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Z:\Informes Mensuales del Pilar Solidario\2019\1. Enero\"/>
    </mc:Choice>
  </mc:AlternateContent>
  <xr:revisionPtr revIDLastSave="0" documentId="13_ncr:1_{B0E81FC3-1274-4723-9167-B213D0535F90}" xr6:coauthVersionLast="36" xr6:coauthVersionMax="36" xr10:uidLastSave="{00000000-0000-0000-0000-000000000000}"/>
  <bookViews>
    <workbookView xWindow="0" yWindow="0" windowWidth="23040" windowHeight="8484" tabRatio="825"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2" i="26" l="1"/>
  <c r="C82" i="26"/>
  <c r="J94" i="25"/>
  <c r="I94" i="25"/>
  <c r="B6" i="2" l="1"/>
  <c r="D89" i="31"/>
  <c r="C89" i="31"/>
  <c r="F89" i="30"/>
  <c r="F88" i="30"/>
  <c r="E88" i="30"/>
  <c r="D88" i="30"/>
  <c r="C88" i="30"/>
  <c r="F93" i="29"/>
  <c r="F95" i="29" s="1"/>
  <c r="E93" i="29"/>
  <c r="D93" i="29"/>
  <c r="C93" i="29"/>
  <c r="C95" i="29" s="1"/>
  <c r="E80" i="26" l="1"/>
  <c r="D80" i="26"/>
  <c r="C80" i="26"/>
  <c r="J92" i="25"/>
  <c r="I92" i="25"/>
  <c r="H92" i="25"/>
  <c r="G92" i="25"/>
  <c r="F92" i="25"/>
  <c r="E92" i="25"/>
  <c r="D92" i="25"/>
  <c r="C92" i="25"/>
  <c r="J11" i="3" l="1"/>
  <c r="H127" i="33" l="1"/>
  <c r="K88" i="32"/>
  <c r="K90" i="32" s="1"/>
  <c r="H88" i="32"/>
  <c r="H90" i="32" s="1"/>
  <c r="E88" i="32"/>
  <c r="E87" i="31"/>
  <c r="E89" i="31" s="1"/>
  <c r="E91" i="31" s="1"/>
  <c r="F86" i="30"/>
  <c r="F91" i="29"/>
  <c r="L88" i="32" l="1"/>
  <c r="L90" i="32" s="1"/>
  <c r="E90" i="32"/>
  <c r="H126" i="33"/>
  <c r="H125" i="33"/>
  <c r="K87" i="32"/>
  <c r="H87" i="32"/>
  <c r="E87" i="32"/>
  <c r="E86" i="31"/>
  <c r="F85" i="30"/>
  <c r="F90" i="29"/>
  <c r="E77" i="26"/>
  <c r="B6" i="26"/>
  <c r="I89" i="25"/>
  <c r="J89" i="25"/>
  <c r="L87" i="32" l="1"/>
  <c r="K86" i="32"/>
  <c r="H86" i="32"/>
  <c r="E86" i="32"/>
  <c r="E85" i="31"/>
  <c r="F84" i="30"/>
  <c r="L86" i="32" l="1"/>
  <c r="F89" i="29" l="1"/>
  <c r="E76" i="26"/>
  <c r="I88" i="25"/>
  <c r="J88" i="25"/>
  <c r="I58" i="34" l="1"/>
  <c r="I50" i="34"/>
  <c r="I48" i="34"/>
  <c r="I47" i="34"/>
  <c r="K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I52" i="34"/>
  <c r="I53" i="34"/>
  <c r="K53" i="34" s="1"/>
  <c r="I54" i="34"/>
  <c r="K54" i="34" s="1"/>
  <c r="I59" i="34"/>
  <c r="K59" i="34" s="1"/>
  <c r="G62" i="34"/>
  <c r="I43" i="34"/>
  <c r="K43" i="34" s="1"/>
  <c r="I44" i="34"/>
  <c r="K44" i="34" s="1"/>
  <c r="I45" i="34"/>
  <c r="K45" i="34" s="1"/>
  <c r="E11" i="34"/>
  <c r="K11" i="34" s="1"/>
  <c r="H32" i="34"/>
  <c r="I55" i="34"/>
  <c r="K55" i="34" s="1"/>
  <c r="I56" i="34"/>
  <c r="K56" i="34" s="1"/>
  <c r="I57" i="34"/>
  <c r="K57" i="34" s="1"/>
  <c r="E30" i="34"/>
  <c r="K30" i="34" s="1"/>
  <c r="E29" i="34"/>
  <c r="I18" i="34"/>
  <c r="K18" i="34" s="1"/>
  <c r="I17" i="34"/>
  <c r="I14" i="34"/>
  <c r="K14" i="34" s="1"/>
  <c r="C62" i="34"/>
  <c r="I60" i="34"/>
  <c r="K60" i="34" s="1"/>
  <c r="I61" i="34"/>
  <c r="K61" i="34" s="1"/>
  <c r="I26" i="34"/>
  <c r="K26" i="34" s="1"/>
  <c r="I25" i="34"/>
  <c r="I22" i="34"/>
  <c r="K22" i="34" s="1"/>
  <c r="I49" i="34"/>
  <c r="K49" i="34" s="1"/>
  <c r="E13" i="34"/>
  <c r="K20" i="34"/>
  <c r="K28" i="34"/>
  <c r="K12" i="34"/>
  <c r="C32" i="34"/>
  <c r="K31" i="34"/>
  <c r="I29" i="34"/>
  <c r="E25" i="34"/>
  <c r="K24" i="34"/>
  <c r="K23" i="34"/>
  <c r="I21" i="34"/>
  <c r="E17" i="34"/>
  <c r="K16" i="34"/>
  <c r="K15" i="34"/>
  <c r="G32" i="34"/>
  <c r="K27" i="34"/>
  <c r="K19" i="34"/>
  <c r="I13" i="34"/>
  <c r="K42" i="34"/>
  <c r="K52" i="34"/>
  <c r="K58" i="34"/>
  <c r="D62" i="34"/>
  <c r="K48" i="34"/>
  <c r="K50" i="34"/>
  <c r="H62" i="34"/>
  <c r="I41" i="34"/>
  <c r="K46" i="34"/>
  <c r="H124" i="33"/>
  <c r="H123" i="33"/>
  <c r="H122" i="33"/>
  <c r="K85" i="32"/>
  <c r="H85" i="32"/>
  <c r="E85" i="32"/>
  <c r="E84" i="31"/>
  <c r="F83" i="30"/>
  <c r="F88" i="29"/>
  <c r="E75" i="26"/>
  <c r="I87" i="25"/>
  <c r="J87" i="25"/>
  <c r="K84" i="32"/>
  <c r="H84" i="32"/>
  <c r="E84" i="32"/>
  <c r="E83" i="31"/>
  <c r="F82" i="30"/>
  <c r="F87" i="29"/>
  <c r="L84" i="32" l="1"/>
  <c r="L85" i="32"/>
  <c r="I62" i="34"/>
  <c r="J54" i="34" s="1"/>
  <c r="K21" i="34"/>
  <c r="K25" i="34"/>
  <c r="K29" i="34"/>
  <c r="K13" i="34"/>
  <c r="I32" i="34"/>
  <c r="J13" i="34" s="1"/>
  <c r="E32" i="34"/>
  <c r="F17" i="34" s="1"/>
  <c r="K17" i="34"/>
  <c r="E62" i="34"/>
  <c r="K41" i="34"/>
  <c r="E74" i="26"/>
  <c r="J86" i="25"/>
  <c r="I86" i="25"/>
  <c r="J47" i="34" l="1"/>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H121" i="33"/>
  <c r="H120" i="33"/>
  <c r="H119" i="33"/>
  <c r="H118" i="33"/>
  <c r="H117" i="33"/>
  <c r="K83" i="32"/>
  <c r="H83" i="32"/>
  <c r="E83" i="32"/>
  <c r="K82" i="32"/>
  <c r="H82" i="32"/>
  <c r="E82" i="32"/>
  <c r="K81" i="32"/>
  <c r="H81" i="32"/>
  <c r="E81" i="32"/>
  <c r="K80" i="32"/>
  <c r="H80" i="32"/>
  <c r="E80" i="32"/>
  <c r="K79" i="32"/>
  <c r="H79" i="32"/>
  <c r="E79" i="32"/>
  <c r="K78" i="32"/>
  <c r="H78" i="32"/>
  <c r="E78" i="32"/>
  <c r="E82" i="31"/>
  <c r="F81" i="30"/>
  <c r="F86" i="29"/>
  <c r="L82" i="32" l="1"/>
  <c r="L81" i="32"/>
  <c r="L78" i="32"/>
  <c r="L80" i="32"/>
  <c r="L79" i="32"/>
  <c r="L83" i="32"/>
  <c r="D33" i="34"/>
  <c r="H33" i="34"/>
  <c r="G33" i="34"/>
  <c r="C33" i="34"/>
  <c r="G63" i="34"/>
  <c r="C63" i="34"/>
  <c r="D63" i="34"/>
  <c r="H63" i="34"/>
  <c r="E73" i="26"/>
  <c r="J85" i="25"/>
  <c r="I85" i="25"/>
  <c r="E33" i="34" l="1"/>
  <c r="I33" i="34"/>
  <c r="E63" i="34"/>
  <c r="I63" i="34"/>
  <c r="K33" i="34" l="1"/>
  <c r="K63" i="34"/>
  <c r="E81" i="31"/>
  <c r="F80" i="30"/>
  <c r="E72" i="26"/>
  <c r="J84" i="25"/>
  <c r="I84" i="25"/>
  <c r="J83" i="25"/>
  <c r="I83" i="25"/>
  <c r="J82" i="25"/>
  <c r="I82" i="25"/>
  <c r="J81" i="25"/>
  <c r="I81" i="25"/>
  <c r="I80" i="25"/>
  <c r="J80" i="25"/>
  <c r="E80" i="31" l="1"/>
  <c r="F79" i="30"/>
  <c r="F84" i="29"/>
  <c r="F83" i="29"/>
  <c r="E71" i="26"/>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K14" i="11" l="1"/>
  <c r="K38" i="11"/>
  <c r="K42" i="11"/>
  <c r="K57" i="11"/>
  <c r="K16" i="13"/>
  <c r="K55" i="13"/>
  <c r="K34" i="15"/>
  <c r="K36" i="15"/>
  <c r="K38" i="15"/>
  <c r="K40" i="15"/>
  <c r="K11" i="18"/>
  <c r="K13" i="18"/>
  <c r="K15" i="18"/>
  <c r="K17" i="18"/>
  <c r="K19" i="18"/>
  <c r="K21" i="18"/>
  <c r="K58" i="11"/>
  <c r="K17" i="12"/>
  <c r="K58" i="13"/>
  <c r="K60" i="13"/>
  <c r="K32" i="18"/>
  <c r="K79" i="13"/>
  <c r="K54" i="11"/>
  <c r="K32" i="13"/>
  <c r="K18" i="11"/>
  <c r="K22" i="11"/>
  <c r="K26" i="11"/>
  <c r="K30" i="11"/>
  <c r="K34" i="11"/>
  <c r="K19" i="13"/>
  <c r="K23" i="13"/>
  <c r="K64" i="13"/>
  <c r="K72" i="13"/>
  <c r="K82" i="13"/>
  <c r="K84" i="13"/>
  <c r="K63" i="13"/>
  <c r="K67" i="13"/>
  <c r="K71" i="13"/>
  <c r="K75" i="13"/>
  <c r="K34" i="13"/>
  <c r="K40" i="13"/>
  <c r="K42" i="13"/>
  <c r="K59" i="13"/>
  <c r="K74" i="13"/>
  <c r="K76" i="13"/>
  <c r="K15" i="13"/>
  <c r="K80" i="13"/>
  <c r="K61" i="11"/>
  <c r="K65" i="11"/>
  <c r="K69" i="11"/>
  <c r="K73" i="11"/>
  <c r="K77" i="11"/>
  <c r="K81" i="11"/>
  <c r="K85" i="11"/>
  <c r="K31" i="13"/>
  <c r="K56" i="13"/>
  <c r="K66" i="13"/>
  <c r="K68" i="13"/>
  <c r="K83"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54" i="13"/>
  <c r="K62" i="13"/>
  <c r="K70" i="13"/>
  <c r="K78" i="13"/>
  <c r="K53" i="13"/>
  <c r="K57" i="13"/>
  <c r="K61" i="13"/>
  <c r="K65" i="13"/>
  <c r="K69" i="13"/>
  <c r="K73" i="13"/>
  <c r="K77" i="13"/>
  <c r="K81" i="13"/>
  <c r="K85" i="13"/>
  <c r="K28" i="13"/>
  <c r="K43" i="13"/>
  <c r="K12" i="13"/>
  <c r="K36" i="13"/>
  <c r="K27" i="13"/>
  <c r="K20" i="13"/>
  <c r="K35" i="13"/>
  <c r="K14" i="13"/>
  <c r="K22" i="13"/>
  <c r="K30" i="13"/>
  <c r="K38" i="13"/>
  <c r="K13" i="13"/>
  <c r="K17" i="13"/>
  <c r="K21" i="13"/>
  <c r="K25" i="13"/>
  <c r="K29" i="13"/>
  <c r="K33" i="13"/>
  <c r="K37" i="13"/>
  <c r="K4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H29" i="5"/>
  <c r="G29" i="5"/>
  <c r="D29" i="5"/>
  <c r="C29" i="5"/>
  <c r="I28" i="5"/>
  <c r="K28" i="5" s="1"/>
  <c r="I27" i="5"/>
  <c r="I26" i="5"/>
  <c r="K26" i="5" s="1"/>
  <c r="I25" i="5"/>
  <c r="K25" i="5" s="1"/>
  <c r="H15" i="5"/>
  <c r="G15" i="5"/>
  <c r="D15" i="5"/>
  <c r="C15" i="5"/>
  <c r="I14" i="5"/>
  <c r="E14" i="5"/>
  <c r="I13" i="5"/>
  <c r="E13" i="5"/>
  <c r="I12" i="5"/>
  <c r="E12" i="5"/>
  <c r="I11" i="5"/>
  <c r="E11" i="5"/>
  <c r="E29" i="5" l="1"/>
  <c r="K11" i="6"/>
  <c r="K13" i="6"/>
  <c r="K15" i="6"/>
  <c r="K17" i="6"/>
  <c r="K13" i="7"/>
  <c r="K15" i="7"/>
  <c r="K17" i="7"/>
  <c r="K11" i="8"/>
  <c r="K13" i="8"/>
  <c r="I15" i="5"/>
  <c r="J12" i="5" s="1"/>
  <c r="K11" i="5"/>
  <c r="K13" i="5"/>
  <c r="I29" i="5"/>
  <c r="J25" i="5" s="1"/>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K27" i="5"/>
  <c r="E15" i="5"/>
  <c r="F12" i="5" s="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K12" i="5"/>
  <c r="K14" i="5"/>
  <c r="F13" i="5" l="1"/>
  <c r="K29" i="5"/>
  <c r="D30" i="5" s="1"/>
  <c r="J26" i="5"/>
  <c r="F15" i="5"/>
  <c r="J13" i="5"/>
  <c r="F27" i="5"/>
  <c r="F11" i="5"/>
  <c r="F14" i="5"/>
  <c r="J28" i="5"/>
  <c r="J29" i="5"/>
  <c r="J15" i="5"/>
  <c r="F25" i="5"/>
  <c r="F28" i="5"/>
  <c r="F29" i="5"/>
  <c r="J11" i="5"/>
  <c r="F26" i="5"/>
  <c r="K15" i="5"/>
  <c r="J27" i="5"/>
  <c r="J14" i="5"/>
  <c r="G30" i="5" l="1"/>
  <c r="E30" i="5"/>
  <c r="H30" i="5"/>
  <c r="C30" i="5"/>
  <c r="I30"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K30" i="5" l="1"/>
  <c r="B22" i="6"/>
  <c r="B20" i="5"/>
  <c r="B6" i="5"/>
  <c r="B6" i="4"/>
  <c r="H116" i="33" l="1"/>
  <c r="H115" i="33"/>
  <c r="H114" i="33"/>
  <c r="H113" i="33"/>
  <c r="H112" i="33"/>
  <c r="H111" i="33"/>
  <c r="H110" i="33"/>
  <c r="H109" i="33"/>
  <c r="H108" i="33"/>
  <c r="H107" i="33"/>
  <c r="H106" i="33"/>
  <c r="H105" i="33"/>
  <c r="H104" i="33"/>
  <c r="H103" i="33"/>
  <c r="H102" i="33"/>
  <c r="H101" i="33"/>
  <c r="H100" i="33"/>
  <c r="H99" i="33"/>
  <c r="H98" i="33"/>
  <c r="H97" i="33"/>
  <c r="K76" i="32"/>
  <c r="H76" i="32"/>
  <c r="E76" i="32"/>
  <c r="K75" i="32"/>
  <c r="L75" i="32" s="1"/>
  <c r="H75" i="32"/>
  <c r="E75" i="32"/>
  <c r="K74" i="32"/>
  <c r="H74" i="32"/>
  <c r="E74" i="32"/>
  <c r="K73" i="32"/>
  <c r="H73" i="32"/>
  <c r="E73" i="32"/>
  <c r="K72" i="32"/>
  <c r="H72" i="32"/>
  <c r="E72" i="32"/>
  <c r="K71" i="32"/>
  <c r="L71" i="32" s="1"/>
  <c r="H71" i="32"/>
  <c r="E71" i="32"/>
  <c r="K70" i="32"/>
  <c r="H70" i="32"/>
  <c r="E70" i="32"/>
  <c r="K69" i="32"/>
  <c r="H69" i="32"/>
  <c r="E69" i="32"/>
  <c r="K68" i="32"/>
  <c r="H68" i="32"/>
  <c r="E68" i="32"/>
  <c r="K67" i="32"/>
  <c r="L67" i="32" s="1"/>
  <c r="H67" i="32"/>
  <c r="E67" i="32"/>
  <c r="K66" i="32"/>
  <c r="H66" i="32"/>
  <c r="E66" i="32"/>
  <c r="K65" i="32"/>
  <c r="H65" i="32"/>
  <c r="E65" i="32"/>
  <c r="E77" i="32" s="1"/>
  <c r="K63" i="32"/>
  <c r="H63" i="32"/>
  <c r="E63" i="32"/>
  <c r="K62" i="32"/>
  <c r="L62" i="32" s="1"/>
  <c r="H62" i="32"/>
  <c r="E62" i="32"/>
  <c r="K61" i="32"/>
  <c r="H61" i="32"/>
  <c r="E61" i="32"/>
  <c r="K60" i="32"/>
  <c r="H60" i="32"/>
  <c r="E60" i="32"/>
  <c r="K59" i="32"/>
  <c r="H59" i="32"/>
  <c r="E59" i="32"/>
  <c r="K58" i="32"/>
  <c r="L58" i="32" s="1"/>
  <c r="H58" i="32"/>
  <c r="E58" i="32"/>
  <c r="K57" i="32"/>
  <c r="H57" i="32"/>
  <c r="E57" i="32"/>
  <c r="K56" i="32"/>
  <c r="H56" i="32"/>
  <c r="E56" i="32"/>
  <c r="E64" i="32" s="1"/>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82" i="29"/>
  <c r="F81" i="29"/>
  <c r="E80" i="29"/>
  <c r="D80" i="29"/>
  <c r="C80" i="29"/>
  <c r="F79" i="29"/>
  <c r="F78" i="29"/>
  <c r="F77" i="29"/>
  <c r="F76" i="29"/>
  <c r="F75" i="29"/>
  <c r="F74" i="29"/>
  <c r="F73" i="29"/>
  <c r="F72" i="29"/>
  <c r="F71" i="29"/>
  <c r="F70" i="29"/>
  <c r="F69" i="29"/>
  <c r="F68" i="29"/>
  <c r="C67" i="29"/>
  <c r="F66" i="29"/>
  <c r="F65" i="29"/>
  <c r="F64" i="29"/>
  <c r="F63" i="29"/>
  <c r="F62" i="29"/>
  <c r="F61" i="29"/>
  <c r="F59" i="29"/>
  <c r="F54" i="29"/>
  <c r="C54" i="29"/>
  <c r="F41" i="29"/>
  <c r="C41" i="29"/>
  <c r="F28" i="29"/>
  <c r="C28" i="29"/>
  <c r="F15" i="29"/>
  <c r="E69" i="26"/>
  <c r="E68" i="26"/>
  <c r="D67" i="26"/>
  <c r="E66" i="26"/>
  <c r="E65" i="26"/>
  <c r="E64" i="26"/>
  <c r="E63" i="26"/>
  <c r="E62" i="26"/>
  <c r="E61" i="26"/>
  <c r="C67" i="26"/>
  <c r="E59" i="26"/>
  <c r="E58" i="26"/>
  <c r="E57" i="26"/>
  <c r="E56" i="26"/>
  <c r="E55" i="26"/>
  <c r="D54" i="26"/>
  <c r="C54" i="26"/>
  <c r="E53" i="26"/>
  <c r="E52" i="26"/>
  <c r="E51" i="26"/>
  <c r="E50" i="26"/>
  <c r="E49" i="26"/>
  <c r="E48" i="26"/>
  <c r="E47" i="26"/>
  <c r="E46" i="26"/>
  <c r="E45" i="26"/>
  <c r="E44" i="26"/>
  <c r="E43" i="26"/>
  <c r="E42" i="26"/>
  <c r="D41" i="26"/>
  <c r="C41" i="26"/>
  <c r="E40" i="26"/>
  <c r="E39" i="26"/>
  <c r="E38" i="26"/>
  <c r="E37" i="26"/>
  <c r="E36" i="26"/>
  <c r="E35" i="26"/>
  <c r="E34" i="26"/>
  <c r="E33" i="26"/>
  <c r="E32" i="26"/>
  <c r="E31" i="26"/>
  <c r="E30" i="26"/>
  <c r="E29" i="26"/>
  <c r="E28" i="26"/>
  <c r="D28" i="26"/>
  <c r="C28" i="26"/>
  <c r="E15" i="26"/>
  <c r="E14" i="26"/>
  <c r="E13" i="26"/>
  <c r="E12" i="26"/>
  <c r="E11" i="26"/>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I54" i="25"/>
  <c r="I66" i="25" s="1"/>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I35" i="25"/>
  <c r="J27" i="25"/>
  <c r="I27" i="25"/>
  <c r="F80" i="29" l="1"/>
  <c r="L11" i="32"/>
  <c r="F62" i="30"/>
  <c r="L38" i="32"/>
  <c r="E54" i="26"/>
  <c r="F67" i="29"/>
  <c r="F49" i="30"/>
  <c r="E63" i="31"/>
  <c r="L25" i="32"/>
  <c r="H64" i="32"/>
  <c r="L57" i="32"/>
  <c r="L61" i="32"/>
  <c r="H77" i="32"/>
  <c r="L66" i="32"/>
  <c r="L70" i="32"/>
  <c r="L74" i="32"/>
  <c r="J66" i="25"/>
  <c r="F36" i="30"/>
  <c r="E76" i="31"/>
  <c r="L56" i="32"/>
  <c r="L60" i="32"/>
  <c r="L65" i="32"/>
  <c r="L69" i="32"/>
  <c r="L73" i="32"/>
  <c r="J40" i="25"/>
  <c r="E41" i="26"/>
  <c r="F23" i="30"/>
  <c r="F75" i="30"/>
  <c r="L51" i="32"/>
  <c r="L59" i="32"/>
  <c r="L63" i="32"/>
  <c r="L68" i="32"/>
  <c r="L72" i="32"/>
  <c r="L76" i="32"/>
  <c r="J53" i="25"/>
  <c r="J79" i="25"/>
  <c r="I40" i="25"/>
  <c r="I53" i="25"/>
  <c r="I79" i="25"/>
  <c r="K64" i="32"/>
  <c r="K77" i="32"/>
  <c r="E60" i="26"/>
  <c r="E67" i="26" s="1"/>
  <c r="L77" i="32" l="1"/>
  <c r="L64" i="32"/>
  <c r="H63" i="19"/>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F42" i="15" s="1"/>
  <c r="F40" i="15"/>
  <c r="F37" i="15"/>
  <c r="F39" i="15"/>
  <c r="F43" i="15"/>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32" i="15" l="1"/>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K84" i="14"/>
  <c r="J43" i="14"/>
  <c r="F43" i="14"/>
  <c r="K43" i="14"/>
  <c r="K86" i="13"/>
  <c r="F86" i="13"/>
  <c r="K44" i="13"/>
  <c r="F44" i="13"/>
  <c r="J44" i="13"/>
  <c r="J86"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H45" i="15" l="1"/>
  <c r="C45" i="15"/>
  <c r="D45" i="15"/>
  <c r="G50" i="10"/>
  <c r="M28" i="3"/>
  <c r="D50" i="10"/>
  <c r="E50" i="10" s="1"/>
  <c r="D28" i="3"/>
  <c r="C28" i="3"/>
  <c r="P28" i="3"/>
  <c r="L28" i="3"/>
  <c r="K28" i="3"/>
  <c r="G28" i="3"/>
  <c r="F28" i="3"/>
  <c r="N28" i="3"/>
  <c r="O28"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45" i="13"/>
  <c r="D45" i="13"/>
  <c r="G45" i="13"/>
  <c r="C45" i="13"/>
  <c r="H87" i="13"/>
  <c r="G87" i="13"/>
  <c r="D87" i="13"/>
  <c r="C87" i="13"/>
  <c r="H81" i="12"/>
  <c r="D81" i="12"/>
  <c r="G81" i="12"/>
  <c r="C81" i="12"/>
  <c r="D42" i="12"/>
  <c r="G42" i="12"/>
  <c r="H42" i="12"/>
  <c r="C42" i="12"/>
  <c r="G45" i="11"/>
  <c r="D45" i="11"/>
  <c r="C45" i="11"/>
  <c r="H45" i="11"/>
  <c r="H87" i="11"/>
  <c r="C87" i="11"/>
  <c r="G87" i="11"/>
  <c r="D87" i="11"/>
  <c r="H50" i="10"/>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C28" i="4"/>
  <c r="L28" i="4"/>
  <c r="N28" i="4"/>
  <c r="P28" i="4"/>
  <c r="M28" i="4"/>
  <c r="K28" i="4"/>
  <c r="F28" i="4"/>
  <c r="G28" i="4"/>
  <c r="O28" i="4"/>
  <c r="D28" i="4"/>
  <c r="I50" i="10" l="1"/>
  <c r="E45" i="15"/>
  <c r="K45" i="15" s="1"/>
  <c r="I51" i="9"/>
  <c r="I28" i="3"/>
  <c r="I81" i="16"/>
  <c r="K81" i="16" s="1"/>
  <c r="E81" i="12"/>
  <c r="E44" i="14"/>
  <c r="I21" i="7"/>
  <c r="K21" i="7" s="1"/>
  <c r="E22" i="17"/>
  <c r="K22" i="17" s="1"/>
  <c r="E21" i="8"/>
  <c r="I21" i="8"/>
  <c r="E97" i="10"/>
  <c r="I64" i="19"/>
  <c r="E125" i="19"/>
  <c r="E64" i="19"/>
  <c r="I125" i="19"/>
  <c r="E23" i="18"/>
  <c r="E43" i="18"/>
  <c r="I23" i="18"/>
  <c r="I43" i="18"/>
  <c r="I41" i="17"/>
  <c r="E41" i="17"/>
  <c r="E42" i="16"/>
  <c r="I42" i="16"/>
  <c r="E24" i="15"/>
  <c r="I24" i="15"/>
  <c r="I85" i="14"/>
  <c r="E85" i="14"/>
  <c r="I44" i="14"/>
  <c r="I45" i="13"/>
  <c r="I87" i="13"/>
  <c r="E87" i="13"/>
  <c r="E45" i="13"/>
  <c r="E42" i="12"/>
  <c r="I42" i="12"/>
  <c r="I81" i="12"/>
  <c r="E87" i="11"/>
  <c r="E45" i="11"/>
  <c r="I87" i="11"/>
  <c r="I45" i="11"/>
  <c r="K50" i="10"/>
  <c r="I97" i="10"/>
  <c r="I27" i="9"/>
  <c r="E51" i="9"/>
  <c r="E27" i="9"/>
  <c r="E39" i="8"/>
  <c r="I39" i="8"/>
  <c r="I39" i="7"/>
  <c r="E39" i="7"/>
  <c r="I35" i="6"/>
  <c r="K35" i="6" s="1"/>
  <c r="E19" i="6"/>
  <c r="I19" i="6"/>
  <c r="K16" i="5"/>
  <c r="I28" i="4"/>
  <c r="K51" i="9" l="1"/>
  <c r="K81" i="12"/>
  <c r="K44" i="14"/>
  <c r="K97" i="10"/>
  <c r="K87" i="13"/>
  <c r="K21" i="8"/>
  <c r="K39" i="7"/>
  <c r="K64" i="19"/>
  <c r="K125" i="19"/>
  <c r="K43" i="18"/>
  <c r="K23" i="18"/>
  <c r="K41" i="17"/>
  <c r="K42" i="16"/>
  <c r="K24" i="15"/>
  <c r="K85" i="14"/>
  <c r="K45" i="13"/>
  <c r="K42" i="12"/>
  <c r="K45" i="11"/>
  <c r="K87" i="11"/>
  <c r="K27" i="9"/>
  <c r="K39" i="8"/>
  <c r="K19" i="6"/>
</calcChain>
</file>

<file path=xl/sharedStrings.xml><?xml version="1.0" encoding="utf-8"?>
<sst xmlns="http://schemas.openxmlformats.org/spreadsheetml/2006/main" count="1794" uniqueCount="658">
  <si>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</si>
  <si>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</si>
  <si>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</si>
  <si>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</si>
  <si>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</si>
  <si>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</si>
  <si>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</si>
  <si>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</si>
  <si>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</si>
  <si>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</si>
  <si>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</si>
  <si>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</si>
  <si>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</si>
  <si>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</si>
  <si>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</si>
  <si>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</si>
  <si>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</si>
  <si>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</si>
  <si>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</si>
  <si>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</si>
  <si>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</si>
  <si>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</si>
  <si>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</si>
  <si>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</si>
  <si>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</si>
  <si>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</si>
  <si>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</si>
  <si>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Enero'17</t>
  </si>
  <si>
    <t>Febrero</t>
  </si>
  <si>
    <t>Marzo</t>
  </si>
  <si>
    <t>Abril</t>
  </si>
  <si>
    <t>Mayo</t>
  </si>
  <si>
    <t>Junio</t>
  </si>
  <si>
    <t>Julio</t>
  </si>
  <si>
    <t>Agosto</t>
  </si>
  <si>
    <t>Septiembre</t>
  </si>
  <si>
    <t>Octubre</t>
  </si>
  <si>
    <t>Noviembre</t>
  </si>
  <si>
    <t>Diciembre</t>
  </si>
  <si>
    <t>Total 2017</t>
  </si>
  <si>
    <t>enero'18</t>
  </si>
  <si>
    <t>febrero'18</t>
  </si>
  <si>
    <t>marzo'18</t>
  </si>
  <si>
    <t>TOTAL</t>
  </si>
  <si>
    <t>TOTAL CONCEDIDAS  (no incluye ex Pasis)</t>
  </si>
  <si>
    <t>MES</t>
  </si>
  <si>
    <t>Total PBS+APS</t>
  </si>
  <si>
    <t>Femenino</t>
  </si>
  <si>
    <t xml:space="preserve">Abril </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</si>
  <si>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</si>
  <si>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</si>
  <si>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</si>
  <si>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</si>
  <si>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</si>
  <si>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</si>
  <si>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</si>
  <si>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</si>
  <si>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</si>
  <si>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</si>
  <si>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</si>
  <si>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</si>
  <si>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</si>
  <si>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</si>
  <si>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</si>
  <si>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</si>
  <si>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</si>
  <si>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</si>
  <si>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</si>
  <si>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</si>
  <si>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</si>
  <si>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</si>
  <si>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</si>
  <si>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</si>
  <si>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</si>
  <si>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</si>
  <si>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</si>
  <si>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</si>
  <si>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</si>
  <si>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</si>
  <si>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</si>
  <si>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</si>
  <si>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</si>
  <si>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</si>
  <si>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</si>
  <si>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</si>
  <si>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</si>
  <si>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</si>
  <si>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</si>
  <si>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</si>
  <si>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</si>
  <si>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</si>
  <si>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</si>
  <si>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</si>
  <si>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</si>
  <si>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</si>
  <si>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</si>
  <si>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</si>
  <si>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</si>
  <si>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</si>
  <si>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</si>
  <si>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</si>
  <si>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</si>
  <si>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</si>
  <si>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</si>
  <si>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</si>
  <si>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</si>
  <si>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</si>
  <si>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</si>
  <si>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</si>
  <si>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</si>
  <si>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</si>
  <si>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</si>
  <si>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</si>
  <si>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</si>
  <si>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</si>
  <si>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</si>
  <si>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</si>
  <si>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</si>
  <si>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</si>
  <si>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</si>
  <si>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</si>
  <si>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</si>
  <si>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</si>
  <si>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</si>
  <si>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</si>
  <si>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</si>
  <si>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</si>
  <si>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</si>
  <si>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</si>
  <si>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</si>
  <si>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</si>
  <si>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</si>
  <si>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</si>
  <si>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</si>
  <si>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</si>
  <si>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</si>
  <si>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</si>
  <si>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</si>
  <si>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</si>
  <si>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</si>
  <si>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</si>
  <si>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</si>
  <si>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</si>
  <si>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</si>
  <si>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</si>
  <si>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</si>
  <si>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</si>
  <si>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</si>
  <si>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</si>
  <si>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</si>
  <si>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</si>
  <si>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</si>
  <si>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</si>
  <si>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</si>
  <si>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</si>
  <si>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</si>
  <si>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</si>
  <si>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</si>
  <si>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</si>
  <si>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</si>
  <si>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</si>
  <si>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</si>
  <si>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</si>
  <si>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</si>
  <si>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</si>
  <si>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</si>
  <si>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</si>
  <si>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</si>
  <si>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</si>
  <si>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</si>
  <si>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</si>
  <si>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</si>
  <si>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</si>
  <si>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</si>
  <si>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</si>
  <si>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</si>
  <si>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</si>
  <si>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</si>
  <si>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</si>
  <si>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</si>
  <si>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</si>
  <si>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</si>
  <si>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</si>
  <si>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</si>
  <si>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</si>
  <si>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</si>
  <si>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</si>
  <si>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</si>
  <si>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</si>
  <si>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</si>
  <si>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</si>
  <si>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</si>
  <si>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</si>
  <si>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</si>
  <si>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</si>
  <si>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</si>
  <si>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</si>
  <si>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</si>
  <si>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</si>
  <si>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</si>
  <si>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</si>
  <si>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</si>
  <si>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</si>
  <si>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</si>
  <si>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</si>
  <si>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</si>
  <si>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</si>
  <si>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</si>
  <si>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</si>
  <si>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</si>
  <si>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</si>
  <si>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</si>
  <si>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</si>
  <si>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</si>
  <si>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</si>
  <si>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</si>
  <si>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</si>
  <si>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</si>
  <si>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</si>
  <si>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</si>
  <si>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</si>
  <si>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</si>
  <si>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</si>
  <si>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</si>
  <si>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</si>
  <si>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</si>
  <si>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</si>
  <si>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</si>
  <si>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</si>
  <si>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</si>
  <si>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</si>
  <si>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</si>
  <si>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</si>
  <si>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</si>
  <si>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</si>
  <si>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</si>
  <si>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</si>
  <si>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</si>
  <si>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</si>
  <si>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</si>
  <si>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</si>
  <si>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</si>
  <si>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</si>
  <si>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</si>
  <si>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</si>
  <si>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</si>
  <si>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</si>
  <si>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</si>
  <si>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</si>
  <si>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</si>
  <si>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</si>
  <si>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</si>
  <si>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</si>
  <si>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</si>
  <si>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</si>
  <si>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</si>
  <si>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</si>
  <si>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</si>
  <si>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</si>
  <si>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</si>
  <si>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</si>
  <si>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</si>
  <si>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</si>
  <si>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</si>
  <si>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</si>
  <si>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</si>
  <si>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</si>
  <si>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</si>
  <si>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</si>
  <si>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</si>
  <si>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</si>
  <si>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</si>
  <si>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</si>
  <si>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</si>
  <si>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</si>
  <si>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</si>
  <si>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</si>
  <si>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</si>
  <si>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</si>
  <si>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</si>
  <si>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</si>
  <si>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</si>
  <si>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</si>
  <si>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</si>
  <si>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</si>
  <si>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</si>
  <si>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</si>
  <si>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</si>
  <si>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</si>
  <si>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</si>
  <si>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</si>
  <si>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</si>
  <si>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</si>
  <si>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</si>
  <si>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</si>
  <si>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</si>
  <si>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</si>
  <si>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</si>
  <si>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</si>
  <si>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</si>
  <si>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</si>
  <si>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</si>
  <si>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</si>
  <si>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</si>
  <si>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</si>
  <si>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</si>
  <si>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</si>
  <si>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</si>
  <si>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</si>
  <si>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</si>
  <si>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</si>
  <si>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</si>
  <si>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</si>
  <si>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</si>
  <si>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</si>
  <si>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</si>
  <si>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</si>
  <si>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</si>
  <si>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</si>
  <si>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</si>
  <si>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</si>
  <si>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</si>
  <si>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</si>
  <si>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</si>
  <si>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</si>
  <si>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</si>
  <si>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</si>
  <si>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</si>
  <si>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</si>
  <si>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</si>
  <si>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</si>
  <si>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</si>
  <si>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</si>
  <si>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</si>
  <si>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</si>
  <si>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</si>
  <si>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</si>
  <si>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</si>
  <si>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</si>
  <si>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</si>
  <si>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</si>
  <si>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</si>
  <si>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</si>
  <si>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</si>
  <si>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</si>
  <si>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</si>
  <si>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</si>
  <si>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</si>
  <si>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</si>
  <si>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</si>
  <si>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</si>
  <si>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</si>
  <si>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</si>
  <si>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</si>
  <si>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</si>
  <si>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</si>
  <si>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</si>
  <si>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</si>
  <si>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</si>
  <si>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</si>
  <si>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</si>
  <si>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</si>
  <si>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</si>
  <si>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</si>
  <si>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</si>
  <si>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</si>
  <si>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</si>
  <si>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</si>
  <si>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</si>
  <si>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</si>
  <si>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</si>
  <si>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</si>
  <si>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</si>
  <si>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</si>
  <si>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</si>
  <si>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</si>
  <si>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</si>
  <si>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</si>
  <si>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</si>
  <si>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</si>
  <si>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</si>
  <si>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</si>
  <si>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</si>
  <si>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</si>
  <si>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</si>
  <si>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</si>
  <si>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</si>
  <si>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</si>
  <si>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</si>
  <si>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</si>
  <si>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</si>
  <si>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</si>
  <si>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</si>
  <si>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</si>
  <si>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</si>
  <si>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</si>
  <si>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</si>
  <si>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</si>
  <si>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</si>
  <si>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</si>
  <si>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</si>
  <si>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</si>
  <si>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</si>
  <si>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</si>
  <si>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</si>
  <si>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</si>
  <si>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</si>
  <si>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</si>
  <si>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</si>
  <si>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</si>
  <si>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</si>
  <si>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</si>
  <si>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</si>
  <si>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</si>
  <si>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</si>
  <si>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</si>
  <si>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</si>
  <si>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</si>
  <si>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</si>
  <si>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</si>
  <si>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</si>
  <si>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</si>
  <si>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</si>
  <si>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</si>
  <si>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</si>
  <si>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</si>
  <si>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</si>
  <si>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</si>
  <si>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</si>
  <si>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</si>
  <si>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</si>
  <si>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</si>
  <si>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</si>
  <si>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</si>
  <si>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</si>
  <si>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</si>
  <si>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</si>
  <si>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</si>
  <si>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</si>
  <si>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</si>
  <si>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</si>
  <si>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</si>
  <si>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</si>
  <si>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</si>
  <si>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</si>
  <si>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</si>
  <si>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</si>
  <si>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</si>
  <si>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</si>
  <si>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</si>
  <si>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</si>
  <si>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</si>
  <si>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</si>
  <si>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</si>
  <si>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</si>
  <si>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</si>
  <si>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</si>
  <si>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</si>
  <si>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</si>
  <si>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</si>
  <si>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</si>
  <si>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</si>
  <si>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</si>
  <si>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</si>
  <si>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</si>
  <si>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</si>
  <si>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</si>
  <si>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</si>
  <si>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</si>
  <si>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</si>
  <si>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</si>
  <si>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</si>
  <si>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</si>
  <si>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</si>
  <si>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</si>
  <si>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</si>
  <si>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</si>
  <si>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</si>
  <si>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</si>
  <si>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</si>
  <si>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</si>
  <si>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</si>
  <si>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</si>
  <si>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</si>
  <si>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</si>
  <si>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</si>
  <si>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</si>
  <si>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</si>
  <si>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</si>
  <si>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</si>
  <si>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</si>
  <si>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</si>
  <si>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</si>
  <si>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</si>
  <si>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</si>
  <si>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</si>
  <si>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</si>
  <si>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</si>
  <si>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</si>
  <si>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</si>
  <si>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</si>
  <si>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</si>
  <si>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</si>
  <si>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</si>
  <si>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</si>
  <si>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</si>
  <si>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</si>
  <si>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Internas</t>
  </si>
  <si>
    <t xml:space="preserve"> Externas</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</si>
  <si>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</si>
  <si>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</si>
  <si>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</si>
  <si>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</si>
  <si>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</si>
  <si>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</si>
  <si>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</si>
  <si>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</si>
  <si>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</si>
  <si>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</si>
  <si>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</si>
  <si>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</si>
  <si>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</si>
  <si>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</si>
  <si>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</si>
  <si>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</si>
  <si>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</si>
  <si>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</si>
  <si>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</si>
  <si>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</si>
  <si>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</si>
  <si>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</si>
  <si>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</si>
  <si>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</si>
  <si>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</si>
  <si>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</si>
  <si>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</si>
  <si>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</si>
  <si>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</si>
  <si>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</si>
  <si>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</si>
  <si>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</si>
  <si>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</si>
  <si>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</si>
  <si>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</si>
  <si>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</si>
  <si>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</si>
  <si>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</si>
  <si>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</si>
  <si>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</si>
  <si>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</si>
  <si>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</si>
  <si>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</si>
  <si>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</si>
  <si>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</si>
  <si>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</si>
  <si>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</si>
  <si>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</si>
  <si>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</si>
  <si>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</si>
  <si>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</si>
  <si>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</si>
  <si>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</si>
  <si>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</si>
  <si>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</si>
  <si>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</si>
  <si>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</si>
  <si>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</si>
  <si>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</si>
  <si>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</si>
  <si>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</si>
  <si>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</si>
  <si>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</si>
  <si>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</si>
  <si>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</si>
  <si>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</si>
  <si>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</si>
  <si>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</si>
  <si>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</si>
  <si>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</si>
  <si>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</si>
  <si>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</si>
  <si>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</si>
  <si>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</si>
  <si>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</si>
  <si>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</si>
  <si>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</si>
  <si>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</si>
  <si>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</si>
  <si>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</si>
  <si>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</si>
  <si>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</si>
  <si>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</si>
  <si>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</si>
  <si>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</si>
  <si>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</si>
  <si>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</si>
  <si>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</si>
  <si>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</si>
  <si>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</si>
  <si>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</si>
  <si>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</si>
  <si>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</si>
  <si>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abril'18</t>
  </si>
  <si>
    <t>Mayo'18</t>
  </si>
  <si>
    <t>mayo'18</t>
  </si>
  <si>
    <t>Junio'18</t>
  </si>
  <si>
    <t>junio'18</t>
  </si>
  <si>
    <t>Julio'18</t>
  </si>
  <si>
    <t>julio'18</t>
  </si>
  <si>
    <t>Agosto'18</t>
  </si>
  <si>
    <t>agosto'18</t>
  </si>
  <si>
    <t>Septiembre '18</t>
  </si>
  <si>
    <t>septiembre'18</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</si>
  <si>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</si>
  <si>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</si>
  <si>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</si>
  <si>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</si>
  <si>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</si>
  <si>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</si>
  <si>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Solicitudes y Concesiones en el Sistema de Pensiones Solidarias acumulado a octubre 2018 por región y comuna:</t>
  </si>
  <si>
    <t>Octubre '18</t>
  </si>
  <si>
    <t>octubre' 18</t>
  </si>
  <si>
    <t>Noviembre '18</t>
  </si>
  <si>
    <t>Diciembre '18</t>
  </si>
  <si>
    <t>noviembre '18</t>
  </si>
  <si>
    <t>diciembre '18</t>
  </si>
  <si>
    <t>A dic-18</t>
  </si>
  <si>
    <t>Diciembre de 2018</t>
  </si>
  <si>
    <t>Total 2018</t>
  </si>
  <si>
    <t>Enero '19</t>
  </si>
  <si>
    <t>Total a Dic-18</t>
  </si>
  <si>
    <t>El presente archivo contiene los principales cuadros del Informe Estadístico Mensual del Pilar Solidario del mes de enero de 2018. 
Correspondiente a:</t>
  </si>
  <si>
    <t>El presente archivo contiene los principales cuadros sobre el Sistema de Pensiones Solidarias del Informe Estadístico Mensual del Pilar Solidario del mes de enero de 2019. 
Los cuadros entregan información de los beneficios solicitados y concedidos mensualmente a nivel nacional, desde julio de 2008 a enero de 2019, asi como también la información de las solicitudes y concesiones a nivel regional y comunal acumulado a enero de 2019.</t>
  </si>
  <si>
    <t>Este archivo contiene información al 26 de febrero</t>
  </si>
  <si>
    <t>Julio de 2008 a enero de 2019</t>
  </si>
  <si>
    <t>Acumuladas de julio de 2008 a enero de 2019</t>
  </si>
  <si>
    <t>Agosto 2009 a enero de 2019</t>
  </si>
  <si>
    <t>Enero de 2019</t>
  </si>
  <si>
    <t>A continuación se entregan los principales cuadros sobre el Subsidio Previsional a los Trabajadores Jóvenes del Informe Estadístico Mensual del Pilar Solidario a enero de 2019</t>
  </si>
  <si>
    <t>Octubre de 2008 a enero de 2019</t>
  </si>
  <si>
    <t>Enero de 2012 a enero de 2019</t>
  </si>
  <si>
    <t>Julio de 2011 a enero de 2019</t>
  </si>
  <si>
    <t>Marzo 2009 a enero de 2019</t>
  </si>
  <si>
    <t>A continuación se entregan los principales cuadros sobre Bono por Hijo que contiene el Informe Estadístico Mensual del Pilar Solidario del mes de enero de 2019, incluyendo información de Solicitudes, Concesiones y Rechazos de Bono por hijo a nivel nacional, desde su implementación a la fecha, y las concesiones a nivel regional.</t>
  </si>
  <si>
    <t>Solicitudes recibidas en el Sistema de Pensiones Solidarias, según mes, desde julio 2008 a enero 2019</t>
  </si>
  <si>
    <t>Concesiones en el Sistema de Pensiones Solidarias, por mes, desde julio 2008 a enero 2019</t>
  </si>
  <si>
    <t>Solicitudes recibidas en el Sistema de Pensiones Solidarias acumuladas desde julio 2008 a enero 2019, según región</t>
  </si>
  <si>
    <t>Concesiones en el Sistema de Pensiones Solidarias acumuladas desde julio 2008 a enero 2019, según región</t>
  </si>
  <si>
    <t xml:space="preserve">El número de pensiones concesionadas no coincide con el número de pensiones pagadas por las siguientes razones:
• El total acumulado de concesiones de la Reforma Previsional incluye personas fallecidas:
El número de personas fallecidas durante el mes de enero de 2019 con PBS correspondió a 1.743
El número aproximado de personas fallecidas con PBS durante el periodo jul-08 a ene- 19 correspondió a 153.376. 
• Existen personas a quienes se les ha extinguido o suspendido el beneficio.
• El mes de concedida la pensión no necesariamente coincide con el primer mes de pago.
</t>
  </si>
  <si>
    <t>Concesiones de Bono por Hijo a nivel regional en el mes de enero 2918</t>
  </si>
  <si>
    <t>Concesiones de Bono por Hijo a nivel nacional, por mes, desde Agosto 2009 a enero 2019</t>
  </si>
  <si>
    <t>Solicitudes, Rechazos y concesiones a nivel nacional, por mes, desde Agosto 2009 a enero 2019</t>
  </si>
  <si>
    <t>Solicitudes del Subsidio a la Contratación por parte del empleador, por mes, desde octubre 2008 a enero 2019</t>
  </si>
  <si>
    <t>Solicitudes de subsidio a la contratación, según estado de la solicitud, por mes, desde enero 2012 a enero 2019</t>
  </si>
  <si>
    <t>Solicitudes del Subsidio a la cotización según sexo, por mes, julio 2011 a enero 2019</t>
  </si>
  <si>
    <t>Solicitudes del subsidio a la cotización, según estado de las solicitudes, sexo, por mes, desde julio 2011 a enero 2019</t>
  </si>
  <si>
    <t>Subsidios pagados según tipo de subsidio, por mes, desde abril 2009 a enero 2019</t>
  </si>
  <si>
    <t>enero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</si>
</sst>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
  </numFmts>
  <fonts count="36"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ont>
    <font>
      <b/>
      <sz val="8"/>
      <color rgb="FF000000"/>
      <name val="Calibri"/>
      <family val="2"/>
    </font>
  </fonts>
  <fills count="1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6B8B7"/>
        <bgColor indexed="64"/>
      </patternFill>
    </fill>
    <fill>
      <patternFill patternType="solid">
        <fgColor theme="4"/>
        <bgColor indexed="64"/>
      </patternFill>
    </fill>
    <fill>
      <patternFill patternType="solid">
        <fgColor theme="6"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0" fillId="0" borderId="0" applyNumberFormat="0" applyFill="0" applyBorder="0" applyAlignment="0" applyProtection="0"/>
    <xf numFmtId="0" fontId="9" fillId="0" borderId="0"/>
    <xf numFmtId="0" fontId="9" fillId="0" borderId="0"/>
    <xf numFmtId="0" fontId="34" fillId="0" borderId="0"/>
    <xf numFmtId="0" fontId="1" fillId="0" borderId="0"/>
    <xf numFmtId="0" fontId="9" fillId="0" borderId="0"/>
    <xf numFmtId="0" fontId="1" fillId="0" borderId="0"/>
  </cellStyleXfs>
  <cellXfs count="450">
    <xf numFmtId="0" fontId="0" fillId="0" borderId="0" xfId="0"/>
    <xf numFmtId="165" fontId="5" fillId="3" borderId="14" xfId="3" applyNumberFormat="1" applyFont="1" applyFill="1" applyBorder="1" applyAlignment="1">
      <alignment horizontal="left" vertical="center" wrapText="1"/>
    </xf>
    <xf numFmtId="165" fontId="6" fillId="3" borderId="9" xfId="3" applyNumberFormat="1" applyFont="1" applyFill="1" applyBorder="1" applyAlignment="1">
      <alignment horizontal="center" vertical="center"/>
    </xf>
    <xf numFmtId="165" fontId="7" fillId="3" borderId="14" xfId="3" applyNumberFormat="1" applyFont="1" applyFill="1" applyBorder="1" applyAlignment="1">
      <alignment horizontal="left" vertical="center" wrapText="1"/>
    </xf>
    <xf numFmtId="165" fontId="5" fillId="3" borderId="14" xfId="3" applyNumberFormat="1" applyFont="1" applyFill="1" applyBorder="1" applyAlignment="1">
      <alignment vertical="center" wrapText="1"/>
    </xf>
    <xf numFmtId="165" fontId="6" fillId="0" borderId="16" xfId="3" applyNumberFormat="1" applyFont="1" applyFill="1" applyBorder="1" applyAlignment="1">
      <alignment vertical="center" wrapText="1"/>
    </xf>
    <xf numFmtId="165" fontId="8" fillId="0" borderId="10" xfId="1" applyNumberFormat="1" applyFont="1" applyFill="1" applyBorder="1"/>
    <xf numFmtId="165" fontId="8" fillId="0" borderId="10" xfId="1" applyNumberFormat="1" applyFont="1" applyBorder="1"/>
    <xf numFmtId="165" fontId="8" fillId="0" borderId="9" xfId="1" applyNumberFormat="1" applyFont="1" applyBorder="1"/>
    <xf numFmtId="165" fontId="6" fillId="0" borderId="14" xfId="3" applyNumberFormat="1" applyFont="1" applyFill="1" applyBorder="1" applyAlignment="1">
      <alignment vertical="center" wrapText="1"/>
    </xf>
    <xf numFmtId="165" fontId="6" fillId="4" borderId="14" xfId="3" applyNumberFormat="1" applyFont="1" applyFill="1" applyBorder="1" applyAlignment="1">
      <alignment vertical="center" wrapText="1"/>
    </xf>
    <xf numFmtId="165" fontId="4" fillId="5" borderId="9" xfId="3" applyNumberFormat="1" applyFont="1" applyFill="1" applyBorder="1" applyAlignment="1">
      <alignment horizontal="center" vertical="center"/>
    </xf>
    <xf numFmtId="165" fontId="4" fillId="5" borderId="10" xfId="3" applyNumberFormat="1" applyFont="1" applyFill="1" applyBorder="1" applyAlignment="1">
      <alignment horizontal="center" vertical="center"/>
    </xf>
    <xf numFmtId="165" fontId="3" fillId="5" borderId="10" xfId="3" applyNumberFormat="1" applyFont="1" applyFill="1" applyBorder="1" applyAlignment="1">
      <alignment horizontal="center" vertical="center" wrapText="1"/>
    </xf>
    <xf numFmtId="165" fontId="4"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5" fontId="3" fillId="5" borderId="9" xfId="3" applyNumberFormat="1" applyFont="1" applyFill="1" applyBorder="1" applyAlignment="1">
      <alignment horizontal="center" vertical="center" wrapText="1"/>
    </xf>
    <xf numFmtId="165" fontId="3" fillId="5" borderId="12" xfId="3" applyNumberFormat="1" applyFont="1" applyFill="1" applyBorder="1" applyAlignment="1">
      <alignment horizontal="center" vertical="center" wrapText="1"/>
    </xf>
    <xf numFmtId="0" fontId="3" fillId="5" borderId="13"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165" fontId="5" fillId="3" borderId="16" xfId="3" applyNumberFormat="1" applyFont="1" applyFill="1" applyBorder="1" applyAlignment="1">
      <alignment horizontal="left" vertical="center" wrapText="1"/>
    </xf>
    <xf numFmtId="165" fontId="6" fillId="4" borderId="16" xfId="3" applyNumberFormat="1" applyFont="1" applyFill="1" applyBorder="1" applyAlignment="1">
      <alignment vertical="center" wrapText="1"/>
    </xf>
    <xf numFmtId="165" fontId="8" fillId="0" borderId="25" xfId="1" applyNumberFormat="1" applyFont="1" applyFill="1" applyBorder="1"/>
    <xf numFmtId="165" fontId="6" fillId="4" borderId="8" xfId="3" applyNumberFormat="1" applyFont="1" applyFill="1" applyBorder="1" applyAlignment="1">
      <alignment vertical="center" wrapText="1"/>
    </xf>
    <xf numFmtId="165" fontId="7" fillId="3" borderId="10" xfId="1" applyNumberFormat="1" applyFont="1" applyFill="1" applyBorder="1"/>
    <xf numFmtId="165" fontId="5" fillId="4" borderId="14" xfId="3" applyNumberFormat="1" applyFont="1" applyFill="1" applyBorder="1" applyAlignment="1">
      <alignment vertical="center" wrapText="1"/>
    </xf>
    <xf numFmtId="165" fontId="7" fillId="0" borderId="9" xfId="1" applyNumberFormat="1" applyFont="1" applyFill="1" applyBorder="1"/>
    <xf numFmtId="165" fontId="7" fillId="0" borderId="10" xfId="1" applyNumberFormat="1" applyFont="1" applyFill="1" applyBorder="1"/>
    <xf numFmtId="165" fontId="7" fillId="0" borderId="10" xfId="1" applyNumberFormat="1" applyFont="1" applyBorder="1"/>
    <xf numFmtId="165" fontId="7" fillId="0" borderId="9" xfId="1" applyNumberFormat="1" applyFont="1" applyBorder="1"/>
    <xf numFmtId="165" fontId="4" fillId="5" borderId="20" xfId="3" applyNumberFormat="1" applyFont="1" applyFill="1" applyBorder="1" applyAlignment="1">
      <alignment horizontal="center" vertical="center"/>
    </xf>
    <xf numFmtId="165" fontId="4" fillId="5" borderId="21" xfId="3" applyNumberFormat="1" applyFont="1" applyFill="1" applyBorder="1" applyAlignment="1">
      <alignment horizontal="center" vertical="center"/>
    </xf>
    <xf numFmtId="165" fontId="3" fillId="5" borderId="21" xfId="3" applyNumberFormat="1" applyFont="1" applyFill="1" applyBorder="1" applyAlignment="1">
      <alignment horizontal="center" vertical="center"/>
    </xf>
    <xf numFmtId="165" fontId="3" fillId="5" borderId="22" xfId="3" applyNumberFormat="1" applyFont="1" applyFill="1" applyBorder="1" applyAlignment="1">
      <alignment horizontal="center" vertical="center"/>
    </xf>
    <xf numFmtId="0" fontId="3" fillId="5" borderId="23" xfId="3" applyNumberFormat="1" applyFont="1" applyFill="1" applyBorder="1" applyAlignment="1">
      <alignment horizontal="center" vertical="center" wrapText="1"/>
    </xf>
    <xf numFmtId="165" fontId="3" fillId="5" borderId="20" xfId="3" applyNumberFormat="1" applyFont="1" applyFill="1" applyBorder="1" applyAlignment="1">
      <alignment horizontal="center" vertical="center" wrapText="1"/>
    </xf>
    <xf numFmtId="165" fontId="3" fillId="5" borderId="24" xfId="3" applyNumberFormat="1" applyFont="1" applyFill="1" applyBorder="1" applyAlignment="1">
      <alignment horizontal="center" vertical="center" wrapText="1"/>
    </xf>
    <xf numFmtId="0" fontId="3" fillId="5" borderId="20" xfId="3" applyNumberFormat="1" applyFont="1" applyFill="1" applyBorder="1" applyAlignment="1">
      <alignment horizontal="center" vertical="center" wrapText="1"/>
    </xf>
    <xf numFmtId="0" fontId="3" fillId="5" borderId="21" xfId="3" applyNumberFormat="1" applyFont="1" applyFill="1" applyBorder="1" applyAlignment="1">
      <alignment horizontal="center" vertical="center" wrapText="1"/>
    </xf>
    <xf numFmtId="0" fontId="3" fillId="5" borderId="24" xfId="3" applyNumberFormat="1" applyFont="1" applyFill="1" applyBorder="1" applyAlignment="1">
      <alignment horizontal="center" vertical="center" wrapText="1"/>
    </xf>
    <xf numFmtId="165" fontId="5" fillId="0" borderId="39" xfId="3" applyNumberFormat="1" applyFont="1" applyFill="1" applyBorder="1" applyAlignment="1">
      <alignment vertical="center" wrapText="1"/>
    </xf>
    <xf numFmtId="165" fontId="6" fillId="0" borderId="40" xfId="3" applyNumberFormat="1" applyFont="1" applyFill="1" applyBorder="1" applyAlignment="1">
      <alignment vertical="center" wrapText="1"/>
    </xf>
    <xf numFmtId="165" fontId="5" fillId="3" borderId="46" xfId="3" applyNumberFormat="1" applyFont="1" applyFill="1" applyBorder="1" applyAlignment="1">
      <alignment vertical="center" wrapText="1"/>
    </xf>
    <xf numFmtId="165" fontId="5" fillId="0" borderId="1" xfId="3" applyNumberFormat="1" applyFont="1" applyFill="1" applyBorder="1" applyAlignment="1">
      <alignment vertical="center" wrapText="1"/>
    </xf>
    <xf numFmtId="9" fontId="5" fillId="0" borderId="33" xfId="2" applyFont="1" applyFill="1" applyBorder="1" applyAlignment="1">
      <alignment vertical="center" wrapText="1"/>
    </xf>
    <xf numFmtId="9" fontId="5" fillId="0" borderId="21" xfId="2" applyFont="1" applyFill="1" applyBorder="1" applyAlignment="1">
      <alignment vertical="center" wrapText="1"/>
    </xf>
    <xf numFmtId="9" fontId="5" fillId="0" borderId="22" xfId="2" applyFont="1" applyFill="1" applyBorder="1" applyAlignment="1">
      <alignment vertical="center" wrapText="1"/>
    </xf>
    <xf numFmtId="9" fontId="5" fillId="0" borderId="20" xfId="2" applyFont="1" applyFill="1" applyBorder="1" applyAlignment="1">
      <alignment vertical="center" wrapText="1"/>
    </xf>
    <xf numFmtId="9" fontId="5" fillId="0" borderId="24" xfId="2" applyFont="1" applyFill="1" applyBorder="1" applyAlignment="1">
      <alignment vertical="center" wrapText="1"/>
    </xf>
    <xf numFmtId="9" fontId="5" fillId="0" borderId="50" xfId="2" applyFont="1" applyFill="1" applyBorder="1" applyAlignment="1">
      <alignment vertical="center" wrapText="1"/>
    </xf>
    <xf numFmtId="9" fontId="5" fillId="0" borderId="51" xfId="2" applyFont="1" applyFill="1" applyBorder="1" applyAlignment="1">
      <alignment vertical="center" wrapText="1"/>
    </xf>
    <xf numFmtId="9" fontId="5" fillId="0" borderId="52" xfId="2" applyFont="1" applyFill="1" applyBorder="1" applyAlignment="1">
      <alignment vertical="center" wrapText="1"/>
    </xf>
    <xf numFmtId="165" fontId="4" fillId="5" borderId="33" xfId="3" applyNumberFormat="1" applyFont="1" applyFill="1" applyBorder="1" applyAlignment="1">
      <alignment horizontal="center" vertical="center"/>
    </xf>
    <xf numFmtId="165" fontId="3" fillId="5" borderId="21" xfId="3" applyNumberFormat="1" applyFont="1" applyFill="1" applyBorder="1" applyAlignment="1">
      <alignment horizontal="center" vertical="center" wrapText="1"/>
    </xf>
    <xf numFmtId="165" fontId="3" fillId="5" borderId="22" xfId="3" applyNumberFormat="1" applyFont="1" applyFill="1" applyBorder="1" applyAlignment="1">
      <alignment horizontal="center" vertical="center" wrapText="1"/>
    </xf>
    <xf numFmtId="0" fontId="3" fillId="5" borderId="34" xfId="3" applyNumberFormat="1" applyFont="1" applyFill="1" applyBorder="1" applyAlignment="1">
      <alignment horizontal="center" vertical="center" wrapText="1"/>
    </xf>
    <xf numFmtId="0" fontId="3" fillId="5" borderId="35" xfId="3" applyNumberFormat="1" applyFont="1" applyFill="1" applyBorder="1" applyAlignment="1">
      <alignment horizontal="center" vertical="center" wrapText="1"/>
    </xf>
    <xf numFmtId="0" fontId="3" fillId="5" borderId="36" xfId="3" applyNumberFormat="1" applyFont="1" applyFill="1" applyBorder="1" applyAlignment="1">
      <alignment horizontal="center" vertical="center" wrapText="1"/>
    </xf>
    <xf numFmtId="0" fontId="3" fillId="5" borderId="37" xfId="3" applyNumberFormat="1" applyFont="1" applyFill="1" applyBorder="1" applyAlignment="1">
      <alignment horizontal="center" vertical="center" wrapText="1"/>
    </xf>
    <xf numFmtId="0" fontId="3" fillId="5" borderId="38" xfId="3" applyNumberFormat="1" applyFont="1" applyFill="1" applyBorder="1" applyAlignment="1">
      <alignment horizontal="center" vertical="center" wrapText="1"/>
    </xf>
    <xf numFmtId="165" fontId="5" fillId="4" borderId="39" xfId="3" applyNumberFormat="1" applyFont="1" applyFill="1" applyBorder="1" applyAlignment="1">
      <alignment vertical="center" wrapText="1"/>
    </xf>
    <xf numFmtId="165" fontId="6" fillId="4" borderId="44" xfId="3" applyNumberFormat="1" applyFont="1" applyFill="1" applyBorder="1" applyAlignment="1">
      <alignment vertical="center" wrapText="1"/>
    </xf>
    <xf numFmtId="9" fontId="5" fillId="0" borderId="60" xfId="2" applyFont="1" applyFill="1" applyBorder="1" applyAlignment="1">
      <alignment vertical="center" wrapText="1"/>
    </xf>
    <xf numFmtId="9" fontId="5" fillId="0" borderId="2" xfId="2" applyFont="1" applyFill="1" applyBorder="1" applyAlignment="1">
      <alignment vertical="center" wrapText="1"/>
    </xf>
    <xf numFmtId="165" fontId="4" fillId="5" borderId="56" xfId="3" applyNumberFormat="1" applyFont="1" applyFill="1" applyBorder="1" applyAlignment="1">
      <alignment horizontal="center" vertical="center"/>
    </xf>
    <xf numFmtId="165" fontId="4" fillId="5" borderId="29" xfId="3" applyNumberFormat="1" applyFont="1" applyFill="1" applyBorder="1" applyAlignment="1">
      <alignment horizontal="center" vertical="center"/>
    </xf>
    <xf numFmtId="165" fontId="3" fillId="5" borderId="29" xfId="3" applyNumberFormat="1" applyFont="1" applyFill="1" applyBorder="1" applyAlignment="1">
      <alignment horizontal="center" vertical="center"/>
    </xf>
    <xf numFmtId="165" fontId="3" fillId="5" borderId="57" xfId="3" applyNumberFormat="1" applyFont="1" applyFill="1" applyBorder="1" applyAlignment="1">
      <alignment horizontal="center" vertical="center"/>
    </xf>
    <xf numFmtId="0" fontId="3" fillId="5" borderId="41" xfId="3" applyNumberFormat="1" applyFont="1" applyFill="1" applyBorder="1" applyAlignment="1">
      <alignment horizontal="center" vertical="center" wrapText="1"/>
    </xf>
    <xf numFmtId="0" fontId="3" fillId="5" borderId="42" xfId="3" applyNumberFormat="1" applyFont="1" applyFill="1" applyBorder="1" applyAlignment="1">
      <alignment horizontal="center" vertical="center" wrapText="1"/>
    </xf>
    <xf numFmtId="165" fontId="3" fillId="5" borderId="58" xfId="3" applyNumberFormat="1" applyFont="1" applyFill="1" applyBorder="1" applyAlignment="1">
      <alignment horizontal="center" vertical="center" wrapText="1"/>
    </xf>
    <xf numFmtId="165" fontId="3" fillId="5" borderId="59" xfId="3" applyNumberFormat="1" applyFont="1" applyFill="1" applyBorder="1" applyAlignment="1">
      <alignment horizontal="center" vertical="center" wrapText="1"/>
    </xf>
    <xf numFmtId="0" fontId="3" fillId="5" borderId="56" xfId="3" applyNumberFormat="1" applyFont="1" applyFill="1" applyBorder="1" applyAlignment="1">
      <alignment horizontal="center" vertical="center" wrapText="1"/>
    </xf>
    <xf numFmtId="0" fontId="3" fillId="5" borderId="29"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165" fontId="11" fillId="4" borderId="10" xfId="5" applyNumberFormat="1" applyFont="1" applyFill="1" applyBorder="1" applyAlignment="1">
      <alignment vertical="center" wrapText="1"/>
    </xf>
    <xf numFmtId="166" fontId="11" fillId="4" borderId="10" xfId="2" applyNumberFormat="1" applyFont="1" applyFill="1" applyBorder="1" applyAlignment="1">
      <alignment vertical="center" wrapText="1"/>
    </xf>
    <xf numFmtId="165"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5" fontId="4" fillId="5" borderId="10" xfId="5" applyNumberFormat="1" applyFont="1" applyFill="1" applyBorder="1" applyAlignment="1">
      <alignment horizontal="center" vertical="center" wrapText="1"/>
    </xf>
    <xf numFmtId="165" fontId="3" fillId="5" borderId="10" xfId="5" applyNumberFormat="1" applyFont="1" applyFill="1" applyBorder="1" applyAlignment="1">
      <alignment horizontal="center" vertical="center" wrapText="1"/>
    </xf>
    <xf numFmtId="0" fontId="8" fillId="0" borderId="0" xfId="0" applyFont="1"/>
    <xf numFmtId="165" fontId="11" fillId="6" borderId="0" xfId="5" applyNumberFormat="1" applyFont="1" applyFill="1"/>
    <xf numFmtId="165" fontId="11" fillId="6" borderId="0" xfId="5" applyNumberFormat="1" applyFont="1" applyFill="1" applyBorder="1"/>
    <xf numFmtId="0" fontId="13" fillId="0" borderId="0" xfId="6" applyFont="1" applyAlignment="1" applyProtection="1"/>
    <xf numFmtId="165" fontId="11" fillId="4" borderId="0" xfId="5" applyNumberFormat="1" applyFont="1" applyFill="1" applyAlignment="1"/>
    <xf numFmtId="165" fontId="11" fillId="4" borderId="0" xfId="5" applyNumberFormat="1" applyFont="1" applyFill="1"/>
    <xf numFmtId="166" fontId="11" fillId="6" borderId="0" xfId="2" applyNumberFormat="1" applyFont="1" applyFill="1"/>
    <xf numFmtId="165"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5"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5" fontId="11" fillId="6" borderId="0" xfId="5" applyNumberFormat="1" applyFont="1" applyFill="1" applyAlignment="1">
      <alignment wrapText="1"/>
    </xf>
    <xf numFmtId="165" fontId="14" fillId="6" borderId="0" xfId="5" applyNumberFormat="1" applyFont="1" applyFill="1" applyBorder="1" applyAlignment="1">
      <alignment vertical="center" wrapText="1"/>
    </xf>
    <xf numFmtId="0" fontId="8" fillId="0" borderId="0" xfId="0" applyFont="1" applyBorder="1"/>
    <xf numFmtId="166" fontId="11" fillId="4" borderId="31" xfId="2" applyNumberFormat="1" applyFont="1" applyFill="1" applyBorder="1" applyAlignment="1">
      <alignment vertical="center" wrapText="1"/>
    </xf>
    <xf numFmtId="9" fontId="11" fillId="4" borderId="31" xfId="2" applyNumberFormat="1" applyFont="1" applyFill="1" applyBorder="1" applyAlignment="1">
      <alignment vertical="center" wrapText="1"/>
    </xf>
    <xf numFmtId="9" fontId="12" fillId="3" borderId="31" xfId="2" applyFont="1" applyFill="1" applyBorder="1" applyAlignment="1">
      <alignment vertical="center" wrapText="1"/>
    </xf>
    <xf numFmtId="165" fontId="4" fillId="5" borderId="31" xfId="5" applyNumberFormat="1" applyFont="1" applyFill="1" applyBorder="1" applyAlignment="1">
      <alignment horizontal="center" vertical="center" wrapText="1"/>
    </xf>
    <xf numFmtId="165" fontId="14" fillId="0" borderId="0" xfId="5" applyNumberFormat="1" applyFont="1" applyFill="1" applyBorder="1" applyAlignment="1">
      <alignment vertical="center" wrapText="1"/>
    </xf>
    <xf numFmtId="165" fontId="6" fillId="4" borderId="10" xfId="5" applyNumberFormat="1" applyFont="1" applyFill="1" applyBorder="1" applyAlignment="1">
      <alignment vertical="center" wrapText="1"/>
    </xf>
    <xf numFmtId="166" fontId="6" fillId="4" borderId="10" xfId="2" applyNumberFormat="1" applyFont="1" applyFill="1" applyBorder="1" applyAlignment="1">
      <alignment vertical="center" wrapText="1"/>
    </xf>
    <xf numFmtId="165"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6"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5"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5" fontId="11" fillId="0" borderId="0" xfId="5" applyNumberFormat="1" applyFont="1" applyFill="1" applyAlignment="1">
      <alignment wrapText="1"/>
    </xf>
    <xf numFmtId="165" fontId="11" fillId="0" borderId="0" xfId="5" applyNumberFormat="1" applyFont="1" applyFill="1"/>
    <xf numFmtId="165" fontId="11" fillId="0" borderId="10" xfId="5" applyNumberFormat="1" applyFont="1" applyFill="1" applyBorder="1" applyAlignment="1">
      <alignment vertical="center" wrapText="1"/>
    </xf>
    <xf numFmtId="166" fontId="11" fillId="0" borderId="10" xfId="2" applyNumberFormat="1" applyFont="1" applyFill="1" applyBorder="1" applyAlignment="1">
      <alignment vertical="center" wrapText="1"/>
    </xf>
    <xf numFmtId="165" fontId="12" fillId="0" borderId="10" xfId="5" applyNumberFormat="1" applyFont="1" applyFill="1" applyBorder="1" applyAlignment="1">
      <alignment vertical="center" wrapText="1"/>
    </xf>
    <xf numFmtId="9" fontId="11" fillId="0" borderId="10" xfId="2" applyNumberFormat="1" applyFont="1" applyFill="1" applyBorder="1" applyAlignment="1">
      <alignment vertical="center" wrapText="1"/>
    </xf>
    <xf numFmtId="9" fontId="12" fillId="0" borderId="10" xfId="2" applyFont="1" applyFill="1" applyBorder="1" applyAlignment="1">
      <alignment vertical="center" wrapText="1"/>
    </xf>
    <xf numFmtId="165" fontId="11" fillId="4" borderId="0" xfId="5" applyNumberFormat="1" applyFont="1" applyFill="1" applyBorder="1" applyAlignment="1"/>
    <xf numFmtId="165" fontId="11" fillId="4" borderId="10" xfId="5" applyNumberFormat="1" applyFont="1" applyFill="1" applyBorder="1" applyAlignment="1">
      <alignment horizontal="right" vertical="center" wrapText="1"/>
    </xf>
    <xf numFmtId="166" fontId="11" fillId="4" borderId="10" xfId="2" applyNumberFormat="1" applyFont="1" applyFill="1" applyBorder="1" applyAlignment="1">
      <alignment horizontal="right" vertical="center" wrapText="1"/>
    </xf>
    <xf numFmtId="165"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5" fontId="12" fillId="4" borderId="0" xfId="5" applyNumberFormat="1" applyFont="1" applyFill="1" applyBorder="1" applyAlignment="1"/>
    <xf numFmtId="166" fontId="11" fillId="3" borderId="10" xfId="2" applyNumberFormat="1" applyFont="1" applyFill="1" applyBorder="1" applyAlignment="1">
      <alignment vertical="center" wrapText="1"/>
    </xf>
    <xf numFmtId="165" fontId="11" fillId="4" borderId="0" xfId="5" applyNumberFormat="1" applyFont="1" applyFill="1" applyBorder="1"/>
    <xf numFmtId="165" fontId="15" fillId="6" borderId="0" xfId="5" applyNumberFormat="1" applyFont="1" applyFill="1" applyBorder="1" applyAlignment="1">
      <alignment horizontal="center" vertical="center" wrapText="1"/>
    </xf>
    <xf numFmtId="165" fontId="8" fillId="6" borderId="0" xfId="5" applyNumberFormat="1" applyFont="1" applyFill="1" applyBorder="1" applyAlignment="1">
      <alignment horizontal="center" vertical="center"/>
    </xf>
    <xf numFmtId="165" fontId="15" fillId="6" borderId="0" xfId="5" applyNumberFormat="1" applyFont="1" applyFill="1" applyBorder="1" applyAlignment="1">
      <alignment vertical="center" wrapText="1"/>
    </xf>
    <xf numFmtId="165"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5"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0" fontId="17" fillId="5" borderId="10" xfId="0" applyFont="1" applyFill="1" applyBorder="1" applyAlignment="1">
      <alignment horizontal="center" vertical="center" wrapText="1"/>
    </xf>
    <xf numFmtId="0" fontId="18" fillId="7" borderId="10" xfId="0" applyFont="1" applyFill="1" applyBorder="1" applyAlignment="1">
      <alignment horizontal="left" vertical="center" wrapText="1"/>
    </xf>
    <xf numFmtId="0" fontId="19" fillId="7" borderId="10" xfId="0" applyFont="1" applyFill="1" applyBorder="1" applyAlignment="1">
      <alignment horizontal="center" vertical="center" wrapText="1"/>
    </xf>
    <xf numFmtId="3" fontId="18" fillId="7" borderId="10" xfId="0" applyNumberFormat="1" applyFont="1" applyFill="1" applyBorder="1" applyAlignment="1">
      <alignment horizontal="right" vertical="center" wrapText="1"/>
    </xf>
    <xf numFmtId="17" fontId="19" fillId="0" borderId="10" xfId="0" applyNumberFormat="1" applyFont="1" applyBorder="1" applyAlignment="1">
      <alignment horizontal="left" vertical="center"/>
    </xf>
    <xf numFmtId="3" fontId="19" fillId="0" borderId="10" xfId="0" applyNumberFormat="1" applyFont="1" applyBorder="1" applyAlignment="1">
      <alignment horizontal="right" vertical="center"/>
    </xf>
    <xf numFmtId="0" fontId="19" fillId="0" borderId="10" xfId="0" applyFont="1" applyBorder="1" applyAlignment="1">
      <alignment horizontal="right" vertical="center"/>
    </xf>
    <xf numFmtId="3" fontId="19" fillId="8" borderId="10" xfId="0" applyNumberFormat="1" applyFont="1" applyFill="1" applyBorder="1" applyAlignment="1">
      <alignment horizontal="right" vertical="center"/>
    </xf>
    <xf numFmtId="0" fontId="19" fillId="8" borderId="10" xfId="0" applyFont="1" applyFill="1" applyBorder="1" applyAlignment="1">
      <alignment horizontal="right" vertical="center"/>
    </xf>
    <xf numFmtId="0" fontId="18" fillId="7" borderId="10" xfId="0" applyFont="1" applyFill="1" applyBorder="1" applyAlignment="1">
      <alignment horizontal="left" vertical="center"/>
    </xf>
    <xf numFmtId="3" fontId="18" fillId="7" borderId="10" xfId="0" applyNumberFormat="1" applyFont="1" applyFill="1" applyBorder="1" applyAlignment="1">
      <alignment horizontal="right" vertical="center"/>
    </xf>
    <xf numFmtId="17" fontId="19" fillId="0" borderId="10" xfId="0" applyNumberFormat="1" applyFont="1" applyFill="1" applyBorder="1" applyAlignment="1">
      <alignment horizontal="left" vertical="center"/>
    </xf>
    <xf numFmtId="3" fontId="19" fillId="0" borderId="10" xfId="0" applyNumberFormat="1" applyFont="1" applyFill="1" applyBorder="1" applyAlignment="1">
      <alignment horizontal="right" vertical="center"/>
    </xf>
    <xf numFmtId="3" fontId="18" fillId="3" borderId="10" xfId="0" applyNumberFormat="1" applyFont="1" applyFill="1" applyBorder="1" applyAlignment="1">
      <alignment horizontal="right" vertical="center"/>
    </xf>
    <xf numFmtId="167" fontId="8" fillId="0" borderId="0" xfId="0" applyNumberFormat="1" applyFont="1"/>
    <xf numFmtId="0" fontId="17" fillId="5" borderId="10" xfId="0" applyFont="1" applyFill="1" applyBorder="1" applyAlignment="1">
      <alignment horizontal="center" vertical="center"/>
    </xf>
    <xf numFmtId="0" fontId="17" fillId="5" borderId="10" xfId="0" applyFont="1" applyFill="1" applyBorder="1" applyAlignment="1">
      <alignment vertical="center"/>
    </xf>
    <xf numFmtId="0" fontId="18" fillId="3" borderId="10" xfId="0" applyFont="1" applyFill="1" applyBorder="1" applyAlignment="1">
      <alignment horizontal="left" vertical="center"/>
    </xf>
    <xf numFmtId="17" fontId="18" fillId="3" borderId="10" xfId="0" applyNumberFormat="1" applyFont="1" applyFill="1" applyBorder="1" applyAlignment="1">
      <alignment horizontal="left" vertical="center"/>
    </xf>
    <xf numFmtId="166" fontId="8" fillId="0" borderId="0" xfId="2" applyNumberFormat="1" applyFont="1"/>
    <xf numFmtId="3" fontId="19" fillId="3" borderId="10" xfId="0" applyNumberFormat="1" applyFont="1" applyFill="1" applyBorder="1" applyAlignment="1">
      <alignment horizontal="right" vertical="center"/>
    </xf>
    <xf numFmtId="0" fontId="3" fillId="5" borderId="15" xfId="0" applyFont="1" applyFill="1" applyBorder="1" applyAlignment="1">
      <alignment horizontal="center" vertical="center" wrapText="1"/>
    </xf>
    <xf numFmtId="0" fontId="3" fillId="5" borderId="32" xfId="0" applyFont="1" applyFill="1" applyBorder="1" applyAlignment="1">
      <alignment horizontal="center" vertical="center" wrapText="1"/>
    </xf>
    <xf numFmtId="17" fontId="7" fillId="11" borderId="10" xfId="0" applyNumberFormat="1" applyFont="1" applyFill="1" applyBorder="1" applyAlignment="1">
      <alignment horizontal="left"/>
    </xf>
    <xf numFmtId="165" fontId="7" fillId="11" borderId="17" xfId="1" applyNumberFormat="1" applyFont="1" applyFill="1" applyBorder="1"/>
    <xf numFmtId="165" fontId="7" fillId="11" borderId="9" xfId="1" applyNumberFormat="1" applyFont="1" applyFill="1" applyBorder="1"/>
    <xf numFmtId="165" fontId="7" fillId="11" borderId="10" xfId="1" applyNumberFormat="1" applyFont="1" applyFill="1" applyBorder="1"/>
    <xf numFmtId="0" fontId="7" fillId="11" borderId="10" xfId="0" applyNumberFormat="1" applyFont="1" applyFill="1" applyBorder="1" applyAlignment="1">
      <alignment horizontal="left"/>
    </xf>
    <xf numFmtId="165" fontId="5" fillId="11" borderId="17" xfId="1" applyNumberFormat="1" applyFont="1" applyFill="1" applyBorder="1"/>
    <xf numFmtId="165" fontId="5" fillId="11" borderId="9" xfId="1" applyNumberFormat="1" applyFont="1" applyFill="1" applyBorder="1"/>
    <xf numFmtId="165" fontId="5" fillId="11" borderId="10" xfId="1" applyNumberFormat="1" applyFont="1" applyFill="1" applyBorder="1"/>
    <xf numFmtId="17" fontId="8" fillId="4" borderId="10" xfId="0" applyNumberFormat="1" applyFont="1" applyFill="1" applyBorder="1" applyAlignment="1">
      <alignment horizontal="left"/>
    </xf>
    <xf numFmtId="165" fontId="6" fillId="4" borderId="17" xfId="1" applyNumberFormat="1" applyFont="1" applyFill="1" applyBorder="1"/>
    <xf numFmtId="165" fontId="6" fillId="4" borderId="9" xfId="1" applyNumberFormat="1" applyFont="1" applyFill="1" applyBorder="1"/>
    <xf numFmtId="165" fontId="6" fillId="4" borderId="10" xfId="1" applyNumberFormat="1" applyFont="1" applyFill="1" applyBorder="1"/>
    <xf numFmtId="165" fontId="8" fillId="4" borderId="17" xfId="1" applyNumberFormat="1" applyFont="1" applyFill="1" applyBorder="1"/>
    <xf numFmtId="165" fontId="8" fillId="4" borderId="9" xfId="1" applyNumberFormat="1" applyFont="1" applyFill="1" applyBorder="1"/>
    <xf numFmtId="165" fontId="8" fillId="4" borderId="10" xfId="1" applyNumberFormat="1" applyFont="1" applyFill="1" applyBorder="1"/>
    <xf numFmtId="165" fontId="8" fillId="4" borderId="9" xfId="1" applyNumberFormat="1" applyFont="1" applyFill="1" applyBorder="1" applyAlignment="1">
      <alignment horizontal="right"/>
    </xf>
    <xf numFmtId="165" fontId="8" fillId="4" borderId="10" xfId="1" applyNumberFormat="1" applyFont="1" applyFill="1" applyBorder="1" applyAlignment="1">
      <alignment horizontal="right"/>
    </xf>
    <xf numFmtId="165" fontId="8" fillId="11" borderId="9" xfId="1" applyNumberFormat="1" applyFont="1" applyFill="1" applyBorder="1"/>
    <xf numFmtId="17" fontId="7" fillId="12" borderId="10" xfId="0" applyNumberFormat="1" applyFont="1" applyFill="1" applyBorder="1" applyAlignment="1">
      <alignment horizontal="left"/>
    </xf>
    <xf numFmtId="165" fontId="7" fillId="12" borderId="17" xfId="0" applyNumberFormat="1" applyFont="1" applyFill="1" applyBorder="1"/>
    <xf numFmtId="165" fontId="7" fillId="12" borderId="9" xfId="0" applyNumberFormat="1" applyFont="1" applyFill="1" applyBorder="1"/>
    <xf numFmtId="165" fontId="7" fillId="12" borderId="10" xfId="0" applyNumberFormat="1" applyFont="1" applyFill="1" applyBorder="1"/>
    <xf numFmtId="0" fontId="3" fillId="5" borderId="10" xfId="0" applyFont="1" applyFill="1" applyBorder="1" applyAlignment="1">
      <alignment horizontal="center"/>
    </xf>
    <xf numFmtId="17" fontId="7" fillId="4" borderId="10" xfId="0" applyNumberFormat="1" applyFont="1" applyFill="1" applyBorder="1" applyAlignment="1">
      <alignment horizontal="left"/>
    </xf>
    <xf numFmtId="165" fontId="7" fillId="4" borderId="10" xfId="1" applyNumberFormat="1" applyFont="1" applyFill="1" applyBorder="1" applyAlignment="1">
      <alignment horizontal="right"/>
    </xf>
    <xf numFmtId="0" fontId="7" fillId="4" borderId="10" xfId="0" applyFont="1" applyFill="1" applyBorder="1" applyAlignment="1">
      <alignment horizontal="right"/>
    </xf>
    <xf numFmtId="165" fontId="7" fillId="3" borderId="10" xfId="1" applyNumberFormat="1" applyFont="1" applyFill="1" applyBorder="1" applyAlignment="1">
      <alignment horizontal="right"/>
    </xf>
    <xf numFmtId="0" fontId="8" fillId="4" borderId="10" xfId="0" applyFont="1" applyFill="1" applyBorder="1" applyAlignment="1">
      <alignment horizontal="right"/>
    </xf>
    <xf numFmtId="165" fontId="8" fillId="3" borderId="10" xfId="1" applyNumberFormat="1" applyFont="1" applyFill="1" applyBorder="1" applyAlignment="1">
      <alignment horizontal="right"/>
    </xf>
    <xf numFmtId="165"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7" fontId="8" fillId="4" borderId="31" xfId="0" applyNumberFormat="1" applyFont="1" applyFill="1" applyBorder="1" applyAlignment="1">
      <alignment horizontal="left"/>
    </xf>
    <xf numFmtId="165" fontId="7" fillId="3" borderId="10" xfId="0" applyNumberFormat="1" applyFont="1" applyFill="1" applyBorder="1"/>
    <xf numFmtId="0" fontId="7" fillId="3" borderId="10" xfId="0" applyNumberFormat="1" applyFont="1" applyFill="1" applyBorder="1" applyAlignment="1">
      <alignment horizontal="left"/>
    </xf>
    <xf numFmtId="165" fontId="7" fillId="3" borderId="10" xfId="0" applyNumberFormat="1" applyFont="1" applyFill="1" applyBorder="1" applyAlignment="1"/>
    <xf numFmtId="165" fontId="7" fillId="12" borderId="10" xfId="0" applyNumberFormat="1" applyFont="1" applyFill="1" applyBorder="1" applyAlignment="1">
      <alignment horizontal="right"/>
    </xf>
    <xf numFmtId="165" fontId="7" fillId="4" borderId="17" xfId="1" applyNumberFormat="1" applyFont="1" applyFill="1" applyBorder="1"/>
    <xf numFmtId="165" fontId="7" fillId="4" borderId="45" xfId="1" applyNumberFormat="1" applyFont="1" applyFill="1" applyBorder="1"/>
    <xf numFmtId="165" fontId="7" fillId="4" borderId="10" xfId="1" applyNumberFormat="1" applyFont="1" applyFill="1" applyBorder="1"/>
    <xf numFmtId="165" fontId="7" fillId="4" borderId="64" xfId="1" applyNumberFormat="1" applyFont="1" applyFill="1" applyBorder="1"/>
    <xf numFmtId="165" fontId="7" fillId="4" borderId="11" xfId="1" applyNumberFormat="1" applyFont="1" applyFill="1" applyBorder="1"/>
    <xf numFmtId="165" fontId="7" fillId="4" borderId="9" xfId="1" applyNumberFormat="1" applyFont="1" applyFill="1" applyBorder="1"/>
    <xf numFmtId="0" fontId="7" fillId="4" borderId="10" xfId="0" applyNumberFormat="1" applyFont="1" applyFill="1" applyBorder="1" applyAlignment="1">
      <alignment horizontal="left"/>
    </xf>
    <xf numFmtId="165" fontId="8" fillId="4" borderId="45" xfId="1" applyNumberFormat="1" applyFont="1" applyFill="1" applyBorder="1"/>
    <xf numFmtId="165" fontId="8" fillId="4" borderId="64" xfId="1" applyNumberFormat="1" applyFont="1" applyFill="1" applyBorder="1"/>
    <xf numFmtId="165" fontId="8" fillId="4" borderId="11" xfId="1" applyNumberFormat="1" applyFont="1" applyFill="1" applyBorder="1"/>
    <xf numFmtId="165" fontId="8" fillId="0" borderId="17" xfId="1" applyNumberFormat="1" applyFont="1" applyFill="1" applyBorder="1"/>
    <xf numFmtId="165" fontId="8" fillId="0" borderId="45" xfId="1" applyNumberFormat="1" applyFont="1" applyFill="1" applyBorder="1"/>
    <xf numFmtId="0" fontId="8" fillId="0" borderId="17" xfId="0" applyFont="1" applyBorder="1"/>
    <xf numFmtId="0" fontId="8" fillId="0" borderId="64" xfId="0" applyFont="1" applyBorder="1"/>
    <xf numFmtId="0" fontId="8" fillId="0" borderId="10" xfId="0" applyFont="1" applyBorder="1"/>
    <xf numFmtId="165" fontId="8" fillId="0" borderId="11" xfId="1" applyNumberFormat="1" applyFont="1" applyBorder="1"/>
    <xf numFmtId="165" fontId="7" fillId="0" borderId="17" xfId="0" applyNumberFormat="1" applyFont="1" applyFill="1" applyBorder="1"/>
    <xf numFmtId="165" fontId="7" fillId="0" borderId="45" xfId="0" applyNumberFormat="1" applyFont="1" applyFill="1" applyBorder="1"/>
    <xf numFmtId="165" fontId="7" fillId="0" borderId="10" xfId="0" applyNumberFormat="1" applyFont="1" applyFill="1" applyBorder="1"/>
    <xf numFmtId="165" fontId="7" fillId="0" borderId="64" xfId="0" applyNumberFormat="1" applyFont="1" applyFill="1" applyBorder="1"/>
    <xf numFmtId="165" fontId="7" fillId="0" borderId="11" xfId="0" applyNumberFormat="1" applyFont="1" applyFill="1" applyBorder="1"/>
    <xf numFmtId="165" fontId="7" fillId="0" borderId="9" xfId="0" applyNumberFormat="1" applyFont="1" applyFill="1" applyBorder="1"/>
    <xf numFmtId="165" fontId="8" fillId="0" borderId="17" xfId="1" applyNumberFormat="1" applyFont="1" applyBorder="1"/>
    <xf numFmtId="165" fontId="8" fillId="0" borderId="64" xfId="1" applyNumberFormat="1" applyFont="1" applyBorder="1"/>
    <xf numFmtId="17" fontId="8" fillId="0" borderId="10" xfId="0" applyNumberFormat="1" applyFont="1" applyFill="1" applyBorder="1" applyAlignment="1">
      <alignment horizontal="left"/>
    </xf>
    <xf numFmtId="165" fontId="8" fillId="0" borderId="45" xfId="1" applyNumberFormat="1" applyFont="1" applyBorder="1"/>
    <xf numFmtId="165" fontId="7" fillId="0" borderId="17" xfId="1" applyNumberFormat="1" applyFont="1" applyFill="1" applyBorder="1"/>
    <xf numFmtId="165" fontId="7" fillId="0" borderId="45" xfId="1" applyNumberFormat="1" applyFont="1" applyFill="1" applyBorder="1"/>
    <xf numFmtId="165" fontId="7" fillId="0" borderId="64" xfId="1" applyNumberFormat="1" applyFont="1" applyFill="1" applyBorder="1"/>
    <xf numFmtId="165" fontId="7" fillId="0" borderId="11" xfId="1" applyNumberFormat="1" applyFont="1" applyFill="1" applyBorder="1"/>
    <xf numFmtId="0" fontId="7" fillId="0" borderId="10" xfId="0" applyFont="1" applyBorder="1"/>
    <xf numFmtId="165" fontId="7" fillId="0" borderId="11" xfId="1" applyNumberFormat="1" applyFont="1" applyBorder="1"/>
    <xf numFmtId="165" fontId="7" fillId="0" borderId="45" xfId="1" applyNumberFormat="1" applyFont="1" applyBorder="1"/>
    <xf numFmtId="165" fontId="7" fillId="0" borderId="64" xfId="1" applyNumberFormat="1" applyFont="1" applyBorder="1"/>
    <xf numFmtId="0" fontId="6" fillId="13" borderId="10" xfId="0" applyFont="1" applyFill="1" applyBorder="1" applyAlignment="1">
      <alignment horizontal="center" vertical="center" wrapText="1"/>
    </xf>
    <xf numFmtId="0" fontId="5" fillId="13" borderId="10" xfId="0" applyFont="1" applyFill="1" applyBorder="1" applyAlignment="1">
      <alignment horizontal="center" vertical="center" wrapText="1"/>
    </xf>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17" fontId="7" fillId="8" borderId="10" xfId="0" applyNumberFormat="1" applyFont="1" applyFill="1" applyBorder="1" applyAlignment="1">
      <alignment horizontal="left" vertical="center"/>
    </xf>
    <xf numFmtId="0" fontId="8" fillId="0" borderId="0" xfId="0" applyFont="1" applyAlignment="1"/>
    <xf numFmtId="0" fontId="8" fillId="0" borderId="0" xfId="0" applyFont="1" applyBorder="1" applyAlignment="1">
      <alignment vertical="top" wrapText="1"/>
    </xf>
    <xf numFmtId="0" fontId="8" fillId="14" borderId="0" xfId="0" applyFont="1" applyFill="1"/>
    <xf numFmtId="0" fontId="0" fillId="14" borderId="0" xfId="0" applyFill="1"/>
    <xf numFmtId="0" fontId="10" fillId="0" borderId="0" xfId="6" applyAlignment="1" applyProtection="1"/>
    <xf numFmtId="165" fontId="13" fillId="6" borderId="0" xfId="5" applyNumberFormat="1" applyFont="1" applyFill="1" applyBorder="1"/>
    <xf numFmtId="0" fontId="13" fillId="0" borderId="0" xfId="0" applyFont="1"/>
    <xf numFmtId="0" fontId="22" fillId="0" borderId="0" xfId="0" applyFont="1"/>
    <xf numFmtId="0" fontId="21"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1" fillId="0" borderId="0" xfId="0" applyFont="1"/>
    <xf numFmtId="0" fontId="16" fillId="0" borderId="0" xfId="0" applyFont="1" applyAlignment="1">
      <alignment vertical="center" wrapText="1"/>
    </xf>
    <xf numFmtId="0" fontId="21" fillId="14" borderId="0" xfId="0" applyFont="1" applyFill="1"/>
    <xf numFmtId="0" fontId="23" fillId="0" borderId="0" xfId="0" applyFont="1"/>
    <xf numFmtId="0" fontId="16" fillId="0" borderId="47" xfId="0" applyFont="1" applyBorder="1"/>
    <xf numFmtId="0" fontId="23" fillId="0" borderId="61" xfId="0" applyFont="1" applyBorder="1"/>
    <xf numFmtId="0" fontId="23" fillId="0" borderId="15" xfId="0" applyFont="1" applyBorder="1"/>
    <xf numFmtId="0" fontId="23" fillId="0" borderId="62" xfId="0" applyFont="1" applyBorder="1"/>
    <xf numFmtId="0" fontId="23" fillId="0" borderId="25" xfId="0" applyFont="1" applyBorder="1"/>
    <xf numFmtId="0" fontId="24" fillId="0" borderId="0" xfId="6" quotePrefix="1" applyFont="1" applyAlignment="1" applyProtection="1"/>
    <xf numFmtId="0" fontId="24" fillId="0" borderId="0" xfId="6" applyFont="1" applyAlignment="1" applyProtection="1"/>
    <xf numFmtId="0" fontId="26" fillId="0" borderId="0" xfId="6" applyFont="1" applyAlignment="1" applyProtection="1"/>
    <xf numFmtId="0" fontId="16" fillId="0" borderId="0" xfId="0" applyFont="1" applyFill="1" applyBorder="1"/>
    <xf numFmtId="0" fontId="26" fillId="0" borderId="0" xfId="6" quotePrefix="1" applyFont="1" applyAlignment="1" applyProtection="1"/>
    <xf numFmtId="0" fontId="23" fillId="0" borderId="57" xfId="0" applyFont="1" applyBorder="1"/>
    <xf numFmtId="0" fontId="23" fillId="0" borderId="0" xfId="0" applyFont="1" applyBorder="1"/>
    <xf numFmtId="0" fontId="23" fillId="0" borderId="18" xfId="0" applyFont="1" applyBorder="1"/>
    <xf numFmtId="0" fontId="23" fillId="0" borderId="27" xfId="0" applyFont="1" applyBorder="1"/>
    <xf numFmtId="0" fontId="24"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7" fillId="0" borderId="0" xfId="6" applyFont="1" applyAlignment="1" applyProtection="1"/>
    <xf numFmtId="0" fontId="28" fillId="0" borderId="0" xfId="6" applyFont="1" applyAlignment="1" applyProtection="1"/>
    <xf numFmtId="0" fontId="29" fillId="0" borderId="0" xfId="6" applyFont="1" applyAlignment="1" applyProtection="1"/>
    <xf numFmtId="3" fontId="30" fillId="0" borderId="10" xfId="0" applyNumberFormat="1" applyFont="1" applyFill="1" applyBorder="1" applyAlignment="1">
      <alignment horizontal="right" vertical="center"/>
    </xf>
    <xf numFmtId="3" fontId="30" fillId="0" borderId="10" xfId="0" applyNumberFormat="1" applyFont="1" applyBorder="1" applyAlignment="1">
      <alignment horizontal="right" vertical="center"/>
    </xf>
    <xf numFmtId="0" fontId="31" fillId="0" borderId="10" xfId="9" applyFont="1" applyBorder="1" applyAlignment="1">
      <alignment horizontal="center" vertical="center"/>
    </xf>
    <xf numFmtId="17" fontId="30" fillId="0" borderId="10" xfId="0" applyNumberFormat="1" applyFont="1" applyBorder="1" applyAlignment="1">
      <alignment horizontal="left" vertical="center"/>
    </xf>
    <xf numFmtId="0" fontId="17" fillId="5" borderId="10" xfId="0" applyFont="1" applyFill="1" applyBorder="1" applyAlignment="1">
      <alignment horizontal="center" vertical="center" wrapText="1"/>
    </xf>
    <xf numFmtId="0" fontId="23" fillId="0" borderId="27" xfId="0" applyFont="1" applyFill="1" applyBorder="1"/>
    <xf numFmtId="17" fontId="30" fillId="0" borderId="10" xfId="0" applyNumberFormat="1" applyFont="1" applyFill="1" applyBorder="1" applyAlignment="1">
      <alignment horizontal="left" vertical="center"/>
    </xf>
    <xf numFmtId="0" fontId="31" fillId="0" borderId="10" xfId="10" applyFont="1" applyBorder="1" applyAlignment="1">
      <alignment horizontal="center" vertical="center"/>
    </xf>
    <xf numFmtId="17" fontId="32" fillId="3" borderId="10" xfId="0" applyNumberFormat="1" applyFont="1" applyFill="1" applyBorder="1" applyAlignment="1">
      <alignment horizontal="left" vertical="center"/>
    </xf>
    <xf numFmtId="0" fontId="32" fillId="10" borderId="10" xfId="0" applyFont="1" applyFill="1" applyBorder="1" applyAlignment="1">
      <alignment horizontal="left" vertical="center"/>
    </xf>
    <xf numFmtId="165" fontId="3" fillId="5" borderId="10" xfId="5" applyNumberFormat="1" applyFont="1" applyFill="1" applyBorder="1" applyAlignment="1">
      <alignment horizontal="center" vertical="center" wrapText="1"/>
    </xf>
    <xf numFmtId="3" fontId="3" fillId="5" borderId="10" xfId="0" applyNumberFormat="1" applyFont="1" applyFill="1" applyBorder="1" applyAlignment="1">
      <alignment horizontal="center" vertical="center"/>
    </xf>
    <xf numFmtId="3" fontId="11" fillId="0" borderId="10" xfId="0" applyNumberFormat="1" applyFont="1" applyBorder="1" applyAlignment="1" applyProtection="1">
      <alignment horizontal="left"/>
    </xf>
    <xf numFmtId="3" fontId="5" fillId="0" borderId="10" xfId="0" applyNumberFormat="1" applyFont="1" applyBorder="1"/>
    <xf numFmtId="3" fontId="6" fillId="0" borderId="10" xfId="0" quotePrefix="1" applyNumberFormat="1" applyFont="1" applyBorder="1" applyAlignment="1" applyProtection="1">
      <alignment horizontal="left"/>
    </xf>
    <xf numFmtId="3" fontId="12" fillId="0" borderId="10" xfId="0" applyNumberFormat="1" applyFont="1" applyBorder="1" applyAlignment="1" applyProtection="1">
      <alignment horizontal="left"/>
    </xf>
    <xf numFmtId="3" fontId="5" fillId="0" borderId="10" xfId="0" quotePrefix="1" applyNumberFormat="1" applyFont="1" applyBorder="1" applyAlignment="1" applyProtection="1">
      <alignment horizontal="left"/>
    </xf>
    <xf numFmtId="17" fontId="33" fillId="0" borderId="10" xfId="0" applyNumberFormat="1" applyFont="1" applyFill="1" applyBorder="1" applyAlignment="1">
      <alignment horizontal="left" vertical="center"/>
    </xf>
    <xf numFmtId="3" fontId="33" fillId="0" borderId="10" xfId="0" applyNumberFormat="1" applyFont="1" applyFill="1" applyBorder="1" applyAlignment="1">
      <alignment horizontal="right" vertical="center"/>
    </xf>
    <xf numFmtId="3" fontId="33" fillId="0" borderId="10" xfId="0" applyNumberFormat="1" applyFont="1" applyBorder="1" applyAlignment="1">
      <alignment horizontal="right" vertical="center"/>
    </xf>
    <xf numFmtId="3" fontId="33" fillId="0" borderId="10" xfId="11" applyNumberFormat="1" applyFont="1" applyFill="1" applyBorder="1" applyAlignment="1">
      <alignment horizontal="right" vertical="center"/>
    </xf>
    <xf numFmtId="3" fontId="33" fillId="0" borderId="10" xfId="11" applyNumberFormat="1" applyFont="1" applyBorder="1" applyAlignment="1">
      <alignment horizontal="right" vertical="center"/>
    </xf>
    <xf numFmtId="0" fontId="35" fillId="7" borderId="10" xfId="0" applyFont="1" applyFill="1" applyBorder="1" applyAlignment="1">
      <alignment horizontal="left" vertical="center"/>
    </xf>
    <xf numFmtId="3" fontId="35" fillId="3" borderId="10" xfId="0" applyNumberFormat="1" applyFont="1" applyFill="1" applyBorder="1" applyAlignment="1">
      <alignment horizontal="right" vertical="center"/>
    </xf>
    <xf numFmtId="3" fontId="6" fillId="0" borderId="10" xfId="4" applyNumberFormat="1" applyFont="1" applyBorder="1"/>
    <xf numFmtId="3" fontId="8" fillId="0" borderId="10" xfId="12" applyNumberFormat="1" applyFont="1" applyBorder="1"/>
    <xf numFmtId="3" fontId="19" fillId="0" borderId="10" xfId="11" applyNumberFormat="1" applyFont="1" applyFill="1" applyBorder="1" applyAlignment="1">
      <alignment horizontal="right" vertical="center"/>
    </xf>
    <xf numFmtId="3" fontId="6" fillId="0" borderId="10" xfId="0" applyNumberFormat="1" applyFont="1" applyBorder="1"/>
    <xf numFmtId="3" fontId="11"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right"/>
    </xf>
    <xf numFmtId="0" fontId="6" fillId="0" borderId="10" xfId="10" applyFont="1" applyBorder="1" applyAlignment="1">
      <alignment horizontal="right"/>
    </xf>
    <xf numFmtId="165" fontId="8" fillId="0" borderId="9" xfId="1" applyNumberFormat="1" applyFont="1" applyBorder="1" applyAlignment="1">
      <alignment horizontal="right"/>
    </xf>
    <xf numFmtId="0" fontId="31" fillId="0" borderId="10" xfId="11" applyFont="1" applyBorder="1" applyAlignment="1">
      <alignment horizontal="center" vertical="center"/>
    </xf>
    <xf numFmtId="3" fontId="5" fillId="0" borderId="10" xfId="10" applyNumberFormat="1" applyFont="1" applyBorder="1" applyAlignment="1">
      <alignment horizontal="center"/>
    </xf>
    <xf numFmtId="0" fontId="5" fillId="0" borderId="10" xfId="10" applyFont="1" applyBorder="1" applyAlignment="1">
      <alignment horizontal="center" vertical="center"/>
    </xf>
    <xf numFmtId="3" fontId="18" fillId="8" borderId="65" xfId="14" applyNumberFormat="1" applyFont="1" applyFill="1" applyBorder="1" applyAlignment="1">
      <alignment horizontal="center" wrapText="1"/>
    </xf>
    <xf numFmtId="0" fontId="0" fillId="0" borderId="0" xfId="0" applyFont="1" applyBorder="1" applyAlignment="1">
      <alignment horizontal="left" vertical="top" wrapText="1"/>
    </xf>
    <xf numFmtId="165" fontId="6" fillId="0" borderId="9" xfId="3" applyNumberFormat="1" applyFont="1" applyFill="1" applyBorder="1" applyAlignment="1">
      <alignment horizontal="center" vertical="center"/>
    </xf>
    <xf numFmtId="165" fontId="6" fillId="0" borderId="8" xfId="3" applyNumberFormat="1" applyFont="1" applyFill="1" applyBorder="1" applyAlignment="1">
      <alignment horizontal="left" vertical="center" wrapText="1"/>
    </xf>
    <xf numFmtId="165" fontId="6" fillId="0" borderId="15" xfId="3" applyNumberFormat="1" applyFont="1" applyFill="1" applyBorder="1" applyAlignment="1">
      <alignment horizontal="center" vertical="center"/>
    </xf>
    <xf numFmtId="165" fontId="5" fillId="15" borderId="10" xfId="3" applyNumberFormat="1" applyFont="1" applyFill="1" applyBorder="1" applyAlignment="1">
      <alignment vertical="center" wrapText="1"/>
    </xf>
    <xf numFmtId="165" fontId="6" fillId="15" borderId="10" xfId="3" applyNumberFormat="1" applyFont="1" applyFill="1" applyBorder="1" applyAlignment="1">
      <alignment horizontal="center" vertical="center"/>
    </xf>
    <xf numFmtId="165" fontId="7" fillId="3" borderId="25" xfId="1" applyNumberFormat="1" applyFont="1" applyFill="1" applyBorder="1"/>
    <xf numFmtId="165" fontId="7" fillId="0" borderId="25" xfId="1" applyNumberFormat="1" applyFont="1" applyFill="1" applyBorder="1"/>
    <xf numFmtId="10" fontId="6" fillId="0" borderId="40" xfId="2" applyNumberFormat="1" applyFont="1" applyFill="1" applyBorder="1" applyAlignment="1">
      <alignment vertical="center" wrapText="1"/>
    </xf>
    <xf numFmtId="10" fontId="6" fillId="4" borderId="44" xfId="2" applyNumberFormat="1" applyFont="1" applyFill="1" applyBorder="1" applyAlignment="1">
      <alignment vertical="center" wrapText="1"/>
    </xf>
    <xf numFmtId="17" fontId="35" fillId="0" borderId="10" xfId="0" applyNumberFormat="1" applyFont="1" applyFill="1" applyBorder="1" applyAlignment="1">
      <alignment horizontal="left" vertical="center"/>
    </xf>
    <xf numFmtId="3" fontId="35" fillId="0" borderId="10" xfId="0" applyNumberFormat="1" applyFont="1" applyFill="1" applyBorder="1" applyAlignment="1">
      <alignment horizontal="right" vertical="center"/>
    </xf>
    <xf numFmtId="3" fontId="35" fillId="9" borderId="10" xfId="0" applyNumberFormat="1" applyFont="1" applyFill="1" applyBorder="1" applyAlignment="1">
      <alignment horizontal="right" vertical="center"/>
    </xf>
    <xf numFmtId="3" fontId="30" fillId="3" borderId="10" xfId="0" applyNumberFormat="1" applyFont="1" applyFill="1" applyBorder="1" applyAlignment="1">
      <alignment horizontal="right" vertical="center"/>
    </xf>
    <xf numFmtId="3" fontId="32" fillId="10" borderId="10" xfId="0" applyNumberFormat="1" applyFont="1" applyFill="1" applyBorder="1" applyAlignment="1">
      <alignment horizontal="right" vertical="center"/>
    </xf>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3" fontId="19" fillId="8" borderId="65" xfId="14" applyNumberFormat="1" applyFont="1" applyFill="1" applyBorder="1" applyAlignment="1">
      <alignment horizontal="center" wrapText="1"/>
    </xf>
    <xf numFmtId="0" fontId="3" fillId="5" borderId="10" xfId="0" applyFont="1" applyFill="1" applyBorder="1" applyAlignment="1">
      <alignment horizontal="center"/>
    </xf>
    <xf numFmtId="0" fontId="3" fillId="5" borderId="10" xfId="0" applyFont="1" applyFill="1" applyBorder="1" applyAlignment="1">
      <alignment horizontal="center" vertical="center"/>
    </xf>
    <xf numFmtId="0" fontId="24" fillId="0" borderId="0" xfId="6" applyFont="1" applyAlignment="1" applyProtection="1">
      <alignment horizontal="left"/>
    </xf>
    <xf numFmtId="0" fontId="23" fillId="0" borderId="57" xfId="0"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4" fillId="0" borderId="0" xfId="6" quotePrefix="1" applyFont="1" applyAlignment="1" applyProtection="1">
      <alignment horizontal="left"/>
    </xf>
    <xf numFmtId="0" fontId="1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5" fontId="3" fillId="5" borderId="4" xfId="3" applyNumberFormat="1" applyFont="1" applyFill="1" applyBorder="1" applyAlignment="1">
      <alignment horizontal="center" vertical="center" wrapText="1"/>
    </xf>
    <xf numFmtId="165" fontId="3" fillId="5" borderId="8" xfId="3" applyNumberFormat="1"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5" fontId="3" fillId="5" borderId="19" xfId="3" applyNumberFormat="1" applyFont="1" applyFill="1" applyBorder="1" applyAlignment="1">
      <alignment horizontal="center" vertical="center" wrapText="1"/>
    </xf>
    <xf numFmtId="9" fontId="5" fillId="0" borderId="48" xfId="2" applyFont="1" applyFill="1" applyBorder="1" applyAlignment="1">
      <alignment horizontal="center" vertical="center" wrapText="1"/>
    </xf>
    <xf numFmtId="9" fontId="5" fillId="0" borderId="49" xfId="2" applyFont="1" applyFill="1" applyBorder="1" applyAlignment="1">
      <alignment horizontal="center" vertical="center" wrapText="1"/>
    </xf>
    <xf numFmtId="17" fontId="16" fillId="0" borderId="0" xfId="0" applyNumberFormat="1" applyFont="1" applyAlignment="1">
      <alignment horizontal="center"/>
    </xf>
    <xf numFmtId="0" fontId="5" fillId="0" borderId="33" xfId="0" applyFont="1" applyBorder="1" applyAlignment="1">
      <alignment horizontal="center"/>
    </xf>
    <xf numFmtId="0" fontId="5" fillId="0" borderId="22" xfId="0" applyFont="1" applyBorder="1" applyAlignment="1">
      <alignment horizontal="center"/>
    </xf>
    <xf numFmtId="0" fontId="5" fillId="0" borderId="21" xfId="0" applyFont="1" applyBorder="1" applyAlignment="1">
      <alignment horizontal="center"/>
    </xf>
    <xf numFmtId="0" fontId="5" fillId="0" borderId="24" xfId="0" applyFont="1" applyBorder="1" applyAlignment="1">
      <alignment horizontal="center"/>
    </xf>
    <xf numFmtId="0" fontId="25" fillId="0" borderId="0" xfId="0" applyFont="1" applyAlignment="1">
      <alignment horizontal="center"/>
    </xf>
    <xf numFmtId="9" fontId="5" fillId="0" borderId="1" xfId="4" applyNumberFormat="1" applyFont="1" applyBorder="1" applyAlignment="1">
      <alignment horizontal="center"/>
    </xf>
    <xf numFmtId="9" fontId="5" fillId="0" borderId="3" xfId="4" applyNumberFormat="1" applyFont="1" applyBorder="1" applyAlignment="1">
      <alignment horizontal="center"/>
    </xf>
    <xf numFmtId="165" fontId="3" fillId="5" borderId="16" xfId="3" applyNumberFormat="1" applyFont="1" applyFill="1" applyBorder="1" applyAlignment="1">
      <alignment horizontal="center" vertical="center" wrapText="1"/>
    </xf>
    <xf numFmtId="0" fontId="5" fillId="0" borderId="50" xfId="0" applyFont="1" applyBorder="1" applyAlignment="1">
      <alignment horizontal="center"/>
    </xf>
    <xf numFmtId="0" fontId="5" fillId="0" borderId="51" xfId="0"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0" fontId="5" fillId="0" borderId="55" xfId="0" applyFont="1" applyBorder="1" applyAlignment="1">
      <alignment horizontal="center"/>
    </xf>
    <xf numFmtId="0" fontId="5" fillId="0" borderId="52" xfId="0" applyFont="1" applyBorder="1" applyAlignment="1">
      <alignment horizontal="center"/>
    </xf>
    <xf numFmtId="165" fontId="3" fillId="5" borderId="10" xfId="5" applyNumberFormat="1" applyFont="1" applyFill="1" applyBorder="1" applyAlignment="1">
      <alignment horizontal="center" vertical="center" wrapText="1"/>
    </xf>
    <xf numFmtId="165" fontId="3" fillId="5" borderId="31" xfId="5" applyNumberFormat="1" applyFont="1" applyFill="1" applyBorder="1" applyAlignment="1">
      <alignment horizontal="center" vertical="center" wrapText="1"/>
    </xf>
    <xf numFmtId="165" fontId="3" fillId="5" borderId="43" xfId="5" applyNumberFormat="1" applyFont="1" applyFill="1" applyBorder="1" applyAlignment="1">
      <alignment horizontal="center" vertical="center" wrapText="1"/>
    </xf>
    <xf numFmtId="165" fontId="3" fillId="5" borderId="9" xfId="5" applyNumberFormat="1" applyFont="1" applyFill="1" applyBorder="1" applyAlignment="1">
      <alignment horizontal="center" vertical="center" wrapText="1"/>
    </xf>
    <xf numFmtId="165" fontId="25" fillId="0" borderId="0" xfId="5" applyNumberFormat="1" applyFont="1" applyFill="1" applyBorder="1" applyAlignment="1">
      <alignment horizontal="center" vertical="center"/>
    </xf>
    <xf numFmtId="165" fontId="3" fillId="5" borderId="26" xfId="5" applyNumberFormat="1" applyFont="1" applyFill="1" applyBorder="1" applyAlignment="1">
      <alignment horizontal="center" vertical="center" wrapText="1"/>
    </xf>
    <xf numFmtId="165" fontId="3" fillId="5" borderId="32" xfId="5" applyNumberFormat="1" applyFont="1" applyFill="1" applyBorder="1" applyAlignment="1">
      <alignment horizontal="center" vertical="center" wrapText="1"/>
    </xf>
    <xf numFmtId="0" fontId="23" fillId="0" borderId="27" xfId="0" applyFont="1" applyBorder="1" applyAlignment="1">
      <alignment horizontal="left" vertical="top" wrapText="1"/>
    </xf>
    <xf numFmtId="0" fontId="23" fillId="0" borderId="62" xfId="0" applyFont="1" applyBorder="1" applyAlignment="1">
      <alignment horizontal="left" vertical="top" wrapText="1"/>
    </xf>
    <xf numFmtId="0" fontId="23" fillId="0" borderId="25" xfId="0" applyFont="1" applyBorder="1" applyAlignment="1">
      <alignment horizontal="left" vertical="top" wrapText="1"/>
    </xf>
    <xf numFmtId="0" fontId="35" fillId="0" borderId="10" xfId="0" applyFont="1" applyBorder="1" applyAlignment="1">
      <alignment horizontal="center" vertical="center"/>
    </xf>
    <xf numFmtId="0" fontId="17" fillId="5" borderId="10" xfId="0" applyFont="1" applyFill="1" applyBorder="1" applyAlignment="1">
      <alignment horizontal="center" vertical="center" wrapText="1"/>
    </xf>
    <xf numFmtId="0" fontId="17" fillId="5" borderId="10" xfId="0" applyFont="1" applyFill="1" applyBorder="1" applyAlignment="1">
      <alignment horizontal="center" vertical="center"/>
    </xf>
    <xf numFmtId="0" fontId="3" fillId="5" borderId="10" xfId="0" applyFont="1" applyFill="1" applyBorder="1" applyAlignment="1">
      <alignment horizontal="center"/>
    </xf>
    <xf numFmtId="0" fontId="5" fillId="0" borderId="10" xfId="0" quotePrefix="1" applyFont="1" applyBorder="1" applyAlignment="1">
      <alignment horizontal="center" vertical="center"/>
    </xf>
    <xf numFmtId="0" fontId="6" fillId="0" borderId="10" xfId="0" applyFont="1" applyBorder="1" applyAlignment="1">
      <alignment horizontal="center" vertical="center"/>
    </xf>
    <xf numFmtId="0" fontId="5" fillId="0" borderId="10" xfId="0" applyFont="1" applyBorder="1" applyAlignment="1">
      <alignment horizontal="center" vertical="center"/>
    </xf>
    <xf numFmtId="3" fontId="5" fillId="0" borderId="10"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0" fontId="16" fillId="0" borderId="0" xfId="0" quotePrefix="1" applyFont="1" applyAlignment="1">
      <alignment horizontal="center"/>
    </xf>
    <xf numFmtId="3" fontId="3" fillId="5" borderId="10" xfId="0" applyNumberFormat="1" applyFont="1" applyFill="1" applyBorder="1" applyAlignment="1" applyProtection="1">
      <alignment horizontal="center" vertical="center"/>
    </xf>
    <xf numFmtId="3" fontId="4" fillId="5" borderId="10" xfId="0" applyNumberFormat="1" applyFont="1" applyFill="1" applyBorder="1" applyAlignment="1">
      <alignment horizontal="center"/>
    </xf>
    <xf numFmtId="3" fontId="3" fillId="5" borderId="10" xfId="0" applyNumberFormat="1" applyFont="1" applyFill="1" applyBorder="1" applyAlignment="1">
      <alignment horizontal="center" vertical="center"/>
    </xf>
    <xf numFmtId="0" fontId="4" fillId="5" borderId="10" xfId="0" applyFont="1" applyFill="1" applyBorder="1" applyAlignment="1">
      <alignment horizontal="center" vertic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63"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xf>
    <xf numFmtId="0" fontId="3" fillId="5" borderId="31" xfId="0" applyFont="1" applyFill="1" applyBorder="1" applyAlignment="1">
      <alignment horizontal="center" vertical="center" wrapText="1"/>
    </xf>
    <xf numFmtId="0" fontId="3" fillId="5" borderId="43"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2" xfId="0" applyNumberFormat="1" applyFont="1" applyFill="1" applyBorder="1" applyAlignment="1">
      <alignment horizontal="center" vertical="center" wrapText="1"/>
    </xf>
    <xf numFmtId="0" fontId="3" fillId="5" borderId="26" xfId="0" applyNumberFormat="1" applyFont="1" applyFill="1" applyBorder="1" applyAlignment="1">
      <alignment horizontal="center" vertical="center" wrapText="1"/>
    </xf>
    <xf numFmtId="17" fontId="7" fillId="3" borderId="31" xfId="0" applyNumberFormat="1" applyFont="1" applyFill="1" applyBorder="1" applyAlignment="1">
      <alignment horizontal="left"/>
    </xf>
    <xf numFmtId="17" fontId="7" fillId="3" borderId="43"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31" xfId="0" applyNumberFormat="1" applyFont="1" applyFill="1" applyBorder="1" applyAlignment="1">
      <alignment horizontal="left"/>
    </xf>
    <xf numFmtId="0" fontId="7" fillId="3" borderId="43"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3" fillId="5" borderId="32"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3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6" xfId="0" applyFont="1" applyBorder="1" applyAlignment="1">
      <alignment horizontal="center" vertical="center" wrapText="1"/>
    </xf>
    <xf numFmtId="0" fontId="17" fillId="5" borderId="31" xfId="0" applyFont="1" applyFill="1" applyBorder="1" applyAlignment="1">
      <alignment horizontal="center" vertical="center"/>
    </xf>
    <xf numFmtId="0" fontId="17" fillId="5" borderId="9" xfId="0" applyFont="1" applyFill="1" applyBorder="1" applyAlignment="1">
      <alignment horizontal="center" vertical="center"/>
    </xf>
    <xf numFmtId="0" fontId="5" fillId="13" borderId="31" xfId="0" applyFont="1" applyFill="1" applyBorder="1" applyAlignment="1">
      <alignment horizontal="center" vertical="center"/>
    </xf>
    <xf numFmtId="0" fontId="5" fillId="13" borderId="43" xfId="0" applyFont="1" applyFill="1" applyBorder="1" applyAlignment="1">
      <alignment horizontal="center" vertical="center"/>
    </xf>
    <xf numFmtId="0" fontId="5" fillId="13" borderId="9" xfId="0" applyFont="1" applyFill="1" applyBorder="1" applyAlignment="1">
      <alignment horizontal="center" vertical="center"/>
    </xf>
    <xf numFmtId="0" fontId="17" fillId="5" borderId="32"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5" fillId="13" borderId="43" xfId="0" applyFont="1" applyFill="1" applyBorder="1" applyAlignment="1">
      <alignment horizontal="center" vertical="center" wrapText="1"/>
    </xf>
    <xf numFmtId="0" fontId="5" fillId="13" borderId="9" xfId="0" applyFont="1" applyFill="1" applyBorder="1" applyAlignment="1">
      <alignment horizontal="center" vertical="center" wrapText="1"/>
    </xf>
    <xf numFmtId="165" fontId="5" fillId="3" borderId="9" xfId="3" applyNumberFormat="1" applyFont="1" applyFill="1" applyBorder="1" applyAlignment="1">
      <alignment horizontal="center" vertical="center"/>
    </xf>
    <xf numFmtId="3" fontId="8" fillId="0" borderId="9" xfId="10" applyNumberFormat="1" applyFont="1" applyBorder="1" applyAlignment="1">
      <alignment horizontal="right"/>
    </xf>
    <xf numFmtId="3" fontId="6" fillId="0" borderId="17" xfId="10" applyNumberFormat="1" applyFont="1" applyBorder="1" applyAlignment="1">
      <alignment horizontal="right"/>
    </xf>
    <xf numFmtId="165" fontId="8" fillId="0" borderId="43" xfId="1" applyNumberFormat="1" applyFont="1" applyBorder="1"/>
    <xf numFmtId="0" fontId="8" fillId="0" borderId="9" xfId="10" applyFont="1" applyBorder="1" applyAlignment="1">
      <alignment horizontal="right"/>
    </xf>
    <xf numFmtId="165" fontId="7" fillId="0" borderId="17" xfId="1" applyNumberFormat="1" applyFont="1" applyBorder="1"/>
  </cellXfs>
  <cellStyles count="15">
    <cellStyle name="Énfasis1" xfId="3" builtinId="29"/>
    <cellStyle name="Hipervínculo" xfId="6" builtinId="8"/>
    <cellStyle name="Hipervínculo 2" xfId="8" xr:uid="{00000000-0005-0000-0000-000002000000}"/>
    <cellStyle name="Millares" xfId="1" builtinId="3"/>
    <cellStyle name="Millares 2 3" xfId="5" xr:uid="{00000000-0005-0000-0000-000004000000}"/>
    <cellStyle name="Normal" xfId="0" builtinId="0"/>
    <cellStyle name="Normal 10" xfId="10" xr:uid="{00000000-0005-0000-0000-000006000000}"/>
    <cellStyle name="Normal 2" xfId="4" xr:uid="{00000000-0005-0000-0000-000007000000}"/>
    <cellStyle name="Normal 2 2" xfId="12" xr:uid="{AD8D70B4-15B0-46A9-B495-D2EED57924BF}"/>
    <cellStyle name="Normal 3 5" xfId="14" xr:uid="{B5E88061-3E82-4911-99DC-4A6F142C6635}"/>
    <cellStyle name="Normal 4" xfId="11" xr:uid="{8AFD6744-2EF9-46B9-8B9B-F1A116C0DB66}"/>
    <cellStyle name="Normal 46" xfId="9" xr:uid="{00000000-0005-0000-0000-000008000000}"/>
    <cellStyle name="Normal 76" xfId="13" xr:uid="{D108788F-6AE9-4F6A-A51A-1BA12445A123}"/>
    <cellStyle name="Porcentaje" xfId="2" builtinId="5"/>
    <cellStyle name="Porcentual 2" xfId="7" xr:uid="{00000000-0005-0000-0000-00000A00000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4.4" x14ac:dyDescent="0.3"/>
  <sheetData>
    <row r="2" spans="1:2" x14ac:dyDescent="0.3">
      <c r="A2" t="s">
        <v>483</v>
      </c>
      <c r="B2" t="s">
        <v>627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topLeftCell="A13" zoomScaleNormal="100" workbookViewId="0">
      <selection activeCell="N21" sqref="N21"/>
    </sheetView>
  </sheetViews>
  <sheetFormatPr baseColWidth="10" defaultRowHeight="12" x14ac:dyDescent="0.25"/>
  <cols>
    <col min="1" max="1" width="6" style="84" customWidth="1"/>
    <col min="2" max="2" width="18.109375" style="84" customWidth="1"/>
    <col min="3" max="4" width="8.5546875" style="84" bestFit="1" customWidth="1"/>
    <col min="5" max="6" width="8.5546875" style="84" customWidth="1"/>
    <col min="7" max="7" width="9.44140625" style="84" bestFit="1" customWidth="1"/>
    <col min="8" max="8" width="7.5546875" style="84" bestFit="1" customWidth="1"/>
    <col min="9" max="10" width="7.5546875" style="84" customWidth="1"/>
    <col min="11" max="11" width="9.6640625" style="84" customWidth="1"/>
    <col min="12" max="12" width="11.109375" style="84" customWidth="1"/>
    <col min="13" max="14" width="11.44140625" style="84"/>
    <col min="15" max="15" width="12.44140625" style="84" bestFit="1" customWidth="1"/>
    <col min="16" max="251" width="11.44140625" style="84"/>
    <col min="252" max="252" width="18.109375" style="84" customWidth="1"/>
    <col min="253" max="254" width="8.5546875" style="84" bestFit="1" customWidth="1"/>
    <col min="255" max="256" width="8.5546875" style="84" customWidth="1"/>
    <col min="257" max="257" width="9.44140625" style="84" bestFit="1" customWidth="1"/>
    <col min="258" max="258" width="7.5546875" style="84" bestFit="1" customWidth="1"/>
    <col min="259" max="260" width="7.5546875" style="84" customWidth="1"/>
    <col min="261" max="261" width="9.6640625" style="84" customWidth="1"/>
    <col min="262" max="267" width="0" style="84" hidden="1" customWidth="1"/>
    <col min="268" max="268" width="11.109375" style="84" customWidth="1"/>
    <col min="269" max="270" width="11.44140625" style="84"/>
    <col min="271" max="271" width="12.44140625" style="84" bestFit="1" customWidth="1"/>
    <col min="272" max="507" width="11.44140625" style="84"/>
    <col min="508" max="508" width="18.109375" style="84" customWidth="1"/>
    <col min="509" max="510" width="8.5546875" style="84" bestFit="1" customWidth="1"/>
    <col min="511" max="512" width="8.5546875" style="84" customWidth="1"/>
    <col min="513" max="513" width="9.44140625" style="84" bestFit="1" customWidth="1"/>
    <col min="514" max="514" width="7.5546875" style="84" bestFit="1" customWidth="1"/>
    <col min="515" max="516" width="7.5546875" style="84" customWidth="1"/>
    <col min="517" max="517" width="9.6640625" style="84" customWidth="1"/>
    <col min="518" max="523" width="0" style="84" hidden="1" customWidth="1"/>
    <col min="524" max="524" width="11.109375" style="84" customWidth="1"/>
    <col min="525" max="526" width="11.44140625" style="84"/>
    <col min="527" max="527" width="12.44140625" style="84" bestFit="1" customWidth="1"/>
    <col min="528" max="763" width="11.44140625" style="84"/>
    <col min="764" max="764" width="18.109375" style="84" customWidth="1"/>
    <col min="765" max="766" width="8.5546875" style="84" bestFit="1" customWidth="1"/>
    <col min="767" max="768" width="8.5546875" style="84" customWidth="1"/>
    <col min="769" max="769" width="9.44140625" style="84" bestFit="1" customWidth="1"/>
    <col min="770" max="770" width="7.5546875" style="84" bestFit="1" customWidth="1"/>
    <col min="771" max="772" width="7.5546875" style="84" customWidth="1"/>
    <col min="773" max="773" width="9.6640625" style="84" customWidth="1"/>
    <col min="774" max="779" width="0" style="84" hidden="1" customWidth="1"/>
    <col min="780" max="780" width="11.109375" style="84" customWidth="1"/>
    <col min="781" max="782" width="11.44140625" style="84"/>
    <col min="783" max="783" width="12.44140625" style="84" bestFit="1" customWidth="1"/>
    <col min="784" max="1019" width="11.44140625" style="84"/>
    <col min="1020" max="1020" width="18.109375" style="84" customWidth="1"/>
    <col min="1021" max="1022" width="8.5546875" style="84" bestFit="1" customWidth="1"/>
    <col min="1023" max="1024" width="8.5546875" style="84" customWidth="1"/>
    <col min="1025" max="1025" width="9.44140625" style="84" bestFit="1" customWidth="1"/>
    <col min="1026" max="1026" width="7.5546875" style="84" bestFit="1" customWidth="1"/>
    <col min="1027" max="1028" width="7.5546875" style="84" customWidth="1"/>
    <col min="1029" max="1029" width="9.6640625" style="84" customWidth="1"/>
    <col min="1030" max="1035" width="0" style="84" hidden="1" customWidth="1"/>
    <col min="1036" max="1036" width="11.109375" style="84" customWidth="1"/>
    <col min="1037" max="1038" width="11.44140625" style="84"/>
    <col min="1039" max="1039" width="12.44140625" style="84" bestFit="1" customWidth="1"/>
    <col min="1040" max="1275" width="11.44140625" style="84"/>
    <col min="1276" max="1276" width="18.109375" style="84" customWidth="1"/>
    <col min="1277" max="1278" width="8.5546875" style="84" bestFit="1" customWidth="1"/>
    <col min="1279" max="1280" width="8.5546875" style="84" customWidth="1"/>
    <col min="1281" max="1281" width="9.44140625" style="84" bestFit="1" customWidth="1"/>
    <col min="1282" max="1282" width="7.5546875" style="84" bestFit="1" customWidth="1"/>
    <col min="1283" max="1284" width="7.5546875" style="84" customWidth="1"/>
    <col min="1285" max="1285" width="9.6640625" style="84" customWidth="1"/>
    <col min="1286" max="1291" width="0" style="84" hidden="1" customWidth="1"/>
    <col min="1292" max="1292" width="11.109375" style="84" customWidth="1"/>
    <col min="1293" max="1294" width="11.44140625" style="84"/>
    <col min="1295" max="1295" width="12.44140625" style="84" bestFit="1" customWidth="1"/>
    <col min="1296" max="1531" width="11.44140625" style="84"/>
    <col min="1532" max="1532" width="18.109375" style="84" customWidth="1"/>
    <col min="1533" max="1534" width="8.5546875" style="84" bestFit="1" customWidth="1"/>
    <col min="1535" max="1536" width="8.5546875" style="84" customWidth="1"/>
    <col min="1537" max="1537" width="9.44140625" style="84" bestFit="1" customWidth="1"/>
    <col min="1538" max="1538" width="7.5546875" style="84" bestFit="1" customWidth="1"/>
    <col min="1539" max="1540" width="7.5546875" style="84" customWidth="1"/>
    <col min="1541" max="1541" width="9.6640625" style="84" customWidth="1"/>
    <col min="1542" max="1547" width="0" style="84" hidden="1" customWidth="1"/>
    <col min="1548" max="1548" width="11.109375" style="84" customWidth="1"/>
    <col min="1549" max="1550" width="11.44140625" style="84"/>
    <col min="1551" max="1551" width="12.44140625" style="84" bestFit="1" customWidth="1"/>
    <col min="1552" max="1787" width="11.44140625" style="84"/>
    <col min="1788" max="1788" width="18.109375" style="84" customWidth="1"/>
    <col min="1789" max="1790" width="8.5546875" style="84" bestFit="1" customWidth="1"/>
    <col min="1791" max="1792" width="8.5546875" style="84" customWidth="1"/>
    <col min="1793" max="1793" width="9.44140625" style="84" bestFit="1" customWidth="1"/>
    <col min="1794" max="1794" width="7.5546875" style="84" bestFit="1" customWidth="1"/>
    <col min="1795" max="1796" width="7.5546875" style="84" customWidth="1"/>
    <col min="1797" max="1797" width="9.6640625" style="84" customWidth="1"/>
    <col min="1798" max="1803" width="0" style="84" hidden="1" customWidth="1"/>
    <col min="1804" max="1804" width="11.109375" style="84" customWidth="1"/>
    <col min="1805" max="1806" width="11.44140625" style="84"/>
    <col min="1807" max="1807" width="12.44140625" style="84" bestFit="1" customWidth="1"/>
    <col min="1808" max="2043" width="11.44140625" style="84"/>
    <col min="2044" max="2044" width="18.109375" style="84" customWidth="1"/>
    <col min="2045" max="2046" width="8.5546875" style="84" bestFit="1" customWidth="1"/>
    <col min="2047" max="2048" width="8.5546875" style="84" customWidth="1"/>
    <col min="2049" max="2049" width="9.44140625" style="84" bestFit="1" customWidth="1"/>
    <col min="2050" max="2050" width="7.5546875" style="84" bestFit="1" customWidth="1"/>
    <col min="2051" max="2052" width="7.5546875" style="84" customWidth="1"/>
    <col min="2053" max="2053" width="9.6640625" style="84" customWidth="1"/>
    <col min="2054" max="2059" width="0" style="84" hidden="1" customWidth="1"/>
    <col min="2060" max="2060" width="11.109375" style="84" customWidth="1"/>
    <col min="2061" max="2062" width="11.44140625" style="84"/>
    <col min="2063" max="2063" width="12.44140625" style="84" bestFit="1" customWidth="1"/>
    <col min="2064" max="2299" width="11.44140625" style="84"/>
    <col min="2300" max="2300" width="18.109375" style="84" customWidth="1"/>
    <col min="2301" max="2302" width="8.5546875" style="84" bestFit="1" customWidth="1"/>
    <col min="2303" max="2304" width="8.5546875" style="84" customWidth="1"/>
    <col min="2305" max="2305" width="9.44140625" style="84" bestFit="1" customWidth="1"/>
    <col min="2306" max="2306" width="7.5546875" style="84" bestFit="1" customWidth="1"/>
    <col min="2307" max="2308" width="7.5546875" style="84" customWidth="1"/>
    <col min="2309" max="2309" width="9.6640625" style="84" customWidth="1"/>
    <col min="2310" max="2315" width="0" style="84" hidden="1" customWidth="1"/>
    <col min="2316" max="2316" width="11.109375" style="84" customWidth="1"/>
    <col min="2317" max="2318" width="11.44140625" style="84"/>
    <col min="2319" max="2319" width="12.44140625" style="84" bestFit="1" customWidth="1"/>
    <col min="2320" max="2555" width="11.44140625" style="84"/>
    <col min="2556" max="2556" width="18.109375" style="84" customWidth="1"/>
    <col min="2557" max="2558" width="8.5546875" style="84" bestFit="1" customWidth="1"/>
    <col min="2559" max="2560" width="8.5546875" style="84" customWidth="1"/>
    <col min="2561" max="2561" width="9.44140625" style="84" bestFit="1" customWidth="1"/>
    <col min="2562" max="2562" width="7.5546875" style="84" bestFit="1" customWidth="1"/>
    <col min="2563" max="2564" width="7.5546875" style="84" customWidth="1"/>
    <col min="2565" max="2565" width="9.6640625" style="84" customWidth="1"/>
    <col min="2566" max="2571" width="0" style="84" hidden="1" customWidth="1"/>
    <col min="2572" max="2572" width="11.109375" style="84" customWidth="1"/>
    <col min="2573" max="2574" width="11.44140625" style="84"/>
    <col min="2575" max="2575" width="12.44140625" style="84" bestFit="1" customWidth="1"/>
    <col min="2576" max="2811" width="11.44140625" style="84"/>
    <col min="2812" max="2812" width="18.109375" style="84" customWidth="1"/>
    <col min="2813" max="2814" width="8.5546875" style="84" bestFit="1" customWidth="1"/>
    <col min="2815" max="2816" width="8.5546875" style="84" customWidth="1"/>
    <col min="2817" max="2817" width="9.44140625" style="84" bestFit="1" customWidth="1"/>
    <col min="2818" max="2818" width="7.5546875" style="84" bestFit="1" customWidth="1"/>
    <col min="2819" max="2820" width="7.5546875" style="84" customWidth="1"/>
    <col min="2821" max="2821" width="9.6640625" style="84" customWidth="1"/>
    <col min="2822" max="2827" width="0" style="84" hidden="1" customWidth="1"/>
    <col min="2828" max="2828" width="11.109375" style="84" customWidth="1"/>
    <col min="2829" max="2830" width="11.44140625" style="84"/>
    <col min="2831" max="2831" width="12.44140625" style="84" bestFit="1" customWidth="1"/>
    <col min="2832" max="3067" width="11.44140625" style="84"/>
    <col min="3068" max="3068" width="18.109375" style="84" customWidth="1"/>
    <col min="3069" max="3070" width="8.5546875" style="84" bestFit="1" customWidth="1"/>
    <col min="3071" max="3072" width="8.5546875" style="84" customWidth="1"/>
    <col min="3073" max="3073" width="9.44140625" style="84" bestFit="1" customWidth="1"/>
    <col min="3074" max="3074" width="7.5546875" style="84" bestFit="1" customWidth="1"/>
    <col min="3075" max="3076" width="7.5546875" style="84" customWidth="1"/>
    <col min="3077" max="3077" width="9.6640625" style="84" customWidth="1"/>
    <col min="3078" max="3083" width="0" style="84" hidden="1" customWidth="1"/>
    <col min="3084" max="3084" width="11.109375" style="84" customWidth="1"/>
    <col min="3085" max="3086" width="11.44140625" style="84"/>
    <col min="3087" max="3087" width="12.44140625" style="84" bestFit="1" customWidth="1"/>
    <col min="3088" max="3323" width="11.44140625" style="84"/>
    <col min="3324" max="3324" width="18.109375" style="84" customWidth="1"/>
    <col min="3325" max="3326" width="8.5546875" style="84" bestFit="1" customWidth="1"/>
    <col min="3327" max="3328" width="8.5546875" style="84" customWidth="1"/>
    <col min="3329" max="3329" width="9.44140625" style="84" bestFit="1" customWidth="1"/>
    <col min="3330" max="3330" width="7.5546875" style="84" bestFit="1" customWidth="1"/>
    <col min="3331" max="3332" width="7.5546875" style="84" customWidth="1"/>
    <col min="3333" max="3333" width="9.6640625" style="84" customWidth="1"/>
    <col min="3334" max="3339" width="0" style="84" hidden="1" customWidth="1"/>
    <col min="3340" max="3340" width="11.109375" style="84" customWidth="1"/>
    <col min="3341" max="3342" width="11.44140625" style="84"/>
    <col min="3343" max="3343" width="12.44140625" style="84" bestFit="1" customWidth="1"/>
    <col min="3344" max="3579" width="11.44140625" style="84"/>
    <col min="3580" max="3580" width="18.109375" style="84" customWidth="1"/>
    <col min="3581" max="3582" width="8.5546875" style="84" bestFit="1" customWidth="1"/>
    <col min="3583" max="3584" width="8.5546875" style="84" customWidth="1"/>
    <col min="3585" max="3585" width="9.44140625" style="84" bestFit="1" customWidth="1"/>
    <col min="3586" max="3586" width="7.5546875" style="84" bestFit="1" customWidth="1"/>
    <col min="3587" max="3588" width="7.5546875" style="84" customWidth="1"/>
    <col min="3589" max="3589" width="9.6640625" style="84" customWidth="1"/>
    <col min="3590" max="3595" width="0" style="84" hidden="1" customWidth="1"/>
    <col min="3596" max="3596" width="11.109375" style="84" customWidth="1"/>
    <col min="3597" max="3598" width="11.44140625" style="84"/>
    <col min="3599" max="3599" width="12.44140625" style="84" bestFit="1" customWidth="1"/>
    <col min="3600" max="3835" width="11.44140625" style="84"/>
    <col min="3836" max="3836" width="18.109375" style="84" customWidth="1"/>
    <col min="3837" max="3838" width="8.5546875" style="84" bestFit="1" customWidth="1"/>
    <col min="3839" max="3840" width="8.5546875" style="84" customWidth="1"/>
    <col min="3841" max="3841" width="9.44140625" style="84" bestFit="1" customWidth="1"/>
    <col min="3842" max="3842" width="7.5546875" style="84" bestFit="1" customWidth="1"/>
    <col min="3843" max="3844" width="7.5546875" style="84" customWidth="1"/>
    <col min="3845" max="3845" width="9.6640625" style="84" customWidth="1"/>
    <col min="3846" max="3851" width="0" style="84" hidden="1" customWidth="1"/>
    <col min="3852" max="3852" width="11.109375" style="84" customWidth="1"/>
    <col min="3853" max="3854" width="11.44140625" style="84"/>
    <col min="3855" max="3855" width="12.44140625" style="84" bestFit="1" customWidth="1"/>
    <col min="3856" max="4091" width="11.44140625" style="84"/>
    <col min="4092" max="4092" width="18.109375" style="84" customWidth="1"/>
    <col min="4093" max="4094" width="8.5546875" style="84" bestFit="1" customWidth="1"/>
    <col min="4095" max="4096" width="8.5546875" style="84" customWidth="1"/>
    <col min="4097" max="4097" width="9.44140625" style="84" bestFit="1" customWidth="1"/>
    <col min="4098" max="4098" width="7.5546875" style="84" bestFit="1" customWidth="1"/>
    <col min="4099" max="4100" width="7.5546875" style="84" customWidth="1"/>
    <col min="4101" max="4101" width="9.6640625" style="84" customWidth="1"/>
    <col min="4102" max="4107" width="0" style="84" hidden="1" customWidth="1"/>
    <col min="4108" max="4108" width="11.109375" style="84" customWidth="1"/>
    <col min="4109" max="4110" width="11.44140625" style="84"/>
    <col min="4111" max="4111" width="12.44140625" style="84" bestFit="1" customWidth="1"/>
    <col min="4112" max="4347" width="11.44140625" style="84"/>
    <col min="4348" max="4348" width="18.109375" style="84" customWidth="1"/>
    <col min="4349" max="4350" width="8.5546875" style="84" bestFit="1" customWidth="1"/>
    <col min="4351" max="4352" width="8.5546875" style="84" customWidth="1"/>
    <col min="4353" max="4353" width="9.44140625" style="84" bestFit="1" customWidth="1"/>
    <col min="4354" max="4354" width="7.5546875" style="84" bestFit="1" customWidth="1"/>
    <col min="4355" max="4356" width="7.5546875" style="84" customWidth="1"/>
    <col min="4357" max="4357" width="9.6640625" style="84" customWidth="1"/>
    <col min="4358" max="4363" width="0" style="84" hidden="1" customWidth="1"/>
    <col min="4364" max="4364" width="11.109375" style="84" customWidth="1"/>
    <col min="4365" max="4366" width="11.44140625" style="84"/>
    <col min="4367" max="4367" width="12.44140625" style="84" bestFit="1" customWidth="1"/>
    <col min="4368" max="4603" width="11.44140625" style="84"/>
    <col min="4604" max="4604" width="18.109375" style="84" customWidth="1"/>
    <col min="4605" max="4606" width="8.5546875" style="84" bestFit="1" customWidth="1"/>
    <col min="4607" max="4608" width="8.5546875" style="84" customWidth="1"/>
    <col min="4609" max="4609" width="9.44140625" style="84" bestFit="1" customWidth="1"/>
    <col min="4610" max="4610" width="7.5546875" style="84" bestFit="1" customWidth="1"/>
    <col min="4611" max="4612" width="7.5546875" style="84" customWidth="1"/>
    <col min="4613" max="4613" width="9.6640625" style="84" customWidth="1"/>
    <col min="4614" max="4619" width="0" style="84" hidden="1" customWidth="1"/>
    <col min="4620" max="4620" width="11.109375" style="84" customWidth="1"/>
    <col min="4621" max="4622" width="11.44140625" style="84"/>
    <col min="4623" max="4623" width="12.44140625" style="84" bestFit="1" customWidth="1"/>
    <col min="4624" max="4859" width="11.44140625" style="84"/>
    <col min="4860" max="4860" width="18.109375" style="84" customWidth="1"/>
    <col min="4861" max="4862" width="8.5546875" style="84" bestFit="1" customWidth="1"/>
    <col min="4863" max="4864" width="8.5546875" style="84" customWidth="1"/>
    <col min="4865" max="4865" width="9.44140625" style="84" bestFit="1" customWidth="1"/>
    <col min="4866" max="4866" width="7.5546875" style="84" bestFit="1" customWidth="1"/>
    <col min="4867" max="4868" width="7.5546875" style="84" customWidth="1"/>
    <col min="4869" max="4869" width="9.6640625" style="84" customWidth="1"/>
    <col min="4870" max="4875" width="0" style="84" hidden="1" customWidth="1"/>
    <col min="4876" max="4876" width="11.109375" style="84" customWidth="1"/>
    <col min="4877" max="4878" width="11.44140625" style="84"/>
    <col min="4879" max="4879" width="12.44140625" style="84" bestFit="1" customWidth="1"/>
    <col min="4880" max="5115" width="11.44140625" style="84"/>
    <col min="5116" max="5116" width="18.109375" style="84" customWidth="1"/>
    <col min="5117" max="5118" width="8.5546875" style="84" bestFit="1" customWidth="1"/>
    <col min="5119" max="5120" width="8.5546875" style="84" customWidth="1"/>
    <col min="5121" max="5121" width="9.44140625" style="84" bestFit="1" customWidth="1"/>
    <col min="5122" max="5122" width="7.5546875" style="84" bestFit="1" customWidth="1"/>
    <col min="5123" max="5124" width="7.5546875" style="84" customWidth="1"/>
    <col min="5125" max="5125" width="9.6640625" style="84" customWidth="1"/>
    <col min="5126" max="5131" width="0" style="84" hidden="1" customWidth="1"/>
    <col min="5132" max="5132" width="11.109375" style="84" customWidth="1"/>
    <col min="5133" max="5134" width="11.44140625" style="84"/>
    <col min="5135" max="5135" width="12.44140625" style="84" bestFit="1" customWidth="1"/>
    <col min="5136" max="5371" width="11.44140625" style="84"/>
    <col min="5372" max="5372" width="18.109375" style="84" customWidth="1"/>
    <col min="5373" max="5374" width="8.5546875" style="84" bestFit="1" customWidth="1"/>
    <col min="5375" max="5376" width="8.5546875" style="84" customWidth="1"/>
    <col min="5377" max="5377" width="9.44140625" style="84" bestFit="1" customWidth="1"/>
    <col min="5378" max="5378" width="7.5546875" style="84" bestFit="1" customWidth="1"/>
    <col min="5379" max="5380" width="7.5546875" style="84" customWidth="1"/>
    <col min="5381" max="5381" width="9.6640625" style="84" customWidth="1"/>
    <col min="5382" max="5387" width="0" style="84" hidden="1" customWidth="1"/>
    <col min="5388" max="5388" width="11.109375" style="84" customWidth="1"/>
    <col min="5389" max="5390" width="11.44140625" style="84"/>
    <col min="5391" max="5391" width="12.44140625" style="84" bestFit="1" customWidth="1"/>
    <col min="5392" max="5627" width="11.44140625" style="84"/>
    <col min="5628" max="5628" width="18.109375" style="84" customWidth="1"/>
    <col min="5629" max="5630" width="8.5546875" style="84" bestFit="1" customWidth="1"/>
    <col min="5631" max="5632" width="8.5546875" style="84" customWidth="1"/>
    <col min="5633" max="5633" width="9.44140625" style="84" bestFit="1" customWidth="1"/>
    <col min="5634" max="5634" width="7.5546875" style="84" bestFit="1" customWidth="1"/>
    <col min="5635" max="5636" width="7.5546875" style="84" customWidth="1"/>
    <col min="5637" max="5637" width="9.6640625" style="84" customWidth="1"/>
    <col min="5638" max="5643" width="0" style="84" hidden="1" customWidth="1"/>
    <col min="5644" max="5644" width="11.109375" style="84" customWidth="1"/>
    <col min="5645" max="5646" width="11.44140625" style="84"/>
    <col min="5647" max="5647" width="12.44140625" style="84" bestFit="1" customWidth="1"/>
    <col min="5648" max="5883" width="11.44140625" style="84"/>
    <col min="5884" max="5884" width="18.109375" style="84" customWidth="1"/>
    <col min="5885" max="5886" width="8.5546875" style="84" bestFit="1" customWidth="1"/>
    <col min="5887" max="5888" width="8.5546875" style="84" customWidth="1"/>
    <col min="5889" max="5889" width="9.44140625" style="84" bestFit="1" customWidth="1"/>
    <col min="5890" max="5890" width="7.5546875" style="84" bestFit="1" customWidth="1"/>
    <col min="5891" max="5892" width="7.5546875" style="84" customWidth="1"/>
    <col min="5893" max="5893" width="9.6640625" style="84" customWidth="1"/>
    <col min="5894" max="5899" width="0" style="84" hidden="1" customWidth="1"/>
    <col min="5900" max="5900" width="11.109375" style="84" customWidth="1"/>
    <col min="5901" max="5902" width="11.44140625" style="84"/>
    <col min="5903" max="5903" width="12.44140625" style="84" bestFit="1" customWidth="1"/>
    <col min="5904" max="6139" width="11.44140625" style="84"/>
    <col min="6140" max="6140" width="18.109375" style="84" customWidth="1"/>
    <col min="6141" max="6142" width="8.5546875" style="84" bestFit="1" customWidth="1"/>
    <col min="6143" max="6144" width="8.5546875" style="84" customWidth="1"/>
    <col min="6145" max="6145" width="9.44140625" style="84" bestFit="1" customWidth="1"/>
    <col min="6146" max="6146" width="7.5546875" style="84" bestFit="1" customWidth="1"/>
    <col min="6147" max="6148" width="7.5546875" style="84" customWidth="1"/>
    <col min="6149" max="6149" width="9.6640625" style="84" customWidth="1"/>
    <col min="6150" max="6155" width="0" style="84" hidden="1" customWidth="1"/>
    <col min="6156" max="6156" width="11.109375" style="84" customWidth="1"/>
    <col min="6157" max="6158" width="11.44140625" style="84"/>
    <col min="6159" max="6159" width="12.44140625" style="84" bestFit="1" customWidth="1"/>
    <col min="6160" max="6395" width="11.44140625" style="84"/>
    <col min="6396" max="6396" width="18.109375" style="84" customWidth="1"/>
    <col min="6397" max="6398" width="8.5546875" style="84" bestFit="1" customWidth="1"/>
    <col min="6399" max="6400" width="8.5546875" style="84" customWidth="1"/>
    <col min="6401" max="6401" width="9.44140625" style="84" bestFit="1" customWidth="1"/>
    <col min="6402" max="6402" width="7.5546875" style="84" bestFit="1" customWidth="1"/>
    <col min="6403" max="6404" width="7.5546875" style="84" customWidth="1"/>
    <col min="6405" max="6405" width="9.6640625" style="84" customWidth="1"/>
    <col min="6406" max="6411" width="0" style="84" hidden="1" customWidth="1"/>
    <col min="6412" max="6412" width="11.109375" style="84" customWidth="1"/>
    <col min="6413" max="6414" width="11.44140625" style="84"/>
    <col min="6415" max="6415" width="12.44140625" style="84" bestFit="1" customWidth="1"/>
    <col min="6416" max="6651" width="11.44140625" style="84"/>
    <col min="6652" max="6652" width="18.109375" style="84" customWidth="1"/>
    <col min="6653" max="6654" width="8.5546875" style="84" bestFit="1" customWidth="1"/>
    <col min="6655" max="6656" width="8.5546875" style="84" customWidth="1"/>
    <col min="6657" max="6657" width="9.44140625" style="84" bestFit="1" customWidth="1"/>
    <col min="6658" max="6658" width="7.5546875" style="84" bestFit="1" customWidth="1"/>
    <col min="6659" max="6660" width="7.5546875" style="84" customWidth="1"/>
    <col min="6661" max="6661" width="9.6640625" style="84" customWidth="1"/>
    <col min="6662" max="6667" width="0" style="84" hidden="1" customWidth="1"/>
    <col min="6668" max="6668" width="11.109375" style="84" customWidth="1"/>
    <col min="6669" max="6670" width="11.44140625" style="84"/>
    <col min="6671" max="6671" width="12.44140625" style="84" bestFit="1" customWidth="1"/>
    <col min="6672" max="6907" width="11.44140625" style="84"/>
    <col min="6908" max="6908" width="18.109375" style="84" customWidth="1"/>
    <col min="6909" max="6910" width="8.5546875" style="84" bestFit="1" customWidth="1"/>
    <col min="6911" max="6912" width="8.5546875" style="84" customWidth="1"/>
    <col min="6913" max="6913" width="9.44140625" style="84" bestFit="1" customWidth="1"/>
    <col min="6914" max="6914" width="7.5546875" style="84" bestFit="1" customWidth="1"/>
    <col min="6915" max="6916" width="7.5546875" style="84" customWidth="1"/>
    <col min="6917" max="6917" width="9.6640625" style="84" customWidth="1"/>
    <col min="6918" max="6923" width="0" style="84" hidden="1" customWidth="1"/>
    <col min="6924" max="6924" width="11.109375" style="84" customWidth="1"/>
    <col min="6925" max="6926" width="11.44140625" style="84"/>
    <col min="6927" max="6927" width="12.44140625" style="84" bestFit="1" customWidth="1"/>
    <col min="6928" max="7163" width="11.44140625" style="84"/>
    <col min="7164" max="7164" width="18.109375" style="84" customWidth="1"/>
    <col min="7165" max="7166" width="8.5546875" style="84" bestFit="1" customWidth="1"/>
    <col min="7167" max="7168" width="8.5546875" style="84" customWidth="1"/>
    <col min="7169" max="7169" width="9.44140625" style="84" bestFit="1" customWidth="1"/>
    <col min="7170" max="7170" width="7.5546875" style="84" bestFit="1" customWidth="1"/>
    <col min="7171" max="7172" width="7.5546875" style="84" customWidth="1"/>
    <col min="7173" max="7173" width="9.6640625" style="84" customWidth="1"/>
    <col min="7174" max="7179" width="0" style="84" hidden="1" customWidth="1"/>
    <col min="7180" max="7180" width="11.109375" style="84" customWidth="1"/>
    <col min="7181" max="7182" width="11.44140625" style="84"/>
    <col min="7183" max="7183" width="12.44140625" style="84" bestFit="1" customWidth="1"/>
    <col min="7184" max="7419" width="11.44140625" style="84"/>
    <col min="7420" max="7420" width="18.109375" style="84" customWidth="1"/>
    <col min="7421" max="7422" width="8.5546875" style="84" bestFit="1" customWidth="1"/>
    <col min="7423" max="7424" width="8.5546875" style="84" customWidth="1"/>
    <col min="7425" max="7425" width="9.44140625" style="84" bestFit="1" customWidth="1"/>
    <col min="7426" max="7426" width="7.5546875" style="84" bestFit="1" customWidth="1"/>
    <col min="7427" max="7428" width="7.5546875" style="84" customWidth="1"/>
    <col min="7429" max="7429" width="9.6640625" style="84" customWidth="1"/>
    <col min="7430" max="7435" width="0" style="84" hidden="1" customWidth="1"/>
    <col min="7436" max="7436" width="11.109375" style="84" customWidth="1"/>
    <col min="7437" max="7438" width="11.44140625" style="84"/>
    <col min="7439" max="7439" width="12.44140625" style="84" bestFit="1" customWidth="1"/>
    <col min="7440" max="7675" width="11.44140625" style="84"/>
    <col min="7676" max="7676" width="18.109375" style="84" customWidth="1"/>
    <col min="7677" max="7678" width="8.5546875" style="84" bestFit="1" customWidth="1"/>
    <col min="7679" max="7680" width="8.5546875" style="84" customWidth="1"/>
    <col min="7681" max="7681" width="9.44140625" style="84" bestFit="1" customWidth="1"/>
    <col min="7682" max="7682" width="7.5546875" style="84" bestFit="1" customWidth="1"/>
    <col min="7683" max="7684" width="7.5546875" style="84" customWidth="1"/>
    <col min="7685" max="7685" width="9.6640625" style="84" customWidth="1"/>
    <col min="7686" max="7691" width="0" style="84" hidden="1" customWidth="1"/>
    <col min="7692" max="7692" width="11.109375" style="84" customWidth="1"/>
    <col min="7693" max="7694" width="11.44140625" style="84"/>
    <col min="7695" max="7695" width="12.44140625" style="84" bestFit="1" customWidth="1"/>
    <col min="7696" max="7931" width="11.44140625" style="84"/>
    <col min="7932" max="7932" width="18.109375" style="84" customWidth="1"/>
    <col min="7933" max="7934" width="8.5546875" style="84" bestFit="1" customWidth="1"/>
    <col min="7935" max="7936" width="8.5546875" style="84" customWidth="1"/>
    <col min="7937" max="7937" width="9.44140625" style="84" bestFit="1" customWidth="1"/>
    <col min="7938" max="7938" width="7.5546875" style="84" bestFit="1" customWidth="1"/>
    <col min="7939" max="7940" width="7.5546875" style="84" customWidth="1"/>
    <col min="7941" max="7941" width="9.6640625" style="84" customWidth="1"/>
    <col min="7942" max="7947" width="0" style="84" hidden="1" customWidth="1"/>
    <col min="7948" max="7948" width="11.109375" style="84" customWidth="1"/>
    <col min="7949" max="7950" width="11.44140625" style="84"/>
    <col min="7951" max="7951" width="12.44140625" style="84" bestFit="1" customWidth="1"/>
    <col min="7952" max="8187" width="11.44140625" style="84"/>
    <col min="8188" max="8188" width="18.109375" style="84" customWidth="1"/>
    <col min="8189" max="8190" width="8.5546875" style="84" bestFit="1" customWidth="1"/>
    <col min="8191" max="8192" width="8.5546875" style="84" customWidth="1"/>
    <col min="8193" max="8193" width="9.44140625" style="84" bestFit="1" customWidth="1"/>
    <col min="8194" max="8194" width="7.5546875" style="84" bestFit="1" customWidth="1"/>
    <col min="8195" max="8196" width="7.5546875" style="84" customWidth="1"/>
    <col min="8197" max="8197" width="9.6640625" style="84" customWidth="1"/>
    <col min="8198" max="8203" width="0" style="84" hidden="1" customWidth="1"/>
    <col min="8204" max="8204" width="11.109375" style="84" customWidth="1"/>
    <col min="8205" max="8206" width="11.44140625" style="84"/>
    <col min="8207" max="8207" width="12.44140625" style="84" bestFit="1" customWidth="1"/>
    <col min="8208" max="8443" width="11.44140625" style="84"/>
    <col min="8444" max="8444" width="18.109375" style="84" customWidth="1"/>
    <col min="8445" max="8446" width="8.5546875" style="84" bestFit="1" customWidth="1"/>
    <col min="8447" max="8448" width="8.5546875" style="84" customWidth="1"/>
    <col min="8449" max="8449" width="9.44140625" style="84" bestFit="1" customWidth="1"/>
    <col min="8450" max="8450" width="7.5546875" style="84" bestFit="1" customWidth="1"/>
    <col min="8451" max="8452" width="7.5546875" style="84" customWidth="1"/>
    <col min="8453" max="8453" width="9.6640625" style="84" customWidth="1"/>
    <col min="8454" max="8459" width="0" style="84" hidden="1" customWidth="1"/>
    <col min="8460" max="8460" width="11.109375" style="84" customWidth="1"/>
    <col min="8461" max="8462" width="11.44140625" style="84"/>
    <col min="8463" max="8463" width="12.44140625" style="84" bestFit="1" customWidth="1"/>
    <col min="8464" max="8699" width="11.44140625" style="84"/>
    <col min="8700" max="8700" width="18.109375" style="84" customWidth="1"/>
    <col min="8701" max="8702" width="8.5546875" style="84" bestFit="1" customWidth="1"/>
    <col min="8703" max="8704" width="8.5546875" style="84" customWidth="1"/>
    <col min="8705" max="8705" width="9.44140625" style="84" bestFit="1" customWidth="1"/>
    <col min="8706" max="8706" width="7.5546875" style="84" bestFit="1" customWidth="1"/>
    <col min="8707" max="8708" width="7.5546875" style="84" customWidth="1"/>
    <col min="8709" max="8709" width="9.6640625" style="84" customWidth="1"/>
    <col min="8710" max="8715" width="0" style="84" hidden="1" customWidth="1"/>
    <col min="8716" max="8716" width="11.109375" style="84" customWidth="1"/>
    <col min="8717" max="8718" width="11.44140625" style="84"/>
    <col min="8719" max="8719" width="12.44140625" style="84" bestFit="1" customWidth="1"/>
    <col min="8720" max="8955" width="11.44140625" style="84"/>
    <col min="8956" max="8956" width="18.109375" style="84" customWidth="1"/>
    <col min="8957" max="8958" width="8.5546875" style="84" bestFit="1" customWidth="1"/>
    <col min="8959" max="8960" width="8.5546875" style="84" customWidth="1"/>
    <col min="8961" max="8961" width="9.44140625" style="84" bestFit="1" customWidth="1"/>
    <col min="8962" max="8962" width="7.5546875" style="84" bestFit="1" customWidth="1"/>
    <col min="8963" max="8964" width="7.5546875" style="84" customWidth="1"/>
    <col min="8965" max="8965" width="9.6640625" style="84" customWidth="1"/>
    <col min="8966" max="8971" width="0" style="84" hidden="1" customWidth="1"/>
    <col min="8972" max="8972" width="11.109375" style="84" customWidth="1"/>
    <col min="8973" max="8974" width="11.44140625" style="84"/>
    <col min="8975" max="8975" width="12.44140625" style="84" bestFit="1" customWidth="1"/>
    <col min="8976" max="9211" width="11.44140625" style="84"/>
    <col min="9212" max="9212" width="18.109375" style="84" customWidth="1"/>
    <col min="9213" max="9214" width="8.5546875" style="84" bestFit="1" customWidth="1"/>
    <col min="9215" max="9216" width="8.5546875" style="84" customWidth="1"/>
    <col min="9217" max="9217" width="9.44140625" style="84" bestFit="1" customWidth="1"/>
    <col min="9218" max="9218" width="7.5546875" style="84" bestFit="1" customWidth="1"/>
    <col min="9219" max="9220" width="7.5546875" style="84" customWidth="1"/>
    <col min="9221" max="9221" width="9.6640625" style="84" customWidth="1"/>
    <col min="9222" max="9227" width="0" style="84" hidden="1" customWidth="1"/>
    <col min="9228" max="9228" width="11.109375" style="84" customWidth="1"/>
    <col min="9229" max="9230" width="11.44140625" style="84"/>
    <col min="9231" max="9231" width="12.44140625" style="84" bestFit="1" customWidth="1"/>
    <col min="9232" max="9467" width="11.44140625" style="84"/>
    <col min="9468" max="9468" width="18.109375" style="84" customWidth="1"/>
    <col min="9469" max="9470" width="8.5546875" style="84" bestFit="1" customWidth="1"/>
    <col min="9471" max="9472" width="8.5546875" style="84" customWidth="1"/>
    <col min="9473" max="9473" width="9.44140625" style="84" bestFit="1" customWidth="1"/>
    <col min="9474" max="9474" width="7.5546875" style="84" bestFit="1" customWidth="1"/>
    <col min="9475" max="9476" width="7.5546875" style="84" customWidth="1"/>
    <col min="9477" max="9477" width="9.6640625" style="84" customWidth="1"/>
    <col min="9478" max="9483" width="0" style="84" hidden="1" customWidth="1"/>
    <col min="9484" max="9484" width="11.109375" style="84" customWidth="1"/>
    <col min="9485" max="9486" width="11.44140625" style="84"/>
    <col min="9487" max="9487" width="12.44140625" style="84" bestFit="1" customWidth="1"/>
    <col min="9488" max="9723" width="11.44140625" style="84"/>
    <col min="9724" max="9724" width="18.109375" style="84" customWidth="1"/>
    <col min="9725" max="9726" width="8.5546875" style="84" bestFit="1" customWidth="1"/>
    <col min="9727" max="9728" width="8.5546875" style="84" customWidth="1"/>
    <col min="9729" max="9729" width="9.44140625" style="84" bestFit="1" customWidth="1"/>
    <col min="9730" max="9730" width="7.5546875" style="84" bestFit="1" customWidth="1"/>
    <col min="9731" max="9732" width="7.5546875" style="84" customWidth="1"/>
    <col min="9733" max="9733" width="9.6640625" style="84" customWidth="1"/>
    <col min="9734" max="9739" width="0" style="84" hidden="1" customWidth="1"/>
    <col min="9740" max="9740" width="11.109375" style="84" customWidth="1"/>
    <col min="9741" max="9742" width="11.44140625" style="84"/>
    <col min="9743" max="9743" width="12.44140625" style="84" bestFit="1" customWidth="1"/>
    <col min="9744" max="9979" width="11.44140625" style="84"/>
    <col min="9980" max="9980" width="18.109375" style="84" customWidth="1"/>
    <col min="9981" max="9982" width="8.5546875" style="84" bestFit="1" customWidth="1"/>
    <col min="9983" max="9984" width="8.5546875" style="84" customWidth="1"/>
    <col min="9985" max="9985" width="9.44140625" style="84" bestFit="1" customWidth="1"/>
    <col min="9986" max="9986" width="7.5546875" style="84" bestFit="1" customWidth="1"/>
    <col min="9987" max="9988" width="7.5546875" style="84" customWidth="1"/>
    <col min="9989" max="9989" width="9.6640625" style="84" customWidth="1"/>
    <col min="9990" max="9995" width="0" style="84" hidden="1" customWidth="1"/>
    <col min="9996" max="9996" width="11.109375" style="84" customWidth="1"/>
    <col min="9997" max="9998" width="11.44140625" style="84"/>
    <col min="9999" max="9999" width="12.44140625" style="84" bestFit="1" customWidth="1"/>
    <col min="10000" max="10235" width="11.44140625" style="84"/>
    <col min="10236" max="10236" width="18.109375" style="84" customWidth="1"/>
    <col min="10237" max="10238" width="8.5546875" style="84" bestFit="1" customWidth="1"/>
    <col min="10239" max="10240" width="8.5546875" style="84" customWidth="1"/>
    <col min="10241" max="10241" width="9.44140625" style="84" bestFit="1" customWidth="1"/>
    <col min="10242" max="10242" width="7.5546875" style="84" bestFit="1" customWidth="1"/>
    <col min="10243" max="10244" width="7.5546875" style="84" customWidth="1"/>
    <col min="10245" max="10245" width="9.6640625" style="84" customWidth="1"/>
    <col min="10246" max="10251" width="0" style="84" hidden="1" customWidth="1"/>
    <col min="10252" max="10252" width="11.109375" style="84" customWidth="1"/>
    <col min="10253" max="10254" width="11.44140625" style="84"/>
    <col min="10255" max="10255" width="12.44140625" style="84" bestFit="1" customWidth="1"/>
    <col min="10256" max="10491" width="11.44140625" style="84"/>
    <col min="10492" max="10492" width="18.109375" style="84" customWidth="1"/>
    <col min="10493" max="10494" width="8.5546875" style="84" bestFit="1" customWidth="1"/>
    <col min="10495" max="10496" width="8.5546875" style="84" customWidth="1"/>
    <col min="10497" max="10497" width="9.44140625" style="84" bestFit="1" customWidth="1"/>
    <col min="10498" max="10498" width="7.5546875" style="84" bestFit="1" customWidth="1"/>
    <col min="10499" max="10500" width="7.5546875" style="84" customWidth="1"/>
    <col min="10501" max="10501" width="9.6640625" style="84" customWidth="1"/>
    <col min="10502" max="10507" width="0" style="84" hidden="1" customWidth="1"/>
    <col min="10508" max="10508" width="11.109375" style="84" customWidth="1"/>
    <col min="10509" max="10510" width="11.44140625" style="84"/>
    <col min="10511" max="10511" width="12.44140625" style="84" bestFit="1" customWidth="1"/>
    <col min="10512" max="10747" width="11.44140625" style="84"/>
    <col min="10748" max="10748" width="18.109375" style="84" customWidth="1"/>
    <col min="10749" max="10750" width="8.5546875" style="84" bestFit="1" customWidth="1"/>
    <col min="10751" max="10752" width="8.5546875" style="84" customWidth="1"/>
    <col min="10753" max="10753" width="9.44140625" style="84" bestFit="1" customWidth="1"/>
    <col min="10754" max="10754" width="7.5546875" style="84" bestFit="1" customWidth="1"/>
    <col min="10755" max="10756" width="7.5546875" style="84" customWidth="1"/>
    <col min="10757" max="10757" width="9.6640625" style="84" customWidth="1"/>
    <col min="10758" max="10763" width="0" style="84" hidden="1" customWidth="1"/>
    <col min="10764" max="10764" width="11.109375" style="84" customWidth="1"/>
    <col min="10765" max="10766" width="11.44140625" style="84"/>
    <col min="10767" max="10767" width="12.44140625" style="84" bestFit="1" customWidth="1"/>
    <col min="10768" max="11003" width="11.44140625" style="84"/>
    <col min="11004" max="11004" width="18.109375" style="84" customWidth="1"/>
    <col min="11005" max="11006" width="8.5546875" style="84" bestFit="1" customWidth="1"/>
    <col min="11007" max="11008" width="8.5546875" style="84" customWidth="1"/>
    <col min="11009" max="11009" width="9.44140625" style="84" bestFit="1" customWidth="1"/>
    <col min="11010" max="11010" width="7.5546875" style="84" bestFit="1" customWidth="1"/>
    <col min="11011" max="11012" width="7.5546875" style="84" customWidth="1"/>
    <col min="11013" max="11013" width="9.6640625" style="84" customWidth="1"/>
    <col min="11014" max="11019" width="0" style="84" hidden="1" customWidth="1"/>
    <col min="11020" max="11020" width="11.109375" style="84" customWidth="1"/>
    <col min="11021" max="11022" width="11.44140625" style="84"/>
    <col min="11023" max="11023" width="12.44140625" style="84" bestFit="1" customWidth="1"/>
    <col min="11024" max="11259" width="11.44140625" style="84"/>
    <col min="11260" max="11260" width="18.109375" style="84" customWidth="1"/>
    <col min="11261" max="11262" width="8.5546875" style="84" bestFit="1" customWidth="1"/>
    <col min="11263" max="11264" width="8.5546875" style="84" customWidth="1"/>
    <col min="11265" max="11265" width="9.44140625" style="84" bestFit="1" customWidth="1"/>
    <col min="11266" max="11266" width="7.5546875" style="84" bestFit="1" customWidth="1"/>
    <col min="11267" max="11268" width="7.5546875" style="84" customWidth="1"/>
    <col min="11269" max="11269" width="9.6640625" style="84" customWidth="1"/>
    <col min="11270" max="11275" width="0" style="84" hidden="1" customWidth="1"/>
    <col min="11276" max="11276" width="11.109375" style="84" customWidth="1"/>
    <col min="11277" max="11278" width="11.44140625" style="84"/>
    <col min="11279" max="11279" width="12.44140625" style="84" bestFit="1" customWidth="1"/>
    <col min="11280" max="11515" width="11.44140625" style="84"/>
    <col min="11516" max="11516" width="18.109375" style="84" customWidth="1"/>
    <col min="11517" max="11518" width="8.5546875" style="84" bestFit="1" customWidth="1"/>
    <col min="11519" max="11520" width="8.5546875" style="84" customWidth="1"/>
    <col min="11521" max="11521" width="9.44140625" style="84" bestFit="1" customWidth="1"/>
    <col min="11522" max="11522" width="7.5546875" style="84" bestFit="1" customWidth="1"/>
    <col min="11523" max="11524" width="7.5546875" style="84" customWidth="1"/>
    <col min="11525" max="11525" width="9.6640625" style="84" customWidth="1"/>
    <col min="11526" max="11531" width="0" style="84" hidden="1" customWidth="1"/>
    <col min="11532" max="11532" width="11.109375" style="84" customWidth="1"/>
    <col min="11533" max="11534" width="11.44140625" style="84"/>
    <col min="11535" max="11535" width="12.44140625" style="84" bestFit="1" customWidth="1"/>
    <col min="11536" max="11771" width="11.44140625" style="84"/>
    <col min="11772" max="11772" width="18.109375" style="84" customWidth="1"/>
    <col min="11773" max="11774" width="8.5546875" style="84" bestFit="1" customWidth="1"/>
    <col min="11775" max="11776" width="8.5546875" style="84" customWidth="1"/>
    <col min="11777" max="11777" width="9.44140625" style="84" bestFit="1" customWidth="1"/>
    <col min="11778" max="11778" width="7.5546875" style="84" bestFit="1" customWidth="1"/>
    <col min="11779" max="11780" width="7.5546875" style="84" customWidth="1"/>
    <col min="11781" max="11781" width="9.6640625" style="84" customWidth="1"/>
    <col min="11782" max="11787" width="0" style="84" hidden="1" customWidth="1"/>
    <col min="11788" max="11788" width="11.109375" style="84" customWidth="1"/>
    <col min="11789" max="11790" width="11.44140625" style="84"/>
    <col min="11791" max="11791" width="12.44140625" style="84" bestFit="1" customWidth="1"/>
    <col min="11792" max="12027" width="11.44140625" style="84"/>
    <col min="12028" max="12028" width="18.109375" style="84" customWidth="1"/>
    <col min="12029" max="12030" width="8.5546875" style="84" bestFit="1" customWidth="1"/>
    <col min="12031" max="12032" width="8.5546875" style="84" customWidth="1"/>
    <col min="12033" max="12033" width="9.44140625" style="84" bestFit="1" customWidth="1"/>
    <col min="12034" max="12034" width="7.5546875" style="84" bestFit="1" customWidth="1"/>
    <col min="12035" max="12036" width="7.5546875" style="84" customWidth="1"/>
    <col min="12037" max="12037" width="9.6640625" style="84" customWidth="1"/>
    <col min="12038" max="12043" width="0" style="84" hidden="1" customWidth="1"/>
    <col min="12044" max="12044" width="11.109375" style="84" customWidth="1"/>
    <col min="12045" max="12046" width="11.44140625" style="84"/>
    <col min="12047" max="12047" width="12.44140625" style="84" bestFit="1" customWidth="1"/>
    <col min="12048" max="12283" width="11.44140625" style="84"/>
    <col min="12284" max="12284" width="18.109375" style="84" customWidth="1"/>
    <col min="12285" max="12286" width="8.5546875" style="84" bestFit="1" customWidth="1"/>
    <col min="12287" max="12288" width="8.5546875" style="84" customWidth="1"/>
    <col min="12289" max="12289" width="9.44140625" style="84" bestFit="1" customWidth="1"/>
    <col min="12290" max="12290" width="7.5546875" style="84" bestFit="1" customWidth="1"/>
    <col min="12291" max="12292" width="7.5546875" style="84" customWidth="1"/>
    <col min="12293" max="12293" width="9.6640625" style="84" customWidth="1"/>
    <col min="12294" max="12299" width="0" style="84" hidden="1" customWidth="1"/>
    <col min="12300" max="12300" width="11.109375" style="84" customWidth="1"/>
    <col min="12301" max="12302" width="11.44140625" style="84"/>
    <col min="12303" max="12303" width="12.44140625" style="84" bestFit="1" customWidth="1"/>
    <col min="12304" max="12539" width="11.44140625" style="84"/>
    <col min="12540" max="12540" width="18.109375" style="84" customWidth="1"/>
    <col min="12541" max="12542" width="8.5546875" style="84" bestFit="1" customWidth="1"/>
    <col min="12543" max="12544" width="8.5546875" style="84" customWidth="1"/>
    <col min="12545" max="12545" width="9.44140625" style="84" bestFit="1" customWidth="1"/>
    <col min="12546" max="12546" width="7.5546875" style="84" bestFit="1" customWidth="1"/>
    <col min="12547" max="12548" width="7.5546875" style="84" customWidth="1"/>
    <col min="12549" max="12549" width="9.6640625" style="84" customWidth="1"/>
    <col min="12550" max="12555" width="0" style="84" hidden="1" customWidth="1"/>
    <col min="12556" max="12556" width="11.109375" style="84" customWidth="1"/>
    <col min="12557" max="12558" width="11.44140625" style="84"/>
    <col min="12559" max="12559" width="12.44140625" style="84" bestFit="1" customWidth="1"/>
    <col min="12560" max="12795" width="11.44140625" style="84"/>
    <col min="12796" max="12796" width="18.109375" style="84" customWidth="1"/>
    <col min="12797" max="12798" width="8.5546875" style="84" bestFit="1" customWidth="1"/>
    <col min="12799" max="12800" width="8.5546875" style="84" customWidth="1"/>
    <col min="12801" max="12801" width="9.44140625" style="84" bestFit="1" customWidth="1"/>
    <col min="12802" max="12802" width="7.5546875" style="84" bestFit="1" customWidth="1"/>
    <col min="12803" max="12804" width="7.5546875" style="84" customWidth="1"/>
    <col min="12805" max="12805" width="9.6640625" style="84" customWidth="1"/>
    <col min="12806" max="12811" width="0" style="84" hidden="1" customWidth="1"/>
    <col min="12812" max="12812" width="11.109375" style="84" customWidth="1"/>
    <col min="12813" max="12814" width="11.44140625" style="84"/>
    <col min="12815" max="12815" width="12.44140625" style="84" bestFit="1" customWidth="1"/>
    <col min="12816" max="13051" width="11.44140625" style="84"/>
    <col min="13052" max="13052" width="18.109375" style="84" customWidth="1"/>
    <col min="13053" max="13054" width="8.5546875" style="84" bestFit="1" customWidth="1"/>
    <col min="13055" max="13056" width="8.5546875" style="84" customWidth="1"/>
    <col min="13057" max="13057" width="9.44140625" style="84" bestFit="1" customWidth="1"/>
    <col min="13058" max="13058" width="7.5546875" style="84" bestFit="1" customWidth="1"/>
    <col min="13059" max="13060" width="7.5546875" style="84" customWidth="1"/>
    <col min="13061" max="13061" width="9.6640625" style="84" customWidth="1"/>
    <col min="13062" max="13067" width="0" style="84" hidden="1" customWidth="1"/>
    <col min="13068" max="13068" width="11.109375" style="84" customWidth="1"/>
    <col min="13069" max="13070" width="11.44140625" style="84"/>
    <col min="13071" max="13071" width="12.44140625" style="84" bestFit="1" customWidth="1"/>
    <col min="13072" max="13307" width="11.44140625" style="84"/>
    <col min="13308" max="13308" width="18.109375" style="84" customWidth="1"/>
    <col min="13309" max="13310" width="8.5546875" style="84" bestFit="1" customWidth="1"/>
    <col min="13311" max="13312" width="8.5546875" style="84" customWidth="1"/>
    <col min="13313" max="13313" width="9.44140625" style="84" bestFit="1" customWidth="1"/>
    <col min="13314" max="13314" width="7.5546875" style="84" bestFit="1" customWidth="1"/>
    <col min="13315" max="13316" width="7.5546875" style="84" customWidth="1"/>
    <col min="13317" max="13317" width="9.6640625" style="84" customWidth="1"/>
    <col min="13318" max="13323" width="0" style="84" hidden="1" customWidth="1"/>
    <col min="13324" max="13324" width="11.109375" style="84" customWidth="1"/>
    <col min="13325" max="13326" width="11.44140625" style="84"/>
    <col min="13327" max="13327" width="12.44140625" style="84" bestFit="1" customWidth="1"/>
    <col min="13328" max="13563" width="11.44140625" style="84"/>
    <col min="13564" max="13564" width="18.109375" style="84" customWidth="1"/>
    <col min="13565" max="13566" width="8.5546875" style="84" bestFit="1" customWidth="1"/>
    <col min="13567" max="13568" width="8.5546875" style="84" customWidth="1"/>
    <col min="13569" max="13569" width="9.44140625" style="84" bestFit="1" customWidth="1"/>
    <col min="13570" max="13570" width="7.5546875" style="84" bestFit="1" customWidth="1"/>
    <col min="13571" max="13572" width="7.5546875" style="84" customWidth="1"/>
    <col min="13573" max="13573" width="9.6640625" style="84" customWidth="1"/>
    <col min="13574" max="13579" width="0" style="84" hidden="1" customWidth="1"/>
    <col min="13580" max="13580" width="11.109375" style="84" customWidth="1"/>
    <col min="13581" max="13582" width="11.44140625" style="84"/>
    <col min="13583" max="13583" width="12.44140625" style="84" bestFit="1" customWidth="1"/>
    <col min="13584" max="13819" width="11.44140625" style="84"/>
    <col min="13820" max="13820" width="18.109375" style="84" customWidth="1"/>
    <col min="13821" max="13822" width="8.5546875" style="84" bestFit="1" customWidth="1"/>
    <col min="13823" max="13824" width="8.5546875" style="84" customWidth="1"/>
    <col min="13825" max="13825" width="9.44140625" style="84" bestFit="1" customWidth="1"/>
    <col min="13826" max="13826" width="7.5546875" style="84" bestFit="1" customWidth="1"/>
    <col min="13827" max="13828" width="7.5546875" style="84" customWidth="1"/>
    <col min="13829" max="13829" width="9.6640625" style="84" customWidth="1"/>
    <col min="13830" max="13835" width="0" style="84" hidden="1" customWidth="1"/>
    <col min="13836" max="13836" width="11.109375" style="84" customWidth="1"/>
    <col min="13837" max="13838" width="11.44140625" style="84"/>
    <col min="13839" max="13839" width="12.44140625" style="84" bestFit="1" customWidth="1"/>
    <col min="13840" max="14075" width="11.44140625" style="84"/>
    <col min="14076" max="14076" width="18.109375" style="84" customWidth="1"/>
    <col min="14077" max="14078" width="8.5546875" style="84" bestFit="1" customWidth="1"/>
    <col min="14079" max="14080" width="8.5546875" style="84" customWidth="1"/>
    <col min="14081" max="14081" width="9.44140625" style="84" bestFit="1" customWidth="1"/>
    <col min="14082" max="14082" width="7.5546875" style="84" bestFit="1" customWidth="1"/>
    <col min="14083" max="14084" width="7.5546875" style="84" customWidth="1"/>
    <col min="14085" max="14085" width="9.6640625" style="84" customWidth="1"/>
    <col min="14086" max="14091" width="0" style="84" hidden="1" customWidth="1"/>
    <col min="14092" max="14092" width="11.109375" style="84" customWidth="1"/>
    <col min="14093" max="14094" width="11.44140625" style="84"/>
    <col min="14095" max="14095" width="12.44140625" style="84" bestFit="1" customWidth="1"/>
    <col min="14096" max="14331" width="11.44140625" style="84"/>
    <col min="14332" max="14332" width="18.109375" style="84" customWidth="1"/>
    <col min="14333" max="14334" width="8.5546875" style="84" bestFit="1" customWidth="1"/>
    <col min="14335" max="14336" width="8.5546875" style="84" customWidth="1"/>
    <col min="14337" max="14337" width="9.44140625" style="84" bestFit="1" customWidth="1"/>
    <col min="14338" max="14338" width="7.5546875" style="84" bestFit="1" customWidth="1"/>
    <col min="14339" max="14340" width="7.5546875" style="84" customWidth="1"/>
    <col min="14341" max="14341" width="9.6640625" style="84" customWidth="1"/>
    <col min="14342" max="14347" width="0" style="84" hidden="1" customWidth="1"/>
    <col min="14348" max="14348" width="11.109375" style="84" customWidth="1"/>
    <col min="14349" max="14350" width="11.44140625" style="84"/>
    <col min="14351" max="14351" width="12.44140625" style="84" bestFit="1" customWidth="1"/>
    <col min="14352" max="14587" width="11.44140625" style="84"/>
    <col min="14588" max="14588" width="18.109375" style="84" customWidth="1"/>
    <col min="14589" max="14590" width="8.5546875" style="84" bestFit="1" customWidth="1"/>
    <col min="14591" max="14592" width="8.5546875" style="84" customWidth="1"/>
    <col min="14593" max="14593" width="9.44140625" style="84" bestFit="1" customWidth="1"/>
    <col min="14594" max="14594" width="7.5546875" style="84" bestFit="1" customWidth="1"/>
    <col min="14595" max="14596" width="7.5546875" style="84" customWidth="1"/>
    <col min="14597" max="14597" width="9.6640625" style="84" customWidth="1"/>
    <col min="14598" max="14603" width="0" style="84" hidden="1" customWidth="1"/>
    <col min="14604" max="14604" width="11.109375" style="84" customWidth="1"/>
    <col min="14605" max="14606" width="11.44140625" style="84"/>
    <col min="14607" max="14607" width="12.44140625" style="84" bestFit="1" customWidth="1"/>
    <col min="14608" max="14843" width="11.44140625" style="84"/>
    <col min="14844" max="14844" width="18.109375" style="84" customWidth="1"/>
    <col min="14845" max="14846" width="8.5546875" style="84" bestFit="1" customWidth="1"/>
    <col min="14847" max="14848" width="8.5546875" style="84" customWidth="1"/>
    <col min="14849" max="14849" width="9.44140625" style="84" bestFit="1" customWidth="1"/>
    <col min="14850" max="14850" width="7.5546875" style="84" bestFit="1" customWidth="1"/>
    <col min="14851" max="14852" width="7.5546875" style="84" customWidth="1"/>
    <col min="14853" max="14853" width="9.6640625" style="84" customWidth="1"/>
    <col min="14854" max="14859" width="0" style="84" hidden="1" customWidth="1"/>
    <col min="14860" max="14860" width="11.109375" style="84" customWidth="1"/>
    <col min="14861" max="14862" width="11.44140625" style="84"/>
    <col min="14863" max="14863" width="12.44140625" style="84" bestFit="1" customWidth="1"/>
    <col min="14864" max="15099" width="11.44140625" style="84"/>
    <col min="15100" max="15100" width="18.109375" style="84" customWidth="1"/>
    <col min="15101" max="15102" width="8.5546875" style="84" bestFit="1" customWidth="1"/>
    <col min="15103" max="15104" width="8.5546875" style="84" customWidth="1"/>
    <col min="15105" max="15105" width="9.44140625" style="84" bestFit="1" customWidth="1"/>
    <col min="15106" max="15106" width="7.5546875" style="84" bestFit="1" customWidth="1"/>
    <col min="15107" max="15108" width="7.5546875" style="84" customWidth="1"/>
    <col min="15109" max="15109" width="9.6640625" style="84" customWidth="1"/>
    <col min="15110" max="15115" width="0" style="84" hidden="1" customWidth="1"/>
    <col min="15116" max="15116" width="11.109375" style="84" customWidth="1"/>
    <col min="15117" max="15118" width="11.44140625" style="84"/>
    <col min="15119" max="15119" width="12.44140625" style="84" bestFit="1" customWidth="1"/>
    <col min="15120" max="15355" width="11.44140625" style="84"/>
    <col min="15356" max="15356" width="18.109375" style="84" customWidth="1"/>
    <col min="15357" max="15358" width="8.5546875" style="84" bestFit="1" customWidth="1"/>
    <col min="15359" max="15360" width="8.5546875" style="84" customWidth="1"/>
    <col min="15361" max="15361" width="9.44140625" style="84" bestFit="1" customWidth="1"/>
    <col min="15362" max="15362" width="7.5546875" style="84" bestFit="1" customWidth="1"/>
    <col min="15363" max="15364" width="7.5546875" style="84" customWidth="1"/>
    <col min="15365" max="15365" width="9.6640625" style="84" customWidth="1"/>
    <col min="15366" max="15371" width="0" style="84" hidden="1" customWidth="1"/>
    <col min="15372" max="15372" width="11.109375" style="84" customWidth="1"/>
    <col min="15373" max="15374" width="11.44140625" style="84"/>
    <col min="15375" max="15375" width="12.44140625" style="84" bestFit="1" customWidth="1"/>
    <col min="15376" max="15611" width="11.44140625" style="84"/>
    <col min="15612" max="15612" width="18.109375" style="84" customWidth="1"/>
    <col min="15613" max="15614" width="8.5546875" style="84" bestFit="1" customWidth="1"/>
    <col min="15615" max="15616" width="8.5546875" style="84" customWidth="1"/>
    <col min="15617" max="15617" width="9.44140625" style="84" bestFit="1" customWidth="1"/>
    <col min="15618" max="15618" width="7.5546875" style="84" bestFit="1" customWidth="1"/>
    <col min="15619" max="15620" width="7.5546875" style="84" customWidth="1"/>
    <col min="15621" max="15621" width="9.6640625" style="84" customWidth="1"/>
    <col min="15622" max="15627" width="0" style="84" hidden="1" customWidth="1"/>
    <col min="15628" max="15628" width="11.109375" style="84" customWidth="1"/>
    <col min="15629" max="15630" width="11.44140625" style="84"/>
    <col min="15631" max="15631" width="12.44140625" style="84" bestFit="1" customWidth="1"/>
    <col min="15632" max="15867" width="11.44140625" style="84"/>
    <col min="15868" max="15868" width="18.109375" style="84" customWidth="1"/>
    <col min="15869" max="15870" width="8.5546875" style="84" bestFit="1" customWidth="1"/>
    <col min="15871" max="15872" width="8.5546875" style="84" customWidth="1"/>
    <col min="15873" max="15873" width="9.44140625" style="84" bestFit="1" customWidth="1"/>
    <col min="15874" max="15874" width="7.5546875" style="84" bestFit="1" customWidth="1"/>
    <col min="15875" max="15876" width="7.5546875" style="84" customWidth="1"/>
    <col min="15877" max="15877" width="9.6640625" style="84" customWidth="1"/>
    <col min="15878" max="15883" width="0" style="84" hidden="1" customWidth="1"/>
    <col min="15884" max="15884" width="11.109375" style="84" customWidth="1"/>
    <col min="15885" max="15886" width="11.44140625" style="84"/>
    <col min="15887" max="15887" width="12.44140625" style="84" bestFit="1" customWidth="1"/>
    <col min="15888" max="16123" width="11.44140625" style="84"/>
    <col min="16124" max="16124" width="18.109375" style="84" customWidth="1"/>
    <col min="16125" max="16126" width="8.5546875" style="84" bestFit="1" customWidth="1"/>
    <col min="16127" max="16128" width="8.5546875" style="84" customWidth="1"/>
    <col min="16129" max="16129" width="9.44140625" style="84" bestFit="1" customWidth="1"/>
    <col min="16130" max="16130" width="7.5546875" style="84" bestFit="1" customWidth="1"/>
    <col min="16131" max="16132" width="7.5546875" style="84" customWidth="1"/>
    <col min="16133" max="16133" width="9.6640625" style="84" customWidth="1"/>
    <col min="16134" max="16139" width="0" style="84" hidden="1" customWidth="1"/>
    <col min="16140" max="16140" width="11.109375" style="84" customWidth="1"/>
    <col min="16141" max="16142" width="11.44140625" style="84"/>
    <col min="16143" max="16143" width="12.44140625" style="84" bestFit="1" customWidth="1"/>
    <col min="16144" max="16384" width="11.44140625" style="84"/>
  </cols>
  <sheetData>
    <row r="1" spans="1:17" s="85" customFormat="1" x14ac:dyDescent="0.25"/>
    <row r="2" spans="1:17" s="85" customFormat="1" x14ac:dyDescent="0.25">
      <c r="A2" s="112" t="s">
        <v>121</v>
      </c>
    </row>
    <row r="3" spans="1:17" s="85" customFormat="1" ht="14.4" x14ac:dyDescent="0.3">
      <c r="A3" s="112" t="s">
        <v>122</v>
      </c>
      <c r="J3" s="253"/>
    </row>
    <row r="4" spans="1:17" s="85" customFormat="1" x14ac:dyDescent="0.25"/>
    <row r="5" spans="1:17" s="85" customFormat="1" ht="13.8" x14ac:dyDescent="0.3">
      <c r="B5" s="347" t="s">
        <v>99</v>
      </c>
      <c r="C5" s="347"/>
      <c r="D5" s="347"/>
      <c r="E5" s="347"/>
      <c r="F5" s="347"/>
      <c r="G5" s="347"/>
      <c r="H5" s="347"/>
      <c r="I5" s="347"/>
      <c r="J5" s="347"/>
      <c r="K5" s="347"/>
      <c r="M5" s="283" t="s">
        <v>594</v>
      </c>
      <c r="O5" s="254"/>
    </row>
    <row r="6" spans="1:17" s="85" customFormat="1" ht="13.8" x14ac:dyDescent="0.3">
      <c r="B6" s="360" t="str">
        <f>'Solicitudes Regiones'!$B$6:$P$6</f>
        <v>Acumuladas de julio de 2008 a enero de 2019</v>
      </c>
      <c r="C6" s="360"/>
      <c r="D6" s="360"/>
      <c r="E6" s="360"/>
      <c r="F6" s="360"/>
      <c r="G6" s="360"/>
      <c r="H6" s="360"/>
      <c r="I6" s="360"/>
      <c r="J6" s="360"/>
      <c r="K6" s="360"/>
    </row>
    <row r="7" spans="1:17" s="88" customFormat="1" x14ac:dyDescent="0.25">
      <c r="B7" s="86"/>
      <c r="C7" s="87"/>
      <c r="D7" s="87"/>
      <c r="E7" s="87"/>
      <c r="F7" s="87"/>
      <c r="G7" s="87"/>
      <c r="H7" s="87"/>
      <c r="I7" s="87"/>
      <c r="J7" s="87"/>
      <c r="K7" s="87"/>
      <c r="L7" s="87"/>
    </row>
    <row r="8" spans="1:17" ht="15" customHeight="1" x14ac:dyDescent="0.25">
      <c r="B8" s="375" t="s">
        <v>98</v>
      </c>
      <c r="C8" s="375"/>
      <c r="D8" s="375"/>
      <c r="E8" s="375"/>
      <c r="F8" s="375"/>
      <c r="G8" s="375"/>
      <c r="H8" s="375"/>
      <c r="I8" s="375"/>
      <c r="J8" s="375"/>
      <c r="K8" s="375"/>
    </row>
    <row r="9" spans="1:17" ht="20.25" customHeight="1" x14ac:dyDescent="0.25">
      <c r="B9" s="375" t="s">
        <v>74</v>
      </c>
      <c r="C9" s="376" t="s">
        <v>2</v>
      </c>
      <c r="D9" s="377"/>
      <c r="E9" s="377"/>
      <c r="F9" s="377"/>
      <c r="G9" s="377"/>
      <c r="H9" s="377"/>
      <c r="I9" s="377"/>
      <c r="J9" s="377"/>
      <c r="K9" s="378"/>
    </row>
    <row r="10" spans="1:17" ht="24" x14ac:dyDescent="0.25">
      <c r="B10" s="375"/>
      <c r="C10" s="81" t="s">
        <v>75</v>
      </c>
      <c r="D10" s="81" t="s">
        <v>76</v>
      </c>
      <c r="E10" s="81" t="s">
        <v>77</v>
      </c>
      <c r="F10" s="81" t="s">
        <v>78</v>
      </c>
      <c r="G10" s="81" t="s">
        <v>8</v>
      </c>
      <c r="H10" s="81" t="s">
        <v>79</v>
      </c>
      <c r="I10" s="81" t="s">
        <v>80</v>
      </c>
      <c r="J10" s="81" t="s">
        <v>81</v>
      </c>
      <c r="K10" s="82" t="s">
        <v>46</v>
      </c>
    </row>
    <row r="11" spans="1:17" x14ac:dyDescent="0.25">
      <c r="B11" s="76" t="s">
        <v>53</v>
      </c>
      <c r="C11" s="76">
        <v>6401</v>
      </c>
      <c r="D11" s="76">
        <v>3043</v>
      </c>
      <c r="E11" s="76">
        <f>C11+D11</f>
        <v>9444</v>
      </c>
      <c r="F11" s="77">
        <f>E11/$E$20</f>
        <v>0.62353096527135876</v>
      </c>
      <c r="G11" s="76">
        <v>20061</v>
      </c>
      <c r="H11" s="76">
        <v>1094</v>
      </c>
      <c r="I11" s="76">
        <f>G11+H11</f>
        <v>21155</v>
      </c>
      <c r="J11" s="77">
        <f>I11/$I$20</f>
        <v>0.65408279998763252</v>
      </c>
      <c r="K11" s="76">
        <f t="shared" ref="K11:K19" si="0">E11+I11</f>
        <v>30599</v>
      </c>
      <c r="Q11" s="89"/>
    </row>
    <row r="12" spans="1:17" x14ac:dyDescent="0.25">
      <c r="B12" s="76" t="s">
        <v>152</v>
      </c>
      <c r="C12" s="76">
        <v>185</v>
      </c>
      <c r="D12" s="76">
        <v>70</v>
      </c>
      <c r="E12" s="76">
        <f t="shared" ref="E12:E19" si="1">C12+D12</f>
        <v>255</v>
      </c>
      <c r="F12" s="77">
        <f t="shared" ref="F12:F19" si="2">E12/$E$20</f>
        <v>1.683612835071966E-2</v>
      </c>
      <c r="G12" s="76">
        <v>568</v>
      </c>
      <c r="H12" s="76">
        <v>25</v>
      </c>
      <c r="I12" s="76">
        <f t="shared" ref="I12:I19" si="3">G12+H12</f>
        <v>593</v>
      </c>
      <c r="J12" s="77">
        <f t="shared" ref="J12:J19" si="4">I12/$I$20</f>
        <v>1.8334724669944038E-2</v>
      </c>
      <c r="K12" s="76">
        <f t="shared" si="0"/>
        <v>848</v>
      </c>
      <c r="Q12" s="89"/>
    </row>
    <row r="13" spans="1:17" x14ac:dyDescent="0.25">
      <c r="B13" s="76" t="s">
        <v>153</v>
      </c>
      <c r="C13" s="76">
        <v>22</v>
      </c>
      <c r="D13" s="76">
        <v>5</v>
      </c>
      <c r="E13" s="76">
        <f t="shared" si="1"/>
        <v>27</v>
      </c>
      <c r="F13" s="77">
        <f t="shared" si="2"/>
        <v>1.7826488841938466E-3</v>
      </c>
      <c r="G13" s="76">
        <v>39</v>
      </c>
      <c r="H13" s="76">
        <v>3</v>
      </c>
      <c r="I13" s="76">
        <f t="shared" si="3"/>
        <v>42</v>
      </c>
      <c r="J13" s="77">
        <f t="shared" si="4"/>
        <v>1.2985808366570819E-3</v>
      </c>
      <c r="K13" s="76">
        <f t="shared" si="0"/>
        <v>69</v>
      </c>
      <c r="Q13" s="89"/>
    </row>
    <row r="14" spans="1:17" x14ac:dyDescent="0.25">
      <c r="B14" s="76" t="s">
        <v>154</v>
      </c>
      <c r="C14" s="76">
        <v>293</v>
      </c>
      <c r="D14" s="76">
        <v>221</v>
      </c>
      <c r="E14" s="76">
        <f t="shared" si="1"/>
        <v>514</v>
      </c>
      <c r="F14" s="77">
        <f t="shared" si="2"/>
        <v>3.3936352832431002E-2</v>
      </c>
      <c r="G14" s="76">
        <v>980</v>
      </c>
      <c r="H14" s="76">
        <v>47</v>
      </c>
      <c r="I14" s="76">
        <f t="shared" si="3"/>
        <v>1027</v>
      </c>
      <c r="J14" s="77">
        <f t="shared" si="4"/>
        <v>3.1753393315400551E-2</v>
      </c>
      <c r="K14" s="76">
        <f t="shared" si="0"/>
        <v>1541</v>
      </c>
      <c r="Q14" s="89"/>
    </row>
    <row r="15" spans="1:17" x14ac:dyDescent="0.25">
      <c r="B15" s="76" t="s">
        <v>155</v>
      </c>
      <c r="C15" s="76">
        <v>2581</v>
      </c>
      <c r="D15" s="76">
        <v>888</v>
      </c>
      <c r="E15" s="76">
        <f t="shared" si="1"/>
        <v>3469</v>
      </c>
      <c r="F15" s="77">
        <f t="shared" si="2"/>
        <v>0.22903736960253532</v>
      </c>
      <c r="G15" s="76">
        <v>6427</v>
      </c>
      <c r="H15" s="76">
        <v>289</v>
      </c>
      <c r="I15" s="76">
        <f t="shared" si="3"/>
        <v>6716</v>
      </c>
      <c r="J15" s="77">
        <f t="shared" si="4"/>
        <v>0.2076492594997372</v>
      </c>
      <c r="K15" s="76">
        <f t="shared" si="0"/>
        <v>10185</v>
      </c>
      <c r="Q15" s="89"/>
    </row>
    <row r="16" spans="1:17" x14ac:dyDescent="0.25">
      <c r="B16" s="76" t="s">
        <v>156</v>
      </c>
      <c r="C16" s="76">
        <v>15</v>
      </c>
      <c r="D16" s="76">
        <v>1</v>
      </c>
      <c r="E16" s="76">
        <f t="shared" si="1"/>
        <v>16</v>
      </c>
      <c r="F16" s="77">
        <f t="shared" si="2"/>
        <v>1.0563845239667238E-3</v>
      </c>
      <c r="G16" s="76">
        <v>13</v>
      </c>
      <c r="H16" s="76">
        <v>0</v>
      </c>
      <c r="I16" s="76">
        <f t="shared" si="3"/>
        <v>13</v>
      </c>
      <c r="J16" s="77">
        <f t="shared" si="4"/>
        <v>4.0194168753671583E-4</v>
      </c>
      <c r="K16" s="76">
        <f t="shared" si="0"/>
        <v>29</v>
      </c>
      <c r="Q16" s="89"/>
    </row>
    <row r="17" spans="2:17" ht="24" x14ac:dyDescent="0.25">
      <c r="B17" s="76" t="s">
        <v>157</v>
      </c>
      <c r="C17" s="76">
        <v>152</v>
      </c>
      <c r="D17" s="76">
        <v>41</v>
      </c>
      <c r="E17" s="76">
        <f t="shared" si="1"/>
        <v>193</v>
      </c>
      <c r="F17" s="77">
        <f t="shared" si="2"/>
        <v>1.2742638320348608E-2</v>
      </c>
      <c r="G17" s="76">
        <v>271</v>
      </c>
      <c r="H17" s="76">
        <v>10</v>
      </c>
      <c r="I17" s="76">
        <f t="shared" si="3"/>
        <v>281</v>
      </c>
      <c r="J17" s="77">
        <f t="shared" si="4"/>
        <v>8.6881241690628577E-3</v>
      </c>
      <c r="K17" s="76">
        <f t="shared" si="0"/>
        <v>474</v>
      </c>
      <c r="Q17" s="89"/>
    </row>
    <row r="18" spans="2:17" x14ac:dyDescent="0.25">
      <c r="B18" s="76" t="s">
        <v>158</v>
      </c>
      <c r="C18" s="76">
        <v>706</v>
      </c>
      <c r="D18" s="76">
        <v>431</v>
      </c>
      <c r="E18" s="76">
        <f t="shared" si="1"/>
        <v>1137</v>
      </c>
      <c r="F18" s="77">
        <f t="shared" si="2"/>
        <v>7.5069325234385323E-2</v>
      </c>
      <c r="G18" s="76">
        <v>2216</v>
      </c>
      <c r="H18" s="76">
        <v>108</v>
      </c>
      <c r="I18" s="76">
        <f t="shared" si="3"/>
        <v>2324</v>
      </c>
      <c r="J18" s="77">
        <f t="shared" si="4"/>
        <v>7.1854806295025192E-2</v>
      </c>
      <c r="K18" s="76">
        <f t="shared" si="0"/>
        <v>3461</v>
      </c>
      <c r="Q18" s="89"/>
    </row>
    <row r="19" spans="2:17" x14ac:dyDescent="0.25">
      <c r="B19" s="76" t="s">
        <v>159</v>
      </c>
      <c r="C19" s="76">
        <v>71</v>
      </c>
      <c r="D19" s="76">
        <v>20</v>
      </c>
      <c r="E19" s="76">
        <f t="shared" si="1"/>
        <v>91</v>
      </c>
      <c r="F19" s="77">
        <f t="shared" si="2"/>
        <v>6.0081869800607422E-3</v>
      </c>
      <c r="G19" s="76">
        <v>185</v>
      </c>
      <c r="H19" s="76">
        <v>7</v>
      </c>
      <c r="I19" s="76">
        <f t="shared" si="3"/>
        <v>192</v>
      </c>
      <c r="J19" s="77">
        <f t="shared" si="4"/>
        <v>5.9363695390038029E-3</v>
      </c>
      <c r="K19" s="76">
        <f t="shared" si="0"/>
        <v>283</v>
      </c>
      <c r="Q19" s="89"/>
    </row>
    <row r="20" spans="2:17" x14ac:dyDescent="0.25">
      <c r="B20" s="78" t="s">
        <v>66</v>
      </c>
      <c r="C20" s="76">
        <f>SUM(C11:C19)</f>
        <v>10426</v>
      </c>
      <c r="D20" s="76">
        <f>SUM(D11:D19)</f>
        <v>4720</v>
      </c>
      <c r="E20" s="78">
        <f t="shared" ref="E20" si="5">C20+D20</f>
        <v>15146</v>
      </c>
      <c r="F20" s="80">
        <f t="shared" ref="F20" si="6">E20/$E$20</f>
        <v>1</v>
      </c>
      <c r="G20" s="76">
        <f t="shared" ref="G20:H20" si="7">SUM(G11:G19)</f>
        <v>30760</v>
      </c>
      <c r="H20" s="76">
        <f t="shared" si="7"/>
        <v>1583</v>
      </c>
      <c r="I20" s="78">
        <f t="shared" ref="I20" si="8">G20+H20</f>
        <v>32343</v>
      </c>
      <c r="J20" s="80">
        <f t="shared" ref="J20" si="9">I20/$I$20</f>
        <v>1</v>
      </c>
      <c r="K20" s="78">
        <f t="shared" ref="K20:K21" si="10">E20+I20</f>
        <v>47489</v>
      </c>
      <c r="Q20" s="89"/>
    </row>
    <row r="21" spans="2:17" ht="25.5" customHeight="1" x14ac:dyDescent="0.25">
      <c r="B21" s="90" t="s">
        <v>82</v>
      </c>
      <c r="C21" s="91">
        <f>+C20/$K$20</f>
        <v>0.21954557897618396</v>
      </c>
      <c r="D21" s="91">
        <f>+D20/$K$20</f>
        <v>9.9391438017225039E-2</v>
      </c>
      <c r="E21" s="92">
        <f>C21+D21</f>
        <v>0.31893701699340898</v>
      </c>
      <c r="F21" s="92"/>
      <c r="G21" s="91">
        <f>+G20/$K$20</f>
        <v>0.6477289477563225</v>
      </c>
      <c r="H21" s="91">
        <f>+H20/$K$20</f>
        <v>3.3334035250268484E-2</v>
      </c>
      <c r="I21" s="92">
        <f>G21+H21</f>
        <v>0.68106298300659096</v>
      </c>
      <c r="J21" s="92"/>
      <c r="K21" s="92">
        <f t="shared" si="10"/>
        <v>1</v>
      </c>
    </row>
    <row r="22" spans="2:17" ht="15.75" customHeight="1" x14ac:dyDescent="0.25">
      <c r="B22" s="93"/>
      <c r="C22" s="94"/>
      <c r="D22" s="94"/>
      <c r="E22" s="95"/>
      <c r="F22" s="95"/>
      <c r="G22" s="94"/>
      <c r="H22" s="94"/>
      <c r="I22" s="95"/>
      <c r="J22" s="95"/>
      <c r="K22" s="95"/>
      <c r="L22" s="95"/>
    </row>
    <row r="23" spans="2:17" ht="15.75" customHeight="1" x14ac:dyDescent="0.3">
      <c r="B23" s="347" t="s">
        <v>100</v>
      </c>
      <c r="C23" s="347"/>
      <c r="D23" s="347"/>
      <c r="E23" s="347"/>
      <c r="F23" s="347"/>
      <c r="G23" s="347"/>
      <c r="H23" s="347"/>
      <c r="I23" s="347"/>
      <c r="J23" s="347"/>
      <c r="K23" s="347"/>
      <c r="L23" s="95"/>
    </row>
    <row r="24" spans="2:17" ht="15.75" customHeight="1" x14ac:dyDescent="0.3">
      <c r="B24" s="360" t="str">
        <f>'Solicitudes Regiones'!$B$6:$P$6</f>
        <v>Acumuladas de julio de 2008 a enero de 2019</v>
      </c>
      <c r="C24" s="360"/>
      <c r="D24" s="360"/>
      <c r="E24" s="360"/>
      <c r="F24" s="360"/>
      <c r="G24" s="360"/>
      <c r="H24" s="360"/>
      <c r="I24" s="360"/>
      <c r="J24" s="360"/>
      <c r="K24" s="360"/>
      <c r="L24" s="95"/>
    </row>
    <row r="25" spans="2:17" x14ac:dyDescent="0.25">
      <c r="B25" s="96"/>
      <c r="C25" s="96"/>
      <c r="D25" s="96"/>
      <c r="E25" s="96"/>
      <c r="F25" s="96"/>
      <c r="G25" s="96"/>
      <c r="H25" s="96"/>
      <c r="I25" s="96"/>
      <c r="J25" s="96"/>
      <c r="K25" s="96"/>
    </row>
    <row r="26" spans="2:17" ht="12.75" customHeight="1" x14ac:dyDescent="0.25">
      <c r="B26" s="375" t="s">
        <v>83</v>
      </c>
      <c r="C26" s="375"/>
      <c r="D26" s="375"/>
      <c r="E26" s="375"/>
      <c r="F26" s="375"/>
      <c r="G26" s="375"/>
      <c r="H26" s="375"/>
      <c r="I26" s="375"/>
      <c r="J26" s="375"/>
      <c r="K26" s="375"/>
      <c r="L26" s="97"/>
    </row>
    <row r="27" spans="2:17" ht="20.25" customHeight="1" x14ac:dyDescent="0.25">
      <c r="B27" s="375" t="s">
        <v>74</v>
      </c>
      <c r="C27" s="375" t="s">
        <v>2</v>
      </c>
      <c r="D27" s="375"/>
      <c r="E27" s="375"/>
      <c r="F27" s="375"/>
      <c r="G27" s="375"/>
      <c r="H27" s="375"/>
      <c r="I27" s="375"/>
      <c r="J27" s="375"/>
      <c r="K27" s="375"/>
    </row>
    <row r="28" spans="2:17" ht="24" customHeight="1" x14ac:dyDescent="0.25">
      <c r="B28" s="375"/>
      <c r="C28" s="81" t="s">
        <v>75</v>
      </c>
      <c r="D28" s="81" t="s">
        <v>76</v>
      </c>
      <c r="E28" s="81" t="s">
        <v>77</v>
      </c>
      <c r="F28" s="81" t="s">
        <v>78</v>
      </c>
      <c r="G28" s="81" t="s">
        <v>8</v>
      </c>
      <c r="H28" s="81" t="s">
        <v>79</v>
      </c>
      <c r="I28" s="81" t="s">
        <v>80</v>
      </c>
      <c r="J28" s="81" t="s">
        <v>81</v>
      </c>
      <c r="K28" s="82" t="s">
        <v>46</v>
      </c>
    </row>
    <row r="29" spans="2:17" ht="15.75" customHeight="1" x14ac:dyDescent="0.25">
      <c r="B29" s="76" t="s">
        <v>53</v>
      </c>
      <c r="C29" s="76">
        <v>5247</v>
      </c>
      <c r="D29" s="76">
        <v>1931</v>
      </c>
      <c r="E29" s="76">
        <f>D29+C29</f>
        <v>7178</v>
      </c>
      <c r="F29" s="77">
        <f>E29/$E$38</f>
        <v>0.62195650290269477</v>
      </c>
      <c r="G29" s="76">
        <v>15788</v>
      </c>
      <c r="H29" s="76">
        <v>847</v>
      </c>
      <c r="I29" s="76">
        <f>G29+H29</f>
        <v>16635</v>
      </c>
      <c r="J29" s="77">
        <f>I29/$I$38</f>
        <v>0.65212278019522518</v>
      </c>
      <c r="K29" s="76">
        <f t="shared" ref="K29:K37" si="11">E29+I29</f>
        <v>23813</v>
      </c>
    </row>
    <row r="30" spans="2:17" x14ac:dyDescent="0.25">
      <c r="B30" s="76" t="s">
        <v>152</v>
      </c>
      <c r="C30" s="76">
        <v>139</v>
      </c>
      <c r="D30" s="76">
        <v>44</v>
      </c>
      <c r="E30" s="76">
        <f t="shared" ref="E30:E37" si="12">D30+C30</f>
        <v>183</v>
      </c>
      <c r="F30" s="77">
        <f t="shared" ref="F30:F37" si="13">E30/$E$38</f>
        <v>1.5856511567455159E-2</v>
      </c>
      <c r="G30" s="76">
        <v>434</v>
      </c>
      <c r="H30" s="76">
        <v>20</v>
      </c>
      <c r="I30" s="76">
        <f t="shared" ref="I30:I37" si="14">G30+H30</f>
        <v>454</v>
      </c>
      <c r="J30" s="77">
        <f t="shared" ref="J30:J37" si="15">I30/$I$38</f>
        <v>1.7797640048610293E-2</v>
      </c>
      <c r="K30" s="76">
        <f t="shared" si="11"/>
        <v>637</v>
      </c>
    </row>
    <row r="31" spans="2:17" x14ac:dyDescent="0.25">
      <c r="B31" s="76" t="s">
        <v>153</v>
      </c>
      <c r="C31" s="76">
        <v>19</v>
      </c>
      <c r="D31" s="76">
        <v>2</v>
      </c>
      <c r="E31" s="76">
        <f t="shared" si="12"/>
        <v>21</v>
      </c>
      <c r="F31" s="77">
        <f t="shared" si="13"/>
        <v>1.8195996880686249E-3</v>
      </c>
      <c r="G31" s="76">
        <v>29</v>
      </c>
      <c r="H31" s="76">
        <v>2</v>
      </c>
      <c r="I31" s="76">
        <f t="shared" si="14"/>
        <v>31</v>
      </c>
      <c r="J31" s="77">
        <f t="shared" si="15"/>
        <v>1.2152573601473989E-3</v>
      </c>
      <c r="K31" s="76">
        <f t="shared" si="11"/>
        <v>52</v>
      </c>
    </row>
    <row r="32" spans="2:17" x14ac:dyDescent="0.25">
      <c r="B32" s="76" t="s">
        <v>154</v>
      </c>
      <c r="C32" s="76">
        <v>228</v>
      </c>
      <c r="D32" s="76">
        <v>112</v>
      </c>
      <c r="E32" s="76">
        <f t="shared" si="12"/>
        <v>340</v>
      </c>
      <c r="F32" s="77">
        <f t="shared" si="13"/>
        <v>2.9460185425872976E-2</v>
      </c>
      <c r="G32" s="76">
        <v>757</v>
      </c>
      <c r="H32" s="76">
        <v>31</v>
      </c>
      <c r="I32" s="76">
        <f t="shared" si="14"/>
        <v>788</v>
      </c>
      <c r="J32" s="77">
        <f t="shared" si="15"/>
        <v>3.0891058057940336E-2</v>
      </c>
      <c r="K32" s="76">
        <f t="shared" si="11"/>
        <v>1128</v>
      </c>
    </row>
    <row r="33" spans="2:11" x14ac:dyDescent="0.25">
      <c r="B33" s="76" t="s">
        <v>155</v>
      </c>
      <c r="C33" s="76">
        <v>2108</v>
      </c>
      <c r="D33" s="76">
        <v>644</v>
      </c>
      <c r="E33" s="76">
        <f t="shared" si="12"/>
        <v>2752</v>
      </c>
      <c r="F33" s="77">
        <f t="shared" si="13"/>
        <v>0.23845420674118362</v>
      </c>
      <c r="G33" s="76">
        <v>5106</v>
      </c>
      <c r="H33" s="76">
        <v>216</v>
      </c>
      <c r="I33" s="76">
        <f t="shared" si="14"/>
        <v>5322</v>
      </c>
      <c r="J33" s="77">
        <f t="shared" si="15"/>
        <v>0.20863224744207925</v>
      </c>
      <c r="K33" s="76">
        <f t="shared" si="11"/>
        <v>8074</v>
      </c>
    </row>
    <row r="34" spans="2:11" x14ac:dyDescent="0.25">
      <c r="B34" s="76" t="s">
        <v>156</v>
      </c>
      <c r="C34" s="76">
        <v>14</v>
      </c>
      <c r="D34" s="76">
        <v>1</v>
      </c>
      <c r="E34" s="76">
        <f t="shared" si="12"/>
        <v>15</v>
      </c>
      <c r="F34" s="77">
        <f t="shared" si="13"/>
        <v>1.2997140629061607E-3</v>
      </c>
      <c r="G34" s="76">
        <v>13</v>
      </c>
      <c r="H34" s="76">
        <v>0</v>
      </c>
      <c r="I34" s="76">
        <f t="shared" si="14"/>
        <v>13</v>
      </c>
      <c r="J34" s="77">
        <f t="shared" si="15"/>
        <v>5.0962405425536081E-4</v>
      </c>
      <c r="K34" s="76">
        <f t="shared" si="11"/>
        <v>28</v>
      </c>
    </row>
    <row r="35" spans="2:11" ht="24" x14ac:dyDescent="0.25">
      <c r="B35" s="76" t="s">
        <v>157</v>
      </c>
      <c r="C35" s="76">
        <v>134</v>
      </c>
      <c r="D35" s="76">
        <v>27</v>
      </c>
      <c r="E35" s="76">
        <f t="shared" si="12"/>
        <v>161</v>
      </c>
      <c r="F35" s="77">
        <f t="shared" si="13"/>
        <v>1.3950264275192791E-2</v>
      </c>
      <c r="G35" s="76">
        <v>226</v>
      </c>
      <c r="H35" s="76">
        <v>7</v>
      </c>
      <c r="I35" s="76">
        <f t="shared" si="14"/>
        <v>233</v>
      </c>
      <c r="J35" s="77">
        <f t="shared" si="15"/>
        <v>9.1340311262691591E-3</v>
      </c>
      <c r="K35" s="76">
        <f t="shared" si="11"/>
        <v>394</v>
      </c>
    </row>
    <row r="36" spans="2:11" x14ac:dyDescent="0.25">
      <c r="B36" s="76" t="s">
        <v>158</v>
      </c>
      <c r="C36" s="76">
        <v>595</v>
      </c>
      <c r="D36" s="76">
        <v>233</v>
      </c>
      <c r="E36" s="76">
        <f t="shared" si="12"/>
        <v>828</v>
      </c>
      <c r="F36" s="77">
        <f t="shared" si="13"/>
        <v>7.1744216272420072E-2</v>
      </c>
      <c r="G36" s="76">
        <v>1807</v>
      </c>
      <c r="H36" s="76">
        <v>81</v>
      </c>
      <c r="I36" s="76">
        <f t="shared" si="14"/>
        <v>1888</v>
      </c>
      <c r="J36" s="77">
        <f t="shared" si="15"/>
        <v>7.4013093418009324E-2</v>
      </c>
      <c r="K36" s="76">
        <f t="shared" si="11"/>
        <v>2716</v>
      </c>
    </row>
    <row r="37" spans="2:11" x14ac:dyDescent="0.25">
      <c r="B37" s="76" t="s">
        <v>159</v>
      </c>
      <c r="C37" s="76">
        <v>50</v>
      </c>
      <c r="D37" s="76">
        <v>13</v>
      </c>
      <c r="E37" s="76">
        <f t="shared" si="12"/>
        <v>63</v>
      </c>
      <c r="F37" s="77">
        <f t="shared" si="13"/>
        <v>5.4587990642058744E-3</v>
      </c>
      <c r="G37" s="76">
        <v>140</v>
      </c>
      <c r="H37" s="76">
        <v>5</v>
      </c>
      <c r="I37" s="76">
        <f t="shared" si="14"/>
        <v>145</v>
      </c>
      <c r="J37" s="77">
        <f t="shared" si="15"/>
        <v>5.6842682974636407E-3</v>
      </c>
      <c r="K37" s="76">
        <f t="shared" si="11"/>
        <v>208</v>
      </c>
    </row>
    <row r="38" spans="2:11" x14ac:dyDescent="0.25">
      <c r="B38" s="78" t="s">
        <v>66</v>
      </c>
      <c r="C38" s="76">
        <f t="shared" ref="C38:H38" si="16">SUM(C29:C37)</f>
        <v>8534</v>
      </c>
      <c r="D38" s="76">
        <f t="shared" si="16"/>
        <v>3007</v>
      </c>
      <c r="E38" s="78">
        <f t="shared" ref="E38" si="17">D38+C38</f>
        <v>11541</v>
      </c>
      <c r="F38" s="80">
        <f t="shared" ref="F38" si="18">E38/$E$38</f>
        <v>1</v>
      </c>
      <c r="G38" s="76">
        <f t="shared" si="16"/>
        <v>24300</v>
      </c>
      <c r="H38" s="76">
        <f t="shared" si="16"/>
        <v>1209</v>
      </c>
      <c r="I38" s="78">
        <f t="shared" ref="I38" si="19">G38+H38</f>
        <v>25509</v>
      </c>
      <c r="J38" s="80">
        <f t="shared" ref="J38" si="20">I38/$I$38</f>
        <v>1</v>
      </c>
      <c r="K38" s="78">
        <f>SUM(K29:K37)</f>
        <v>37050</v>
      </c>
    </row>
    <row r="39" spans="2:11" ht="24" x14ac:dyDescent="0.25">
      <c r="B39" s="90" t="s">
        <v>84</v>
      </c>
      <c r="C39" s="91">
        <f>+C38/$K$38</f>
        <v>0.2303373819163293</v>
      </c>
      <c r="D39" s="91">
        <f>+D38/$K$38</f>
        <v>8.1160593792172733E-2</v>
      </c>
      <c r="E39" s="92">
        <f>C39+D39</f>
        <v>0.31149797570850202</v>
      </c>
      <c r="F39" s="92"/>
      <c r="G39" s="91">
        <f>+G38/$K$38</f>
        <v>0.65587044534412953</v>
      </c>
      <c r="H39" s="91">
        <f>+H38/$K$38</f>
        <v>3.2631578947368421E-2</v>
      </c>
      <c r="I39" s="92">
        <f>G39+H39</f>
        <v>0.68850202429149798</v>
      </c>
      <c r="J39" s="92"/>
      <c r="K39" s="92">
        <f>E39+I39</f>
        <v>1</v>
      </c>
    </row>
    <row r="40" spans="2:11" x14ac:dyDescent="0.25">
      <c r="B40" s="83" t="s">
        <v>149</v>
      </c>
    </row>
    <row r="41" spans="2:11" x14ac:dyDescent="0.25">
      <c r="B41" s="83" t="s">
        <v>150</v>
      </c>
    </row>
    <row r="131" spans="2:2" x14ac:dyDescent="0.25">
      <c r="B131" s="84"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topLeftCell="A19" zoomScaleNormal="100" workbookViewId="0">
      <selection activeCell="G34" sqref="G34"/>
    </sheetView>
  </sheetViews>
  <sheetFormatPr baseColWidth="10" defaultRowHeight="12" x14ac:dyDescent="0.25"/>
  <cols>
    <col min="1" max="1" width="6" style="84" customWidth="1"/>
    <col min="2" max="2" width="18.109375" style="84" customWidth="1"/>
    <col min="3" max="3" width="8.44140625" style="84" bestFit="1" customWidth="1"/>
    <col min="4" max="4" width="8.33203125" style="84" bestFit="1" customWidth="1"/>
    <col min="5" max="6" width="8.33203125" style="84" customWidth="1"/>
    <col min="7" max="7" width="8.44140625" style="84" bestFit="1" customWidth="1"/>
    <col min="8" max="8" width="7.44140625" style="84" bestFit="1" customWidth="1"/>
    <col min="9" max="11" width="7.44140625" style="84" customWidth="1"/>
    <col min="12" max="12" width="10.109375" style="84" customWidth="1"/>
    <col min="13" max="14" width="11.44140625" style="84"/>
    <col min="15" max="15" width="12.44140625" style="84" bestFit="1" customWidth="1"/>
    <col min="16" max="251" width="11.44140625" style="84"/>
    <col min="252" max="252" width="18.109375" style="84" customWidth="1"/>
    <col min="253" max="253" width="8.44140625" style="84" bestFit="1" customWidth="1"/>
    <col min="254" max="254" width="8.33203125" style="84" bestFit="1" customWidth="1"/>
    <col min="255" max="256" width="8.33203125" style="84" customWidth="1"/>
    <col min="257" max="257" width="8.44140625" style="84" bestFit="1" customWidth="1"/>
    <col min="258" max="258" width="7.44140625" style="84" bestFit="1" customWidth="1"/>
    <col min="259" max="261" width="7.44140625" style="84" customWidth="1"/>
    <col min="262" max="267" width="0" style="84" hidden="1" customWidth="1"/>
    <col min="268" max="268" width="10.109375" style="84" customWidth="1"/>
    <col min="269" max="270" width="11.44140625" style="84"/>
    <col min="271" max="271" width="12.44140625" style="84" bestFit="1" customWidth="1"/>
    <col min="272" max="507" width="11.44140625" style="84"/>
    <col min="508" max="508" width="18.109375" style="84" customWidth="1"/>
    <col min="509" max="509" width="8.44140625" style="84" bestFit="1" customWidth="1"/>
    <col min="510" max="510" width="8.33203125" style="84" bestFit="1" customWidth="1"/>
    <col min="511" max="512" width="8.33203125" style="84" customWidth="1"/>
    <col min="513" max="513" width="8.44140625" style="84" bestFit="1" customWidth="1"/>
    <col min="514" max="514" width="7.44140625" style="84" bestFit="1" customWidth="1"/>
    <col min="515" max="517" width="7.44140625" style="84" customWidth="1"/>
    <col min="518" max="523" width="0" style="84" hidden="1" customWidth="1"/>
    <col min="524" max="524" width="10.109375" style="84" customWidth="1"/>
    <col min="525" max="526" width="11.44140625" style="84"/>
    <col min="527" max="527" width="12.44140625" style="84" bestFit="1" customWidth="1"/>
    <col min="528" max="763" width="11.44140625" style="84"/>
    <col min="764" max="764" width="18.109375" style="84" customWidth="1"/>
    <col min="765" max="765" width="8.44140625" style="84" bestFit="1" customWidth="1"/>
    <col min="766" max="766" width="8.33203125" style="84" bestFit="1" customWidth="1"/>
    <col min="767" max="768" width="8.33203125" style="84" customWidth="1"/>
    <col min="769" max="769" width="8.44140625" style="84" bestFit="1" customWidth="1"/>
    <col min="770" max="770" width="7.44140625" style="84" bestFit="1" customWidth="1"/>
    <col min="771" max="773" width="7.44140625" style="84" customWidth="1"/>
    <col min="774" max="779" width="0" style="84" hidden="1" customWidth="1"/>
    <col min="780" max="780" width="10.109375" style="84" customWidth="1"/>
    <col min="781" max="782" width="11.44140625" style="84"/>
    <col min="783" max="783" width="12.44140625" style="84" bestFit="1" customWidth="1"/>
    <col min="784" max="1019" width="11.44140625" style="84"/>
    <col min="1020" max="1020" width="18.109375" style="84" customWidth="1"/>
    <col min="1021" max="1021" width="8.44140625" style="84" bestFit="1" customWidth="1"/>
    <col min="1022" max="1022" width="8.33203125" style="84" bestFit="1" customWidth="1"/>
    <col min="1023" max="1024" width="8.33203125" style="84" customWidth="1"/>
    <col min="1025" max="1025" width="8.44140625" style="84" bestFit="1" customWidth="1"/>
    <col min="1026" max="1026" width="7.44140625" style="84" bestFit="1" customWidth="1"/>
    <col min="1027" max="1029" width="7.44140625" style="84" customWidth="1"/>
    <col min="1030" max="1035" width="0" style="84" hidden="1" customWidth="1"/>
    <col min="1036" max="1036" width="10.109375" style="84" customWidth="1"/>
    <col min="1037" max="1038" width="11.44140625" style="84"/>
    <col min="1039" max="1039" width="12.44140625" style="84" bestFit="1" customWidth="1"/>
    <col min="1040" max="1275" width="11.44140625" style="84"/>
    <col min="1276" max="1276" width="18.109375" style="84" customWidth="1"/>
    <col min="1277" max="1277" width="8.44140625" style="84" bestFit="1" customWidth="1"/>
    <col min="1278" max="1278" width="8.33203125" style="84" bestFit="1" customWidth="1"/>
    <col min="1279" max="1280" width="8.33203125" style="84" customWidth="1"/>
    <col min="1281" max="1281" width="8.44140625" style="84" bestFit="1" customWidth="1"/>
    <col min="1282" max="1282" width="7.44140625" style="84" bestFit="1" customWidth="1"/>
    <col min="1283" max="1285" width="7.44140625" style="84" customWidth="1"/>
    <col min="1286" max="1291" width="0" style="84" hidden="1" customWidth="1"/>
    <col min="1292" max="1292" width="10.109375" style="84" customWidth="1"/>
    <col min="1293" max="1294" width="11.44140625" style="84"/>
    <col min="1295" max="1295" width="12.44140625" style="84" bestFit="1" customWidth="1"/>
    <col min="1296" max="1531" width="11.44140625" style="84"/>
    <col min="1532" max="1532" width="18.109375" style="84" customWidth="1"/>
    <col min="1533" max="1533" width="8.44140625" style="84" bestFit="1" customWidth="1"/>
    <col min="1534" max="1534" width="8.33203125" style="84" bestFit="1" customWidth="1"/>
    <col min="1535" max="1536" width="8.33203125" style="84" customWidth="1"/>
    <col min="1537" max="1537" width="8.44140625" style="84" bestFit="1" customWidth="1"/>
    <col min="1538" max="1538" width="7.44140625" style="84" bestFit="1" customWidth="1"/>
    <col min="1539" max="1541" width="7.44140625" style="84" customWidth="1"/>
    <col min="1542" max="1547" width="0" style="84" hidden="1" customWidth="1"/>
    <col min="1548" max="1548" width="10.109375" style="84" customWidth="1"/>
    <col min="1549" max="1550" width="11.44140625" style="84"/>
    <col min="1551" max="1551" width="12.44140625" style="84" bestFit="1" customWidth="1"/>
    <col min="1552" max="1787" width="11.44140625" style="84"/>
    <col min="1788" max="1788" width="18.109375" style="84" customWidth="1"/>
    <col min="1789" max="1789" width="8.44140625" style="84" bestFit="1" customWidth="1"/>
    <col min="1790" max="1790" width="8.33203125" style="84" bestFit="1" customWidth="1"/>
    <col min="1791" max="1792" width="8.33203125" style="84" customWidth="1"/>
    <col min="1793" max="1793" width="8.44140625" style="84" bestFit="1" customWidth="1"/>
    <col min="1794" max="1794" width="7.44140625" style="84" bestFit="1" customWidth="1"/>
    <col min="1795" max="1797" width="7.44140625" style="84" customWidth="1"/>
    <col min="1798" max="1803" width="0" style="84" hidden="1" customWidth="1"/>
    <col min="1804" max="1804" width="10.109375" style="84" customWidth="1"/>
    <col min="1805" max="1806" width="11.44140625" style="84"/>
    <col min="1807" max="1807" width="12.44140625" style="84" bestFit="1" customWidth="1"/>
    <col min="1808" max="2043" width="11.44140625" style="84"/>
    <col min="2044" max="2044" width="18.109375" style="84" customWidth="1"/>
    <col min="2045" max="2045" width="8.44140625" style="84" bestFit="1" customWidth="1"/>
    <col min="2046" max="2046" width="8.33203125" style="84" bestFit="1" customWidth="1"/>
    <col min="2047" max="2048" width="8.33203125" style="84" customWidth="1"/>
    <col min="2049" max="2049" width="8.44140625" style="84" bestFit="1" customWidth="1"/>
    <col min="2050" max="2050" width="7.44140625" style="84" bestFit="1" customWidth="1"/>
    <col min="2051" max="2053" width="7.44140625" style="84" customWidth="1"/>
    <col min="2054" max="2059" width="0" style="84" hidden="1" customWidth="1"/>
    <col min="2060" max="2060" width="10.109375" style="84" customWidth="1"/>
    <col min="2061" max="2062" width="11.44140625" style="84"/>
    <col min="2063" max="2063" width="12.44140625" style="84" bestFit="1" customWidth="1"/>
    <col min="2064" max="2299" width="11.44140625" style="84"/>
    <col min="2300" max="2300" width="18.109375" style="84" customWidth="1"/>
    <col min="2301" max="2301" width="8.44140625" style="84" bestFit="1" customWidth="1"/>
    <col min="2302" max="2302" width="8.33203125" style="84" bestFit="1" customWidth="1"/>
    <col min="2303" max="2304" width="8.33203125" style="84" customWidth="1"/>
    <col min="2305" max="2305" width="8.44140625" style="84" bestFit="1" customWidth="1"/>
    <col min="2306" max="2306" width="7.44140625" style="84" bestFit="1" customWidth="1"/>
    <col min="2307" max="2309" width="7.44140625" style="84" customWidth="1"/>
    <col min="2310" max="2315" width="0" style="84" hidden="1" customWidth="1"/>
    <col min="2316" max="2316" width="10.109375" style="84" customWidth="1"/>
    <col min="2317" max="2318" width="11.44140625" style="84"/>
    <col min="2319" max="2319" width="12.44140625" style="84" bestFit="1" customWidth="1"/>
    <col min="2320" max="2555" width="11.44140625" style="84"/>
    <col min="2556" max="2556" width="18.109375" style="84" customWidth="1"/>
    <col min="2557" max="2557" width="8.44140625" style="84" bestFit="1" customWidth="1"/>
    <col min="2558" max="2558" width="8.33203125" style="84" bestFit="1" customWidth="1"/>
    <col min="2559" max="2560" width="8.33203125" style="84" customWidth="1"/>
    <col min="2561" max="2561" width="8.44140625" style="84" bestFit="1" customWidth="1"/>
    <col min="2562" max="2562" width="7.44140625" style="84" bestFit="1" customWidth="1"/>
    <col min="2563" max="2565" width="7.44140625" style="84" customWidth="1"/>
    <col min="2566" max="2571" width="0" style="84" hidden="1" customWidth="1"/>
    <col min="2572" max="2572" width="10.109375" style="84" customWidth="1"/>
    <col min="2573" max="2574" width="11.44140625" style="84"/>
    <col min="2575" max="2575" width="12.44140625" style="84" bestFit="1" customWidth="1"/>
    <col min="2576" max="2811" width="11.44140625" style="84"/>
    <col min="2812" max="2812" width="18.109375" style="84" customWidth="1"/>
    <col min="2813" max="2813" width="8.44140625" style="84" bestFit="1" customWidth="1"/>
    <col min="2814" max="2814" width="8.33203125" style="84" bestFit="1" customWidth="1"/>
    <col min="2815" max="2816" width="8.33203125" style="84" customWidth="1"/>
    <col min="2817" max="2817" width="8.44140625" style="84" bestFit="1" customWidth="1"/>
    <col min="2818" max="2818" width="7.44140625" style="84" bestFit="1" customWidth="1"/>
    <col min="2819" max="2821" width="7.44140625" style="84" customWidth="1"/>
    <col min="2822" max="2827" width="0" style="84" hidden="1" customWidth="1"/>
    <col min="2828" max="2828" width="10.109375" style="84" customWidth="1"/>
    <col min="2829" max="2830" width="11.44140625" style="84"/>
    <col min="2831" max="2831" width="12.44140625" style="84" bestFit="1" customWidth="1"/>
    <col min="2832" max="3067" width="11.44140625" style="84"/>
    <col min="3068" max="3068" width="18.109375" style="84" customWidth="1"/>
    <col min="3069" max="3069" width="8.44140625" style="84" bestFit="1" customWidth="1"/>
    <col min="3070" max="3070" width="8.33203125" style="84" bestFit="1" customWidth="1"/>
    <col min="3071" max="3072" width="8.33203125" style="84" customWidth="1"/>
    <col min="3073" max="3073" width="8.44140625" style="84" bestFit="1" customWidth="1"/>
    <col min="3074" max="3074" width="7.44140625" style="84" bestFit="1" customWidth="1"/>
    <col min="3075" max="3077" width="7.44140625" style="84" customWidth="1"/>
    <col min="3078" max="3083" width="0" style="84" hidden="1" customWidth="1"/>
    <col min="3084" max="3084" width="10.109375" style="84" customWidth="1"/>
    <col min="3085" max="3086" width="11.44140625" style="84"/>
    <col min="3087" max="3087" width="12.44140625" style="84" bestFit="1" customWidth="1"/>
    <col min="3088" max="3323" width="11.44140625" style="84"/>
    <col min="3324" max="3324" width="18.109375" style="84" customWidth="1"/>
    <col min="3325" max="3325" width="8.44140625" style="84" bestFit="1" customWidth="1"/>
    <col min="3326" max="3326" width="8.33203125" style="84" bestFit="1" customWidth="1"/>
    <col min="3327" max="3328" width="8.33203125" style="84" customWidth="1"/>
    <col min="3329" max="3329" width="8.44140625" style="84" bestFit="1" customWidth="1"/>
    <col min="3330" max="3330" width="7.44140625" style="84" bestFit="1" customWidth="1"/>
    <col min="3331" max="3333" width="7.44140625" style="84" customWidth="1"/>
    <col min="3334" max="3339" width="0" style="84" hidden="1" customWidth="1"/>
    <col min="3340" max="3340" width="10.109375" style="84" customWidth="1"/>
    <col min="3341" max="3342" width="11.44140625" style="84"/>
    <col min="3343" max="3343" width="12.44140625" style="84" bestFit="1" customWidth="1"/>
    <col min="3344" max="3579" width="11.44140625" style="84"/>
    <col min="3580" max="3580" width="18.109375" style="84" customWidth="1"/>
    <col min="3581" max="3581" width="8.44140625" style="84" bestFit="1" customWidth="1"/>
    <col min="3582" max="3582" width="8.33203125" style="84" bestFit="1" customWidth="1"/>
    <col min="3583" max="3584" width="8.33203125" style="84" customWidth="1"/>
    <col min="3585" max="3585" width="8.44140625" style="84" bestFit="1" customWidth="1"/>
    <col min="3586" max="3586" width="7.44140625" style="84" bestFit="1" customWidth="1"/>
    <col min="3587" max="3589" width="7.44140625" style="84" customWidth="1"/>
    <col min="3590" max="3595" width="0" style="84" hidden="1" customWidth="1"/>
    <col min="3596" max="3596" width="10.109375" style="84" customWidth="1"/>
    <col min="3597" max="3598" width="11.44140625" style="84"/>
    <col min="3599" max="3599" width="12.44140625" style="84" bestFit="1" customWidth="1"/>
    <col min="3600" max="3835" width="11.44140625" style="84"/>
    <col min="3836" max="3836" width="18.109375" style="84" customWidth="1"/>
    <col min="3837" max="3837" width="8.44140625" style="84" bestFit="1" customWidth="1"/>
    <col min="3838" max="3838" width="8.33203125" style="84" bestFit="1" customWidth="1"/>
    <col min="3839" max="3840" width="8.33203125" style="84" customWidth="1"/>
    <col min="3841" max="3841" width="8.44140625" style="84" bestFit="1" customWidth="1"/>
    <col min="3842" max="3842" width="7.44140625" style="84" bestFit="1" customWidth="1"/>
    <col min="3843" max="3845" width="7.44140625" style="84" customWidth="1"/>
    <col min="3846" max="3851" width="0" style="84" hidden="1" customWidth="1"/>
    <col min="3852" max="3852" width="10.109375" style="84" customWidth="1"/>
    <col min="3853" max="3854" width="11.44140625" style="84"/>
    <col min="3855" max="3855" width="12.44140625" style="84" bestFit="1" customWidth="1"/>
    <col min="3856" max="4091" width="11.44140625" style="84"/>
    <col min="4092" max="4092" width="18.109375" style="84" customWidth="1"/>
    <col min="4093" max="4093" width="8.44140625" style="84" bestFit="1" customWidth="1"/>
    <col min="4094" max="4094" width="8.33203125" style="84" bestFit="1" customWidth="1"/>
    <col min="4095" max="4096" width="8.33203125" style="84" customWidth="1"/>
    <col min="4097" max="4097" width="8.44140625" style="84" bestFit="1" customWidth="1"/>
    <col min="4098" max="4098" width="7.44140625" style="84" bestFit="1" customWidth="1"/>
    <col min="4099" max="4101" width="7.44140625" style="84" customWidth="1"/>
    <col min="4102" max="4107" width="0" style="84" hidden="1" customWidth="1"/>
    <col min="4108" max="4108" width="10.109375" style="84" customWidth="1"/>
    <col min="4109" max="4110" width="11.44140625" style="84"/>
    <col min="4111" max="4111" width="12.44140625" style="84" bestFit="1" customWidth="1"/>
    <col min="4112" max="4347" width="11.44140625" style="84"/>
    <col min="4348" max="4348" width="18.109375" style="84" customWidth="1"/>
    <col min="4349" max="4349" width="8.44140625" style="84" bestFit="1" customWidth="1"/>
    <col min="4350" max="4350" width="8.33203125" style="84" bestFit="1" customWidth="1"/>
    <col min="4351" max="4352" width="8.33203125" style="84" customWidth="1"/>
    <col min="4353" max="4353" width="8.44140625" style="84" bestFit="1" customWidth="1"/>
    <col min="4354" max="4354" width="7.44140625" style="84" bestFit="1" customWidth="1"/>
    <col min="4355" max="4357" width="7.44140625" style="84" customWidth="1"/>
    <col min="4358" max="4363" width="0" style="84" hidden="1" customWidth="1"/>
    <col min="4364" max="4364" width="10.109375" style="84" customWidth="1"/>
    <col min="4365" max="4366" width="11.44140625" style="84"/>
    <col min="4367" max="4367" width="12.44140625" style="84" bestFit="1" customWidth="1"/>
    <col min="4368" max="4603" width="11.44140625" style="84"/>
    <col min="4604" max="4604" width="18.109375" style="84" customWidth="1"/>
    <col min="4605" max="4605" width="8.44140625" style="84" bestFit="1" customWidth="1"/>
    <col min="4606" max="4606" width="8.33203125" style="84" bestFit="1" customWidth="1"/>
    <col min="4607" max="4608" width="8.33203125" style="84" customWidth="1"/>
    <col min="4609" max="4609" width="8.44140625" style="84" bestFit="1" customWidth="1"/>
    <col min="4610" max="4610" width="7.44140625" style="84" bestFit="1" customWidth="1"/>
    <col min="4611" max="4613" width="7.44140625" style="84" customWidth="1"/>
    <col min="4614" max="4619" width="0" style="84" hidden="1" customWidth="1"/>
    <col min="4620" max="4620" width="10.109375" style="84" customWidth="1"/>
    <col min="4621" max="4622" width="11.44140625" style="84"/>
    <col min="4623" max="4623" width="12.44140625" style="84" bestFit="1" customWidth="1"/>
    <col min="4624" max="4859" width="11.44140625" style="84"/>
    <col min="4860" max="4860" width="18.109375" style="84" customWidth="1"/>
    <col min="4861" max="4861" width="8.44140625" style="84" bestFit="1" customWidth="1"/>
    <col min="4862" max="4862" width="8.33203125" style="84" bestFit="1" customWidth="1"/>
    <col min="4863" max="4864" width="8.33203125" style="84" customWidth="1"/>
    <col min="4865" max="4865" width="8.44140625" style="84" bestFit="1" customWidth="1"/>
    <col min="4866" max="4866" width="7.44140625" style="84" bestFit="1" customWidth="1"/>
    <col min="4867" max="4869" width="7.44140625" style="84" customWidth="1"/>
    <col min="4870" max="4875" width="0" style="84" hidden="1" customWidth="1"/>
    <col min="4876" max="4876" width="10.109375" style="84" customWidth="1"/>
    <col min="4877" max="4878" width="11.44140625" style="84"/>
    <col min="4879" max="4879" width="12.44140625" style="84" bestFit="1" customWidth="1"/>
    <col min="4880" max="5115" width="11.44140625" style="84"/>
    <col min="5116" max="5116" width="18.109375" style="84" customWidth="1"/>
    <col min="5117" max="5117" width="8.44140625" style="84" bestFit="1" customWidth="1"/>
    <col min="5118" max="5118" width="8.33203125" style="84" bestFit="1" customWidth="1"/>
    <col min="5119" max="5120" width="8.33203125" style="84" customWidth="1"/>
    <col min="5121" max="5121" width="8.44140625" style="84" bestFit="1" customWidth="1"/>
    <col min="5122" max="5122" width="7.44140625" style="84" bestFit="1" customWidth="1"/>
    <col min="5123" max="5125" width="7.44140625" style="84" customWidth="1"/>
    <col min="5126" max="5131" width="0" style="84" hidden="1" customWidth="1"/>
    <col min="5132" max="5132" width="10.109375" style="84" customWidth="1"/>
    <col min="5133" max="5134" width="11.44140625" style="84"/>
    <col min="5135" max="5135" width="12.44140625" style="84" bestFit="1" customWidth="1"/>
    <col min="5136" max="5371" width="11.44140625" style="84"/>
    <col min="5372" max="5372" width="18.109375" style="84" customWidth="1"/>
    <col min="5373" max="5373" width="8.44140625" style="84" bestFit="1" customWidth="1"/>
    <col min="5374" max="5374" width="8.33203125" style="84" bestFit="1" customWidth="1"/>
    <col min="5375" max="5376" width="8.33203125" style="84" customWidth="1"/>
    <col min="5377" max="5377" width="8.44140625" style="84" bestFit="1" customWidth="1"/>
    <col min="5378" max="5378" width="7.44140625" style="84" bestFit="1" customWidth="1"/>
    <col min="5379" max="5381" width="7.44140625" style="84" customWidth="1"/>
    <col min="5382" max="5387" width="0" style="84" hidden="1" customWidth="1"/>
    <col min="5388" max="5388" width="10.109375" style="84" customWidth="1"/>
    <col min="5389" max="5390" width="11.44140625" style="84"/>
    <col min="5391" max="5391" width="12.44140625" style="84" bestFit="1" customWidth="1"/>
    <col min="5392" max="5627" width="11.44140625" style="84"/>
    <col min="5628" max="5628" width="18.109375" style="84" customWidth="1"/>
    <col min="5629" max="5629" width="8.44140625" style="84" bestFit="1" customWidth="1"/>
    <col min="5630" max="5630" width="8.33203125" style="84" bestFit="1" customWidth="1"/>
    <col min="5631" max="5632" width="8.33203125" style="84" customWidth="1"/>
    <col min="5633" max="5633" width="8.44140625" style="84" bestFit="1" customWidth="1"/>
    <col min="5634" max="5634" width="7.44140625" style="84" bestFit="1" customWidth="1"/>
    <col min="5635" max="5637" width="7.44140625" style="84" customWidth="1"/>
    <col min="5638" max="5643" width="0" style="84" hidden="1" customWidth="1"/>
    <col min="5644" max="5644" width="10.109375" style="84" customWidth="1"/>
    <col min="5645" max="5646" width="11.44140625" style="84"/>
    <col min="5647" max="5647" width="12.44140625" style="84" bestFit="1" customWidth="1"/>
    <col min="5648" max="5883" width="11.44140625" style="84"/>
    <col min="5884" max="5884" width="18.109375" style="84" customWidth="1"/>
    <col min="5885" max="5885" width="8.44140625" style="84" bestFit="1" customWidth="1"/>
    <col min="5886" max="5886" width="8.33203125" style="84" bestFit="1" customWidth="1"/>
    <col min="5887" max="5888" width="8.33203125" style="84" customWidth="1"/>
    <col min="5889" max="5889" width="8.44140625" style="84" bestFit="1" customWidth="1"/>
    <col min="5890" max="5890" width="7.44140625" style="84" bestFit="1" customWidth="1"/>
    <col min="5891" max="5893" width="7.44140625" style="84" customWidth="1"/>
    <col min="5894" max="5899" width="0" style="84" hidden="1" customWidth="1"/>
    <col min="5900" max="5900" width="10.109375" style="84" customWidth="1"/>
    <col min="5901" max="5902" width="11.44140625" style="84"/>
    <col min="5903" max="5903" width="12.44140625" style="84" bestFit="1" customWidth="1"/>
    <col min="5904" max="6139" width="11.44140625" style="84"/>
    <col min="6140" max="6140" width="18.109375" style="84" customWidth="1"/>
    <col min="6141" max="6141" width="8.44140625" style="84" bestFit="1" customWidth="1"/>
    <col min="6142" max="6142" width="8.33203125" style="84" bestFit="1" customWidth="1"/>
    <col min="6143" max="6144" width="8.33203125" style="84" customWidth="1"/>
    <col min="6145" max="6145" width="8.44140625" style="84" bestFit="1" customWidth="1"/>
    <col min="6146" max="6146" width="7.44140625" style="84" bestFit="1" customWidth="1"/>
    <col min="6147" max="6149" width="7.44140625" style="84" customWidth="1"/>
    <col min="6150" max="6155" width="0" style="84" hidden="1" customWidth="1"/>
    <col min="6156" max="6156" width="10.109375" style="84" customWidth="1"/>
    <col min="6157" max="6158" width="11.44140625" style="84"/>
    <col min="6159" max="6159" width="12.44140625" style="84" bestFit="1" customWidth="1"/>
    <col min="6160" max="6395" width="11.44140625" style="84"/>
    <col min="6396" max="6396" width="18.109375" style="84" customWidth="1"/>
    <col min="6397" max="6397" width="8.44140625" style="84" bestFit="1" customWidth="1"/>
    <col min="6398" max="6398" width="8.33203125" style="84" bestFit="1" customWidth="1"/>
    <col min="6399" max="6400" width="8.33203125" style="84" customWidth="1"/>
    <col min="6401" max="6401" width="8.44140625" style="84" bestFit="1" customWidth="1"/>
    <col min="6402" max="6402" width="7.44140625" style="84" bestFit="1" customWidth="1"/>
    <col min="6403" max="6405" width="7.44140625" style="84" customWidth="1"/>
    <col min="6406" max="6411" width="0" style="84" hidden="1" customWidth="1"/>
    <col min="6412" max="6412" width="10.109375" style="84" customWidth="1"/>
    <col min="6413" max="6414" width="11.44140625" style="84"/>
    <col min="6415" max="6415" width="12.44140625" style="84" bestFit="1" customWidth="1"/>
    <col min="6416" max="6651" width="11.44140625" style="84"/>
    <col min="6652" max="6652" width="18.109375" style="84" customWidth="1"/>
    <col min="6653" max="6653" width="8.44140625" style="84" bestFit="1" customWidth="1"/>
    <col min="6654" max="6654" width="8.33203125" style="84" bestFit="1" customWidth="1"/>
    <col min="6655" max="6656" width="8.33203125" style="84" customWidth="1"/>
    <col min="6657" max="6657" width="8.44140625" style="84" bestFit="1" customWidth="1"/>
    <col min="6658" max="6658" width="7.44140625" style="84" bestFit="1" customWidth="1"/>
    <col min="6659" max="6661" width="7.44140625" style="84" customWidth="1"/>
    <col min="6662" max="6667" width="0" style="84" hidden="1" customWidth="1"/>
    <col min="6668" max="6668" width="10.109375" style="84" customWidth="1"/>
    <col min="6669" max="6670" width="11.44140625" style="84"/>
    <col min="6671" max="6671" width="12.44140625" style="84" bestFit="1" customWidth="1"/>
    <col min="6672" max="6907" width="11.44140625" style="84"/>
    <col min="6908" max="6908" width="18.109375" style="84" customWidth="1"/>
    <col min="6909" max="6909" width="8.44140625" style="84" bestFit="1" customWidth="1"/>
    <col min="6910" max="6910" width="8.33203125" style="84" bestFit="1" customWidth="1"/>
    <col min="6911" max="6912" width="8.33203125" style="84" customWidth="1"/>
    <col min="6913" max="6913" width="8.44140625" style="84" bestFit="1" customWidth="1"/>
    <col min="6914" max="6914" width="7.44140625" style="84" bestFit="1" customWidth="1"/>
    <col min="6915" max="6917" width="7.44140625" style="84" customWidth="1"/>
    <col min="6918" max="6923" width="0" style="84" hidden="1" customWidth="1"/>
    <col min="6924" max="6924" width="10.109375" style="84" customWidth="1"/>
    <col min="6925" max="6926" width="11.44140625" style="84"/>
    <col min="6927" max="6927" width="12.44140625" style="84" bestFit="1" customWidth="1"/>
    <col min="6928" max="7163" width="11.44140625" style="84"/>
    <col min="7164" max="7164" width="18.109375" style="84" customWidth="1"/>
    <col min="7165" max="7165" width="8.44140625" style="84" bestFit="1" customWidth="1"/>
    <col min="7166" max="7166" width="8.33203125" style="84" bestFit="1" customWidth="1"/>
    <col min="7167" max="7168" width="8.33203125" style="84" customWidth="1"/>
    <col min="7169" max="7169" width="8.44140625" style="84" bestFit="1" customWidth="1"/>
    <col min="7170" max="7170" width="7.44140625" style="84" bestFit="1" customWidth="1"/>
    <col min="7171" max="7173" width="7.44140625" style="84" customWidth="1"/>
    <col min="7174" max="7179" width="0" style="84" hidden="1" customWidth="1"/>
    <col min="7180" max="7180" width="10.109375" style="84" customWidth="1"/>
    <col min="7181" max="7182" width="11.44140625" style="84"/>
    <col min="7183" max="7183" width="12.44140625" style="84" bestFit="1" customWidth="1"/>
    <col min="7184" max="7419" width="11.44140625" style="84"/>
    <col min="7420" max="7420" width="18.109375" style="84" customWidth="1"/>
    <col min="7421" max="7421" width="8.44140625" style="84" bestFit="1" customWidth="1"/>
    <col min="7422" max="7422" width="8.33203125" style="84" bestFit="1" customWidth="1"/>
    <col min="7423" max="7424" width="8.33203125" style="84" customWidth="1"/>
    <col min="7425" max="7425" width="8.44140625" style="84" bestFit="1" customWidth="1"/>
    <col min="7426" max="7426" width="7.44140625" style="84" bestFit="1" customWidth="1"/>
    <col min="7427" max="7429" width="7.44140625" style="84" customWidth="1"/>
    <col min="7430" max="7435" width="0" style="84" hidden="1" customWidth="1"/>
    <col min="7436" max="7436" width="10.109375" style="84" customWidth="1"/>
    <col min="7437" max="7438" width="11.44140625" style="84"/>
    <col min="7439" max="7439" width="12.44140625" style="84" bestFit="1" customWidth="1"/>
    <col min="7440" max="7675" width="11.44140625" style="84"/>
    <col min="7676" max="7676" width="18.109375" style="84" customWidth="1"/>
    <col min="7677" max="7677" width="8.44140625" style="84" bestFit="1" customWidth="1"/>
    <col min="7678" max="7678" width="8.33203125" style="84" bestFit="1" customWidth="1"/>
    <col min="7679" max="7680" width="8.33203125" style="84" customWidth="1"/>
    <col min="7681" max="7681" width="8.44140625" style="84" bestFit="1" customWidth="1"/>
    <col min="7682" max="7682" width="7.44140625" style="84" bestFit="1" customWidth="1"/>
    <col min="7683" max="7685" width="7.44140625" style="84" customWidth="1"/>
    <col min="7686" max="7691" width="0" style="84" hidden="1" customWidth="1"/>
    <col min="7692" max="7692" width="10.109375" style="84" customWidth="1"/>
    <col min="7693" max="7694" width="11.44140625" style="84"/>
    <col min="7695" max="7695" width="12.44140625" style="84" bestFit="1" customWidth="1"/>
    <col min="7696" max="7931" width="11.44140625" style="84"/>
    <col min="7932" max="7932" width="18.109375" style="84" customWidth="1"/>
    <col min="7933" max="7933" width="8.44140625" style="84" bestFit="1" customWidth="1"/>
    <col min="7934" max="7934" width="8.33203125" style="84" bestFit="1" customWidth="1"/>
    <col min="7935" max="7936" width="8.33203125" style="84" customWidth="1"/>
    <col min="7937" max="7937" width="8.44140625" style="84" bestFit="1" customWidth="1"/>
    <col min="7938" max="7938" width="7.44140625" style="84" bestFit="1" customWidth="1"/>
    <col min="7939" max="7941" width="7.44140625" style="84" customWidth="1"/>
    <col min="7942" max="7947" width="0" style="84" hidden="1" customWidth="1"/>
    <col min="7948" max="7948" width="10.109375" style="84" customWidth="1"/>
    <col min="7949" max="7950" width="11.44140625" style="84"/>
    <col min="7951" max="7951" width="12.44140625" style="84" bestFit="1" customWidth="1"/>
    <col min="7952" max="8187" width="11.44140625" style="84"/>
    <col min="8188" max="8188" width="18.109375" style="84" customWidth="1"/>
    <col min="8189" max="8189" width="8.44140625" style="84" bestFit="1" customWidth="1"/>
    <col min="8190" max="8190" width="8.33203125" style="84" bestFit="1" customWidth="1"/>
    <col min="8191" max="8192" width="8.33203125" style="84" customWidth="1"/>
    <col min="8193" max="8193" width="8.44140625" style="84" bestFit="1" customWidth="1"/>
    <col min="8194" max="8194" width="7.44140625" style="84" bestFit="1" customWidth="1"/>
    <col min="8195" max="8197" width="7.44140625" style="84" customWidth="1"/>
    <col min="8198" max="8203" width="0" style="84" hidden="1" customWidth="1"/>
    <col min="8204" max="8204" width="10.109375" style="84" customWidth="1"/>
    <col min="8205" max="8206" width="11.44140625" style="84"/>
    <col min="8207" max="8207" width="12.44140625" style="84" bestFit="1" customWidth="1"/>
    <col min="8208" max="8443" width="11.44140625" style="84"/>
    <col min="8444" max="8444" width="18.109375" style="84" customWidth="1"/>
    <col min="8445" max="8445" width="8.44140625" style="84" bestFit="1" customWidth="1"/>
    <col min="8446" max="8446" width="8.33203125" style="84" bestFit="1" customWidth="1"/>
    <col min="8447" max="8448" width="8.33203125" style="84" customWidth="1"/>
    <col min="8449" max="8449" width="8.44140625" style="84" bestFit="1" customWidth="1"/>
    <col min="8450" max="8450" width="7.44140625" style="84" bestFit="1" customWidth="1"/>
    <col min="8451" max="8453" width="7.44140625" style="84" customWidth="1"/>
    <col min="8454" max="8459" width="0" style="84" hidden="1" customWidth="1"/>
    <col min="8460" max="8460" width="10.109375" style="84" customWidth="1"/>
    <col min="8461" max="8462" width="11.44140625" style="84"/>
    <col min="8463" max="8463" width="12.44140625" style="84" bestFit="1" customWidth="1"/>
    <col min="8464" max="8699" width="11.44140625" style="84"/>
    <col min="8700" max="8700" width="18.109375" style="84" customWidth="1"/>
    <col min="8701" max="8701" width="8.44140625" style="84" bestFit="1" customWidth="1"/>
    <col min="8702" max="8702" width="8.33203125" style="84" bestFit="1" customWidth="1"/>
    <col min="8703" max="8704" width="8.33203125" style="84" customWidth="1"/>
    <col min="8705" max="8705" width="8.44140625" style="84" bestFit="1" customWidth="1"/>
    <col min="8706" max="8706" width="7.44140625" style="84" bestFit="1" customWidth="1"/>
    <col min="8707" max="8709" width="7.44140625" style="84" customWidth="1"/>
    <col min="8710" max="8715" width="0" style="84" hidden="1" customWidth="1"/>
    <col min="8716" max="8716" width="10.109375" style="84" customWidth="1"/>
    <col min="8717" max="8718" width="11.44140625" style="84"/>
    <col min="8719" max="8719" width="12.44140625" style="84" bestFit="1" customWidth="1"/>
    <col min="8720" max="8955" width="11.44140625" style="84"/>
    <col min="8956" max="8956" width="18.109375" style="84" customWidth="1"/>
    <col min="8957" max="8957" width="8.44140625" style="84" bestFit="1" customWidth="1"/>
    <col min="8958" max="8958" width="8.33203125" style="84" bestFit="1" customWidth="1"/>
    <col min="8959" max="8960" width="8.33203125" style="84" customWidth="1"/>
    <col min="8961" max="8961" width="8.44140625" style="84" bestFit="1" customWidth="1"/>
    <col min="8962" max="8962" width="7.44140625" style="84" bestFit="1" customWidth="1"/>
    <col min="8963" max="8965" width="7.44140625" style="84" customWidth="1"/>
    <col min="8966" max="8971" width="0" style="84" hidden="1" customWidth="1"/>
    <col min="8972" max="8972" width="10.109375" style="84" customWidth="1"/>
    <col min="8973" max="8974" width="11.44140625" style="84"/>
    <col min="8975" max="8975" width="12.44140625" style="84" bestFit="1" customWidth="1"/>
    <col min="8976" max="9211" width="11.44140625" style="84"/>
    <col min="9212" max="9212" width="18.109375" style="84" customWidth="1"/>
    <col min="9213" max="9213" width="8.44140625" style="84" bestFit="1" customWidth="1"/>
    <col min="9214" max="9214" width="8.33203125" style="84" bestFit="1" customWidth="1"/>
    <col min="9215" max="9216" width="8.33203125" style="84" customWidth="1"/>
    <col min="9217" max="9217" width="8.44140625" style="84" bestFit="1" customWidth="1"/>
    <col min="9218" max="9218" width="7.44140625" style="84" bestFit="1" customWidth="1"/>
    <col min="9219" max="9221" width="7.44140625" style="84" customWidth="1"/>
    <col min="9222" max="9227" width="0" style="84" hidden="1" customWidth="1"/>
    <col min="9228" max="9228" width="10.109375" style="84" customWidth="1"/>
    <col min="9229" max="9230" width="11.44140625" style="84"/>
    <col min="9231" max="9231" width="12.44140625" style="84" bestFit="1" customWidth="1"/>
    <col min="9232" max="9467" width="11.44140625" style="84"/>
    <col min="9468" max="9468" width="18.109375" style="84" customWidth="1"/>
    <col min="9469" max="9469" width="8.44140625" style="84" bestFit="1" customWidth="1"/>
    <col min="9470" max="9470" width="8.33203125" style="84" bestFit="1" customWidth="1"/>
    <col min="9471" max="9472" width="8.33203125" style="84" customWidth="1"/>
    <col min="9473" max="9473" width="8.44140625" style="84" bestFit="1" customWidth="1"/>
    <col min="9474" max="9474" width="7.44140625" style="84" bestFit="1" customWidth="1"/>
    <col min="9475" max="9477" width="7.44140625" style="84" customWidth="1"/>
    <col min="9478" max="9483" width="0" style="84" hidden="1" customWidth="1"/>
    <col min="9484" max="9484" width="10.109375" style="84" customWidth="1"/>
    <col min="9485" max="9486" width="11.44140625" style="84"/>
    <col min="9487" max="9487" width="12.44140625" style="84" bestFit="1" customWidth="1"/>
    <col min="9488" max="9723" width="11.44140625" style="84"/>
    <col min="9724" max="9724" width="18.109375" style="84" customWidth="1"/>
    <col min="9725" max="9725" width="8.44140625" style="84" bestFit="1" customWidth="1"/>
    <col min="9726" max="9726" width="8.33203125" style="84" bestFit="1" customWidth="1"/>
    <col min="9727" max="9728" width="8.33203125" style="84" customWidth="1"/>
    <col min="9729" max="9729" width="8.44140625" style="84" bestFit="1" customWidth="1"/>
    <col min="9730" max="9730" width="7.44140625" style="84" bestFit="1" customWidth="1"/>
    <col min="9731" max="9733" width="7.44140625" style="84" customWidth="1"/>
    <col min="9734" max="9739" width="0" style="84" hidden="1" customWidth="1"/>
    <col min="9740" max="9740" width="10.109375" style="84" customWidth="1"/>
    <col min="9741" max="9742" width="11.44140625" style="84"/>
    <col min="9743" max="9743" width="12.44140625" style="84" bestFit="1" customWidth="1"/>
    <col min="9744" max="9979" width="11.44140625" style="84"/>
    <col min="9980" max="9980" width="18.109375" style="84" customWidth="1"/>
    <col min="9981" max="9981" width="8.44140625" style="84" bestFit="1" customWidth="1"/>
    <col min="9982" max="9982" width="8.33203125" style="84" bestFit="1" customWidth="1"/>
    <col min="9983" max="9984" width="8.33203125" style="84" customWidth="1"/>
    <col min="9985" max="9985" width="8.44140625" style="84" bestFit="1" customWidth="1"/>
    <col min="9986" max="9986" width="7.44140625" style="84" bestFit="1" customWidth="1"/>
    <col min="9987" max="9989" width="7.44140625" style="84" customWidth="1"/>
    <col min="9990" max="9995" width="0" style="84" hidden="1" customWidth="1"/>
    <col min="9996" max="9996" width="10.109375" style="84" customWidth="1"/>
    <col min="9997" max="9998" width="11.44140625" style="84"/>
    <col min="9999" max="9999" width="12.44140625" style="84" bestFit="1" customWidth="1"/>
    <col min="10000" max="10235" width="11.44140625" style="84"/>
    <col min="10236" max="10236" width="18.109375" style="84" customWidth="1"/>
    <col min="10237" max="10237" width="8.44140625" style="84" bestFit="1" customWidth="1"/>
    <col min="10238" max="10238" width="8.33203125" style="84" bestFit="1" customWidth="1"/>
    <col min="10239" max="10240" width="8.33203125" style="84" customWidth="1"/>
    <col min="10241" max="10241" width="8.44140625" style="84" bestFit="1" customWidth="1"/>
    <col min="10242" max="10242" width="7.44140625" style="84" bestFit="1" customWidth="1"/>
    <col min="10243" max="10245" width="7.44140625" style="84" customWidth="1"/>
    <col min="10246" max="10251" width="0" style="84" hidden="1" customWidth="1"/>
    <col min="10252" max="10252" width="10.109375" style="84" customWidth="1"/>
    <col min="10253" max="10254" width="11.44140625" style="84"/>
    <col min="10255" max="10255" width="12.44140625" style="84" bestFit="1" customWidth="1"/>
    <col min="10256" max="10491" width="11.44140625" style="84"/>
    <col min="10492" max="10492" width="18.109375" style="84" customWidth="1"/>
    <col min="10493" max="10493" width="8.44140625" style="84" bestFit="1" customWidth="1"/>
    <col min="10494" max="10494" width="8.33203125" style="84" bestFit="1" customWidth="1"/>
    <col min="10495" max="10496" width="8.33203125" style="84" customWidth="1"/>
    <col min="10497" max="10497" width="8.44140625" style="84" bestFit="1" customWidth="1"/>
    <col min="10498" max="10498" width="7.44140625" style="84" bestFit="1" customWidth="1"/>
    <col min="10499" max="10501" width="7.44140625" style="84" customWidth="1"/>
    <col min="10502" max="10507" width="0" style="84" hidden="1" customWidth="1"/>
    <col min="10508" max="10508" width="10.109375" style="84" customWidth="1"/>
    <col min="10509" max="10510" width="11.44140625" style="84"/>
    <col min="10511" max="10511" width="12.44140625" style="84" bestFit="1" customWidth="1"/>
    <col min="10512" max="10747" width="11.44140625" style="84"/>
    <col min="10748" max="10748" width="18.109375" style="84" customWidth="1"/>
    <col min="10749" max="10749" width="8.44140625" style="84" bestFit="1" customWidth="1"/>
    <col min="10750" max="10750" width="8.33203125" style="84" bestFit="1" customWidth="1"/>
    <col min="10751" max="10752" width="8.33203125" style="84" customWidth="1"/>
    <col min="10753" max="10753" width="8.44140625" style="84" bestFit="1" customWidth="1"/>
    <col min="10754" max="10754" width="7.44140625" style="84" bestFit="1" customWidth="1"/>
    <col min="10755" max="10757" width="7.44140625" style="84" customWidth="1"/>
    <col min="10758" max="10763" width="0" style="84" hidden="1" customWidth="1"/>
    <col min="10764" max="10764" width="10.109375" style="84" customWidth="1"/>
    <col min="10765" max="10766" width="11.44140625" style="84"/>
    <col min="10767" max="10767" width="12.44140625" style="84" bestFit="1" customWidth="1"/>
    <col min="10768" max="11003" width="11.44140625" style="84"/>
    <col min="11004" max="11004" width="18.109375" style="84" customWidth="1"/>
    <col min="11005" max="11005" width="8.44140625" style="84" bestFit="1" customWidth="1"/>
    <col min="11006" max="11006" width="8.33203125" style="84" bestFit="1" customWidth="1"/>
    <col min="11007" max="11008" width="8.33203125" style="84" customWidth="1"/>
    <col min="11009" max="11009" width="8.44140625" style="84" bestFit="1" customWidth="1"/>
    <col min="11010" max="11010" width="7.44140625" style="84" bestFit="1" customWidth="1"/>
    <col min="11011" max="11013" width="7.44140625" style="84" customWidth="1"/>
    <col min="11014" max="11019" width="0" style="84" hidden="1" customWidth="1"/>
    <col min="11020" max="11020" width="10.109375" style="84" customWidth="1"/>
    <col min="11021" max="11022" width="11.44140625" style="84"/>
    <col min="11023" max="11023" width="12.44140625" style="84" bestFit="1" customWidth="1"/>
    <col min="11024" max="11259" width="11.44140625" style="84"/>
    <col min="11260" max="11260" width="18.109375" style="84" customWidth="1"/>
    <col min="11261" max="11261" width="8.44140625" style="84" bestFit="1" customWidth="1"/>
    <col min="11262" max="11262" width="8.33203125" style="84" bestFit="1" customWidth="1"/>
    <col min="11263" max="11264" width="8.33203125" style="84" customWidth="1"/>
    <col min="11265" max="11265" width="8.44140625" style="84" bestFit="1" customWidth="1"/>
    <col min="11266" max="11266" width="7.44140625" style="84" bestFit="1" customWidth="1"/>
    <col min="11267" max="11269" width="7.44140625" style="84" customWidth="1"/>
    <col min="11270" max="11275" width="0" style="84" hidden="1" customWidth="1"/>
    <col min="11276" max="11276" width="10.109375" style="84" customWidth="1"/>
    <col min="11277" max="11278" width="11.44140625" style="84"/>
    <col min="11279" max="11279" width="12.44140625" style="84" bestFit="1" customWidth="1"/>
    <col min="11280" max="11515" width="11.44140625" style="84"/>
    <col min="11516" max="11516" width="18.109375" style="84" customWidth="1"/>
    <col min="11517" max="11517" width="8.44140625" style="84" bestFit="1" customWidth="1"/>
    <col min="11518" max="11518" width="8.33203125" style="84" bestFit="1" customWidth="1"/>
    <col min="11519" max="11520" width="8.33203125" style="84" customWidth="1"/>
    <col min="11521" max="11521" width="8.44140625" style="84" bestFit="1" customWidth="1"/>
    <col min="11522" max="11522" width="7.44140625" style="84" bestFit="1" customWidth="1"/>
    <col min="11523" max="11525" width="7.44140625" style="84" customWidth="1"/>
    <col min="11526" max="11531" width="0" style="84" hidden="1" customWidth="1"/>
    <col min="11532" max="11532" width="10.109375" style="84" customWidth="1"/>
    <col min="11533" max="11534" width="11.44140625" style="84"/>
    <col min="11535" max="11535" width="12.44140625" style="84" bestFit="1" customWidth="1"/>
    <col min="11536" max="11771" width="11.44140625" style="84"/>
    <col min="11772" max="11772" width="18.109375" style="84" customWidth="1"/>
    <col min="11773" max="11773" width="8.44140625" style="84" bestFit="1" customWidth="1"/>
    <col min="11774" max="11774" width="8.33203125" style="84" bestFit="1" customWidth="1"/>
    <col min="11775" max="11776" width="8.33203125" style="84" customWidth="1"/>
    <col min="11777" max="11777" width="8.44140625" style="84" bestFit="1" customWidth="1"/>
    <col min="11778" max="11778" width="7.44140625" style="84" bestFit="1" customWidth="1"/>
    <col min="11779" max="11781" width="7.44140625" style="84" customWidth="1"/>
    <col min="11782" max="11787" width="0" style="84" hidden="1" customWidth="1"/>
    <col min="11788" max="11788" width="10.109375" style="84" customWidth="1"/>
    <col min="11789" max="11790" width="11.44140625" style="84"/>
    <col min="11791" max="11791" width="12.44140625" style="84" bestFit="1" customWidth="1"/>
    <col min="11792" max="12027" width="11.44140625" style="84"/>
    <col min="12028" max="12028" width="18.109375" style="84" customWidth="1"/>
    <col min="12029" max="12029" width="8.44140625" style="84" bestFit="1" customWidth="1"/>
    <col min="12030" max="12030" width="8.33203125" style="84" bestFit="1" customWidth="1"/>
    <col min="12031" max="12032" width="8.33203125" style="84" customWidth="1"/>
    <col min="12033" max="12033" width="8.44140625" style="84" bestFit="1" customWidth="1"/>
    <col min="12034" max="12034" width="7.44140625" style="84" bestFit="1" customWidth="1"/>
    <col min="12035" max="12037" width="7.44140625" style="84" customWidth="1"/>
    <col min="12038" max="12043" width="0" style="84" hidden="1" customWidth="1"/>
    <col min="12044" max="12044" width="10.109375" style="84" customWidth="1"/>
    <col min="12045" max="12046" width="11.44140625" style="84"/>
    <col min="12047" max="12047" width="12.44140625" style="84" bestFit="1" customWidth="1"/>
    <col min="12048" max="12283" width="11.44140625" style="84"/>
    <col min="12284" max="12284" width="18.109375" style="84" customWidth="1"/>
    <col min="12285" max="12285" width="8.44140625" style="84" bestFit="1" customWidth="1"/>
    <col min="12286" max="12286" width="8.33203125" style="84" bestFit="1" customWidth="1"/>
    <col min="12287" max="12288" width="8.33203125" style="84" customWidth="1"/>
    <col min="12289" max="12289" width="8.44140625" style="84" bestFit="1" customWidth="1"/>
    <col min="12290" max="12290" width="7.44140625" style="84" bestFit="1" customWidth="1"/>
    <col min="12291" max="12293" width="7.44140625" style="84" customWidth="1"/>
    <col min="12294" max="12299" width="0" style="84" hidden="1" customWidth="1"/>
    <col min="12300" max="12300" width="10.109375" style="84" customWidth="1"/>
    <col min="12301" max="12302" width="11.44140625" style="84"/>
    <col min="12303" max="12303" width="12.44140625" style="84" bestFit="1" customWidth="1"/>
    <col min="12304" max="12539" width="11.44140625" style="84"/>
    <col min="12540" max="12540" width="18.109375" style="84" customWidth="1"/>
    <col min="12541" max="12541" width="8.44140625" style="84" bestFit="1" customWidth="1"/>
    <col min="12542" max="12542" width="8.33203125" style="84" bestFit="1" customWidth="1"/>
    <col min="12543" max="12544" width="8.33203125" style="84" customWidth="1"/>
    <col min="12545" max="12545" width="8.44140625" style="84" bestFit="1" customWidth="1"/>
    <col min="12546" max="12546" width="7.44140625" style="84" bestFit="1" customWidth="1"/>
    <col min="12547" max="12549" width="7.44140625" style="84" customWidth="1"/>
    <col min="12550" max="12555" width="0" style="84" hidden="1" customWidth="1"/>
    <col min="12556" max="12556" width="10.109375" style="84" customWidth="1"/>
    <col min="12557" max="12558" width="11.44140625" style="84"/>
    <col min="12559" max="12559" width="12.44140625" style="84" bestFit="1" customWidth="1"/>
    <col min="12560" max="12795" width="11.44140625" style="84"/>
    <col min="12796" max="12796" width="18.109375" style="84" customWidth="1"/>
    <col min="12797" max="12797" width="8.44140625" style="84" bestFit="1" customWidth="1"/>
    <col min="12798" max="12798" width="8.33203125" style="84" bestFit="1" customWidth="1"/>
    <col min="12799" max="12800" width="8.33203125" style="84" customWidth="1"/>
    <col min="12801" max="12801" width="8.44140625" style="84" bestFit="1" customWidth="1"/>
    <col min="12802" max="12802" width="7.44140625" style="84" bestFit="1" customWidth="1"/>
    <col min="12803" max="12805" width="7.44140625" style="84" customWidth="1"/>
    <col min="12806" max="12811" width="0" style="84" hidden="1" customWidth="1"/>
    <col min="12812" max="12812" width="10.109375" style="84" customWidth="1"/>
    <col min="12813" max="12814" width="11.44140625" style="84"/>
    <col min="12815" max="12815" width="12.44140625" style="84" bestFit="1" customWidth="1"/>
    <col min="12816" max="13051" width="11.44140625" style="84"/>
    <col min="13052" max="13052" width="18.109375" style="84" customWidth="1"/>
    <col min="13053" max="13053" width="8.44140625" style="84" bestFit="1" customWidth="1"/>
    <col min="13054" max="13054" width="8.33203125" style="84" bestFit="1" customWidth="1"/>
    <col min="13055" max="13056" width="8.33203125" style="84" customWidth="1"/>
    <col min="13057" max="13057" width="8.44140625" style="84" bestFit="1" customWidth="1"/>
    <col min="13058" max="13058" width="7.44140625" style="84" bestFit="1" customWidth="1"/>
    <col min="13059" max="13061" width="7.44140625" style="84" customWidth="1"/>
    <col min="13062" max="13067" width="0" style="84" hidden="1" customWidth="1"/>
    <col min="13068" max="13068" width="10.109375" style="84" customWidth="1"/>
    <col min="13069" max="13070" width="11.44140625" style="84"/>
    <col min="13071" max="13071" width="12.44140625" style="84" bestFit="1" customWidth="1"/>
    <col min="13072" max="13307" width="11.44140625" style="84"/>
    <col min="13308" max="13308" width="18.109375" style="84" customWidth="1"/>
    <col min="13309" max="13309" width="8.44140625" style="84" bestFit="1" customWidth="1"/>
    <col min="13310" max="13310" width="8.33203125" style="84" bestFit="1" customWidth="1"/>
    <col min="13311" max="13312" width="8.33203125" style="84" customWidth="1"/>
    <col min="13313" max="13313" width="8.44140625" style="84" bestFit="1" customWidth="1"/>
    <col min="13314" max="13314" width="7.44140625" style="84" bestFit="1" customWidth="1"/>
    <col min="13315" max="13317" width="7.44140625" style="84" customWidth="1"/>
    <col min="13318" max="13323" width="0" style="84" hidden="1" customWidth="1"/>
    <col min="13324" max="13324" width="10.109375" style="84" customWidth="1"/>
    <col min="13325" max="13326" width="11.44140625" style="84"/>
    <col min="13327" max="13327" width="12.44140625" style="84" bestFit="1" customWidth="1"/>
    <col min="13328" max="13563" width="11.44140625" style="84"/>
    <col min="13564" max="13564" width="18.109375" style="84" customWidth="1"/>
    <col min="13565" max="13565" width="8.44140625" style="84" bestFit="1" customWidth="1"/>
    <col min="13566" max="13566" width="8.33203125" style="84" bestFit="1" customWidth="1"/>
    <col min="13567" max="13568" width="8.33203125" style="84" customWidth="1"/>
    <col min="13569" max="13569" width="8.44140625" style="84" bestFit="1" customWidth="1"/>
    <col min="13570" max="13570" width="7.44140625" style="84" bestFit="1" customWidth="1"/>
    <col min="13571" max="13573" width="7.44140625" style="84" customWidth="1"/>
    <col min="13574" max="13579" width="0" style="84" hidden="1" customWidth="1"/>
    <col min="13580" max="13580" width="10.109375" style="84" customWidth="1"/>
    <col min="13581" max="13582" width="11.44140625" style="84"/>
    <col min="13583" max="13583" width="12.44140625" style="84" bestFit="1" customWidth="1"/>
    <col min="13584" max="13819" width="11.44140625" style="84"/>
    <col min="13820" max="13820" width="18.109375" style="84" customWidth="1"/>
    <col min="13821" max="13821" width="8.44140625" style="84" bestFit="1" customWidth="1"/>
    <col min="13822" max="13822" width="8.33203125" style="84" bestFit="1" customWidth="1"/>
    <col min="13823" max="13824" width="8.33203125" style="84" customWidth="1"/>
    <col min="13825" max="13825" width="8.44140625" style="84" bestFit="1" customWidth="1"/>
    <col min="13826" max="13826" width="7.44140625" style="84" bestFit="1" customWidth="1"/>
    <col min="13827" max="13829" width="7.44140625" style="84" customWidth="1"/>
    <col min="13830" max="13835" width="0" style="84" hidden="1" customWidth="1"/>
    <col min="13836" max="13836" width="10.109375" style="84" customWidth="1"/>
    <col min="13837" max="13838" width="11.44140625" style="84"/>
    <col min="13839" max="13839" width="12.44140625" style="84" bestFit="1" customWidth="1"/>
    <col min="13840" max="14075" width="11.44140625" style="84"/>
    <col min="14076" max="14076" width="18.109375" style="84" customWidth="1"/>
    <col min="14077" max="14077" width="8.44140625" style="84" bestFit="1" customWidth="1"/>
    <col min="14078" max="14078" width="8.33203125" style="84" bestFit="1" customWidth="1"/>
    <col min="14079" max="14080" width="8.33203125" style="84" customWidth="1"/>
    <col min="14081" max="14081" width="8.44140625" style="84" bestFit="1" customWidth="1"/>
    <col min="14082" max="14082" width="7.44140625" style="84" bestFit="1" customWidth="1"/>
    <col min="14083" max="14085" width="7.44140625" style="84" customWidth="1"/>
    <col min="14086" max="14091" width="0" style="84" hidden="1" customWidth="1"/>
    <col min="14092" max="14092" width="10.109375" style="84" customWidth="1"/>
    <col min="14093" max="14094" width="11.44140625" style="84"/>
    <col min="14095" max="14095" width="12.44140625" style="84" bestFit="1" customWidth="1"/>
    <col min="14096" max="14331" width="11.44140625" style="84"/>
    <col min="14332" max="14332" width="18.109375" style="84" customWidth="1"/>
    <col min="14333" max="14333" width="8.44140625" style="84" bestFit="1" customWidth="1"/>
    <col min="14334" max="14334" width="8.33203125" style="84" bestFit="1" customWidth="1"/>
    <col min="14335" max="14336" width="8.33203125" style="84" customWidth="1"/>
    <col min="14337" max="14337" width="8.44140625" style="84" bestFit="1" customWidth="1"/>
    <col min="14338" max="14338" width="7.44140625" style="84" bestFit="1" customWidth="1"/>
    <col min="14339" max="14341" width="7.44140625" style="84" customWidth="1"/>
    <col min="14342" max="14347" width="0" style="84" hidden="1" customWidth="1"/>
    <col min="14348" max="14348" width="10.109375" style="84" customWidth="1"/>
    <col min="14349" max="14350" width="11.44140625" style="84"/>
    <col min="14351" max="14351" width="12.44140625" style="84" bestFit="1" customWidth="1"/>
    <col min="14352" max="14587" width="11.44140625" style="84"/>
    <col min="14588" max="14588" width="18.109375" style="84" customWidth="1"/>
    <col min="14589" max="14589" width="8.44140625" style="84" bestFit="1" customWidth="1"/>
    <col min="14590" max="14590" width="8.33203125" style="84" bestFit="1" customWidth="1"/>
    <col min="14591" max="14592" width="8.33203125" style="84" customWidth="1"/>
    <col min="14593" max="14593" width="8.44140625" style="84" bestFit="1" customWidth="1"/>
    <col min="14594" max="14594" width="7.44140625" style="84" bestFit="1" customWidth="1"/>
    <col min="14595" max="14597" width="7.44140625" style="84" customWidth="1"/>
    <col min="14598" max="14603" width="0" style="84" hidden="1" customWidth="1"/>
    <col min="14604" max="14604" width="10.109375" style="84" customWidth="1"/>
    <col min="14605" max="14606" width="11.44140625" style="84"/>
    <col min="14607" max="14607" width="12.44140625" style="84" bestFit="1" customWidth="1"/>
    <col min="14608" max="14843" width="11.44140625" style="84"/>
    <col min="14844" max="14844" width="18.109375" style="84" customWidth="1"/>
    <col min="14845" max="14845" width="8.44140625" style="84" bestFit="1" customWidth="1"/>
    <col min="14846" max="14846" width="8.33203125" style="84" bestFit="1" customWidth="1"/>
    <col min="14847" max="14848" width="8.33203125" style="84" customWidth="1"/>
    <col min="14849" max="14849" width="8.44140625" style="84" bestFit="1" customWidth="1"/>
    <col min="14850" max="14850" width="7.44140625" style="84" bestFit="1" customWidth="1"/>
    <col min="14851" max="14853" width="7.44140625" style="84" customWidth="1"/>
    <col min="14854" max="14859" width="0" style="84" hidden="1" customWidth="1"/>
    <col min="14860" max="14860" width="10.109375" style="84" customWidth="1"/>
    <col min="14861" max="14862" width="11.44140625" style="84"/>
    <col min="14863" max="14863" width="12.44140625" style="84" bestFit="1" customWidth="1"/>
    <col min="14864" max="15099" width="11.44140625" style="84"/>
    <col min="15100" max="15100" width="18.109375" style="84" customWidth="1"/>
    <col min="15101" max="15101" width="8.44140625" style="84" bestFit="1" customWidth="1"/>
    <col min="15102" max="15102" width="8.33203125" style="84" bestFit="1" customWidth="1"/>
    <col min="15103" max="15104" width="8.33203125" style="84" customWidth="1"/>
    <col min="15105" max="15105" width="8.44140625" style="84" bestFit="1" customWidth="1"/>
    <col min="15106" max="15106" width="7.44140625" style="84" bestFit="1" customWidth="1"/>
    <col min="15107" max="15109" width="7.44140625" style="84" customWidth="1"/>
    <col min="15110" max="15115" width="0" style="84" hidden="1" customWidth="1"/>
    <col min="15116" max="15116" width="10.109375" style="84" customWidth="1"/>
    <col min="15117" max="15118" width="11.44140625" style="84"/>
    <col min="15119" max="15119" width="12.44140625" style="84" bestFit="1" customWidth="1"/>
    <col min="15120" max="15355" width="11.44140625" style="84"/>
    <col min="15356" max="15356" width="18.109375" style="84" customWidth="1"/>
    <col min="15357" max="15357" width="8.44140625" style="84" bestFit="1" customWidth="1"/>
    <col min="15358" max="15358" width="8.33203125" style="84" bestFit="1" customWidth="1"/>
    <col min="15359" max="15360" width="8.33203125" style="84" customWidth="1"/>
    <col min="15361" max="15361" width="8.44140625" style="84" bestFit="1" customWidth="1"/>
    <col min="15362" max="15362" width="7.44140625" style="84" bestFit="1" customWidth="1"/>
    <col min="15363" max="15365" width="7.44140625" style="84" customWidth="1"/>
    <col min="15366" max="15371" width="0" style="84" hidden="1" customWidth="1"/>
    <col min="15372" max="15372" width="10.109375" style="84" customWidth="1"/>
    <col min="15373" max="15374" width="11.44140625" style="84"/>
    <col min="15375" max="15375" width="12.44140625" style="84" bestFit="1" customWidth="1"/>
    <col min="15376" max="15611" width="11.44140625" style="84"/>
    <col min="15612" max="15612" width="18.109375" style="84" customWidth="1"/>
    <col min="15613" max="15613" width="8.44140625" style="84" bestFit="1" customWidth="1"/>
    <col min="15614" max="15614" width="8.33203125" style="84" bestFit="1" customWidth="1"/>
    <col min="15615" max="15616" width="8.33203125" style="84" customWidth="1"/>
    <col min="15617" max="15617" width="8.44140625" style="84" bestFit="1" customWidth="1"/>
    <col min="15618" max="15618" width="7.44140625" style="84" bestFit="1" customWidth="1"/>
    <col min="15619" max="15621" width="7.44140625" style="84" customWidth="1"/>
    <col min="15622" max="15627" width="0" style="84" hidden="1" customWidth="1"/>
    <col min="15628" max="15628" width="10.109375" style="84" customWidth="1"/>
    <col min="15629" max="15630" width="11.44140625" style="84"/>
    <col min="15631" max="15631" width="12.44140625" style="84" bestFit="1" customWidth="1"/>
    <col min="15632" max="15867" width="11.44140625" style="84"/>
    <col min="15868" max="15868" width="18.109375" style="84" customWidth="1"/>
    <col min="15869" max="15869" width="8.44140625" style="84" bestFit="1" customWidth="1"/>
    <col min="15870" max="15870" width="8.33203125" style="84" bestFit="1" customWidth="1"/>
    <col min="15871" max="15872" width="8.33203125" style="84" customWidth="1"/>
    <col min="15873" max="15873" width="8.44140625" style="84" bestFit="1" customWidth="1"/>
    <col min="15874" max="15874" width="7.44140625" style="84" bestFit="1" customWidth="1"/>
    <col min="15875" max="15877" width="7.44140625" style="84" customWidth="1"/>
    <col min="15878" max="15883" width="0" style="84" hidden="1" customWidth="1"/>
    <col min="15884" max="15884" width="10.109375" style="84" customWidth="1"/>
    <col min="15885" max="15886" width="11.44140625" style="84"/>
    <col min="15887" max="15887" width="12.44140625" style="84" bestFit="1" customWidth="1"/>
    <col min="15888" max="16123" width="11.44140625" style="84"/>
    <col min="16124" max="16124" width="18.109375" style="84" customWidth="1"/>
    <col min="16125" max="16125" width="8.44140625" style="84" bestFit="1" customWidth="1"/>
    <col min="16126" max="16126" width="8.33203125" style="84" bestFit="1" customWidth="1"/>
    <col min="16127" max="16128" width="8.33203125" style="84" customWidth="1"/>
    <col min="16129" max="16129" width="8.44140625" style="84" bestFit="1" customWidth="1"/>
    <col min="16130" max="16130" width="7.44140625" style="84" bestFit="1" customWidth="1"/>
    <col min="16131" max="16133" width="7.44140625" style="84" customWidth="1"/>
    <col min="16134" max="16139" width="0" style="84" hidden="1" customWidth="1"/>
    <col min="16140" max="16140" width="10.109375" style="84" customWidth="1"/>
    <col min="16141" max="16142" width="11.44140625" style="84"/>
    <col min="16143" max="16143" width="12.44140625" style="84" bestFit="1" customWidth="1"/>
    <col min="16144" max="16384" width="11.44140625" style="84"/>
  </cols>
  <sheetData>
    <row r="1" spans="1:17" s="85" customFormat="1" x14ac:dyDescent="0.25">
      <c r="B1" s="98"/>
      <c r="C1" s="98"/>
      <c r="D1" s="98"/>
      <c r="E1" s="98"/>
      <c r="F1" s="98"/>
      <c r="G1" s="98"/>
      <c r="H1" s="98"/>
      <c r="I1" s="98"/>
      <c r="J1" s="98"/>
      <c r="K1" s="98"/>
      <c r="L1" s="98"/>
    </row>
    <row r="2" spans="1:17" s="85" customFormat="1" x14ac:dyDescent="0.25">
      <c r="A2" s="112" t="s">
        <v>121</v>
      </c>
      <c r="B2" s="98"/>
      <c r="C2" s="98"/>
      <c r="D2" s="98"/>
      <c r="E2" s="98"/>
      <c r="F2" s="98"/>
      <c r="G2" s="98"/>
      <c r="H2" s="98"/>
      <c r="I2" s="98"/>
      <c r="K2" s="98"/>
      <c r="L2" s="98"/>
    </row>
    <row r="3" spans="1:17" s="85" customFormat="1" ht="14.4" x14ac:dyDescent="0.3">
      <c r="A3" s="112" t="s">
        <v>122</v>
      </c>
      <c r="B3" s="98"/>
      <c r="C3" s="98"/>
      <c r="D3" s="98"/>
      <c r="E3" s="98"/>
      <c r="F3" s="98"/>
      <c r="G3" s="98"/>
      <c r="H3" s="98"/>
      <c r="I3" s="98"/>
      <c r="J3" s="253"/>
      <c r="K3" s="98"/>
      <c r="L3" s="98"/>
    </row>
    <row r="4" spans="1:17" s="85" customFormat="1" x14ac:dyDescent="0.25">
      <c r="B4" s="98"/>
      <c r="C4" s="98"/>
      <c r="D4" s="98"/>
      <c r="E4" s="98"/>
      <c r="F4" s="98"/>
      <c r="G4" s="98"/>
      <c r="H4" s="98"/>
      <c r="I4" s="98"/>
      <c r="J4" s="98"/>
      <c r="K4" s="98"/>
      <c r="L4" s="98"/>
    </row>
    <row r="5" spans="1:17" s="85" customFormat="1" ht="13.8" x14ac:dyDescent="0.3">
      <c r="B5" s="347" t="s">
        <v>139</v>
      </c>
      <c r="C5" s="347"/>
      <c r="D5" s="347"/>
      <c r="E5" s="347"/>
      <c r="F5" s="347"/>
      <c r="G5" s="347"/>
      <c r="H5" s="347"/>
      <c r="I5" s="347"/>
      <c r="J5" s="347"/>
      <c r="K5" s="347"/>
      <c r="L5" s="98"/>
      <c r="M5" s="283" t="s">
        <v>594</v>
      </c>
      <c r="O5" s="254"/>
    </row>
    <row r="6" spans="1:17" s="85" customFormat="1" ht="13.8" x14ac:dyDescent="0.3">
      <c r="B6" s="360" t="str">
        <f>'Solicitudes Regiones'!$B$6:$P$6</f>
        <v>Acumuladas de julio de 2008 a enero de 2019</v>
      </c>
      <c r="C6" s="360"/>
      <c r="D6" s="360"/>
      <c r="E6" s="360"/>
      <c r="F6" s="360"/>
      <c r="G6" s="360"/>
      <c r="H6" s="360"/>
      <c r="I6" s="360"/>
      <c r="J6" s="360"/>
      <c r="K6" s="360"/>
    </row>
    <row r="7" spans="1:17" s="88" customFormat="1" x14ac:dyDescent="0.25">
      <c r="B7" s="86"/>
      <c r="C7" s="87"/>
      <c r="D7" s="87"/>
      <c r="E7" s="87"/>
      <c r="F7" s="87"/>
      <c r="G7" s="87"/>
      <c r="H7" s="87"/>
      <c r="I7" s="87"/>
      <c r="J7" s="87"/>
      <c r="K7" s="87"/>
      <c r="L7" s="87"/>
    </row>
    <row r="8" spans="1:17" ht="15" customHeight="1" x14ac:dyDescent="0.25">
      <c r="B8" s="376" t="s">
        <v>98</v>
      </c>
      <c r="C8" s="377"/>
      <c r="D8" s="377"/>
      <c r="E8" s="377"/>
      <c r="F8" s="377"/>
      <c r="G8" s="377"/>
      <c r="H8" s="377"/>
      <c r="I8" s="377"/>
      <c r="J8" s="377"/>
      <c r="K8" s="378"/>
    </row>
    <row r="9" spans="1:17" ht="20.25" customHeight="1" x14ac:dyDescent="0.25">
      <c r="B9" s="375" t="s">
        <v>74</v>
      </c>
      <c r="C9" s="376" t="s">
        <v>2</v>
      </c>
      <c r="D9" s="377"/>
      <c r="E9" s="377"/>
      <c r="F9" s="377"/>
      <c r="G9" s="377"/>
      <c r="H9" s="377"/>
      <c r="I9" s="377"/>
      <c r="J9" s="377"/>
      <c r="K9" s="378"/>
    </row>
    <row r="10" spans="1:17" ht="24" x14ac:dyDescent="0.25">
      <c r="B10" s="375"/>
      <c r="C10" s="81" t="s">
        <v>75</v>
      </c>
      <c r="D10" s="81" t="s">
        <v>76</v>
      </c>
      <c r="E10" s="81" t="s">
        <v>77</v>
      </c>
      <c r="F10" s="81" t="s">
        <v>78</v>
      </c>
      <c r="G10" s="81" t="s">
        <v>8</v>
      </c>
      <c r="H10" s="81" t="s">
        <v>79</v>
      </c>
      <c r="I10" s="81" t="s">
        <v>80</v>
      </c>
      <c r="J10" s="102" t="s">
        <v>81</v>
      </c>
      <c r="K10" s="142" t="s">
        <v>46</v>
      </c>
    </row>
    <row r="11" spans="1:17" x14ac:dyDescent="0.25">
      <c r="B11" s="78" t="s">
        <v>160</v>
      </c>
      <c r="C11" s="76">
        <v>3188</v>
      </c>
      <c r="D11" s="76">
        <v>1500</v>
      </c>
      <c r="E11" s="76">
        <f>C11+D11</f>
        <v>4688</v>
      </c>
      <c r="F11" s="77">
        <f>E11/$E$20</f>
        <v>0.46683927504481176</v>
      </c>
      <c r="G11" s="76">
        <v>9736</v>
      </c>
      <c r="H11" s="76">
        <v>565</v>
      </c>
      <c r="I11" s="76">
        <f>G11+H11</f>
        <v>10301</v>
      </c>
      <c r="J11" s="99">
        <f>I11/$I$20</f>
        <v>0.48536964613862321</v>
      </c>
      <c r="K11" s="76">
        <f t="shared" ref="K11:K19" si="0">E11+I11</f>
        <v>14989</v>
      </c>
      <c r="Q11" s="89"/>
    </row>
    <row r="12" spans="1:17" x14ac:dyDescent="0.25">
      <c r="B12" s="78" t="s">
        <v>161</v>
      </c>
      <c r="C12" s="76">
        <v>365</v>
      </c>
      <c r="D12" s="76">
        <v>184</v>
      </c>
      <c r="E12" s="76">
        <f t="shared" ref="E12:E19" si="1">C12+D12</f>
        <v>549</v>
      </c>
      <c r="F12" s="77">
        <f t="shared" ref="F12:F19" si="2">E12/$E$20</f>
        <v>5.4670384385580563E-2</v>
      </c>
      <c r="G12" s="76">
        <v>1127</v>
      </c>
      <c r="H12" s="76">
        <v>68</v>
      </c>
      <c r="I12" s="76">
        <f t="shared" ref="I12:I19" si="3">G12+H12</f>
        <v>1195</v>
      </c>
      <c r="J12" s="99">
        <f t="shared" ref="J12:J19" si="4">I12/$I$20</f>
        <v>5.6306836922207039E-2</v>
      </c>
      <c r="K12" s="76">
        <f t="shared" si="0"/>
        <v>1744</v>
      </c>
      <c r="Q12" s="89"/>
    </row>
    <row r="13" spans="1:17" x14ac:dyDescent="0.25">
      <c r="B13" s="78" t="s">
        <v>162</v>
      </c>
      <c r="C13" s="76">
        <v>234</v>
      </c>
      <c r="D13" s="76">
        <v>160</v>
      </c>
      <c r="E13" s="76">
        <f t="shared" si="1"/>
        <v>394</v>
      </c>
      <c r="F13" s="77">
        <f t="shared" si="2"/>
        <v>3.9235212109141604E-2</v>
      </c>
      <c r="G13" s="76">
        <v>743</v>
      </c>
      <c r="H13" s="76">
        <v>50</v>
      </c>
      <c r="I13" s="76">
        <f t="shared" si="3"/>
        <v>793</v>
      </c>
      <c r="J13" s="99">
        <f t="shared" si="4"/>
        <v>3.7365122744192618E-2</v>
      </c>
      <c r="K13" s="76">
        <f t="shared" si="0"/>
        <v>1187</v>
      </c>
      <c r="Q13" s="89"/>
    </row>
    <row r="14" spans="1:17" x14ac:dyDescent="0.25">
      <c r="B14" s="78" t="s">
        <v>163</v>
      </c>
      <c r="C14" s="76">
        <v>433</v>
      </c>
      <c r="D14" s="76">
        <v>187</v>
      </c>
      <c r="E14" s="76">
        <f t="shared" si="1"/>
        <v>620</v>
      </c>
      <c r="F14" s="77">
        <f t="shared" si="2"/>
        <v>6.1740689105755822E-2</v>
      </c>
      <c r="G14" s="76">
        <v>1118</v>
      </c>
      <c r="H14" s="76">
        <v>67</v>
      </c>
      <c r="I14" s="76">
        <f t="shared" si="3"/>
        <v>1185</v>
      </c>
      <c r="J14" s="99">
        <f t="shared" si="4"/>
        <v>5.5835650002355935E-2</v>
      </c>
      <c r="K14" s="76">
        <f t="shared" si="0"/>
        <v>1805</v>
      </c>
      <c r="Q14" s="89"/>
    </row>
    <row r="15" spans="1:17" x14ac:dyDescent="0.25">
      <c r="B15" s="78" t="s">
        <v>164</v>
      </c>
      <c r="C15" s="76">
        <v>270</v>
      </c>
      <c r="D15" s="76">
        <v>189</v>
      </c>
      <c r="E15" s="76">
        <f t="shared" si="1"/>
        <v>459</v>
      </c>
      <c r="F15" s="77">
        <f t="shared" si="2"/>
        <v>4.5708026289583752E-2</v>
      </c>
      <c r="G15" s="76">
        <v>660</v>
      </c>
      <c r="H15" s="76">
        <v>36</v>
      </c>
      <c r="I15" s="76">
        <f t="shared" si="3"/>
        <v>696</v>
      </c>
      <c r="J15" s="99">
        <f t="shared" si="4"/>
        <v>3.2794609621636904E-2</v>
      </c>
      <c r="K15" s="76">
        <f t="shared" si="0"/>
        <v>1155</v>
      </c>
      <c r="Q15" s="89"/>
    </row>
    <row r="16" spans="1:17" x14ac:dyDescent="0.25">
      <c r="B16" s="78" t="s">
        <v>165</v>
      </c>
      <c r="C16" s="76">
        <v>1637</v>
      </c>
      <c r="D16" s="76">
        <v>756</v>
      </c>
      <c r="E16" s="76">
        <f t="shared" si="1"/>
        <v>2393</v>
      </c>
      <c r="F16" s="77">
        <f t="shared" si="2"/>
        <v>0.23829914359689305</v>
      </c>
      <c r="G16" s="76">
        <v>4955</v>
      </c>
      <c r="H16" s="76">
        <v>207</v>
      </c>
      <c r="I16" s="76">
        <f t="shared" si="3"/>
        <v>5162</v>
      </c>
      <c r="J16" s="99">
        <f t="shared" si="4"/>
        <v>0.24322668802714037</v>
      </c>
      <c r="K16" s="76">
        <f t="shared" si="0"/>
        <v>7555</v>
      </c>
      <c r="Q16" s="89"/>
    </row>
    <row r="17" spans="2:17" x14ac:dyDescent="0.25">
      <c r="B17" s="78" t="s">
        <v>166</v>
      </c>
      <c r="C17" s="76">
        <v>177</v>
      </c>
      <c r="D17" s="76">
        <v>96</v>
      </c>
      <c r="E17" s="76">
        <f t="shared" si="1"/>
        <v>273</v>
      </c>
      <c r="F17" s="77">
        <f t="shared" si="2"/>
        <v>2.7185819557857E-2</v>
      </c>
      <c r="G17" s="76">
        <v>484</v>
      </c>
      <c r="H17" s="76">
        <v>17</v>
      </c>
      <c r="I17" s="76">
        <f t="shared" si="3"/>
        <v>501</v>
      </c>
      <c r="J17" s="99">
        <f t="shared" si="4"/>
        <v>2.3606464684540356E-2</v>
      </c>
      <c r="K17" s="76">
        <f t="shared" si="0"/>
        <v>774</v>
      </c>
      <c r="Q17" s="89"/>
    </row>
    <row r="18" spans="2:17" x14ac:dyDescent="0.25">
      <c r="B18" s="78" t="s">
        <v>167</v>
      </c>
      <c r="C18" s="76">
        <v>193</v>
      </c>
      <c r="D18" s="76">
        <v>88</v>
      </c>
      <c r="E18" s="76">
        <f t="shared" si="1"/>
        <v>281</v>
      </c>
      <c r="F18" s="77">
        <f t="shared" si="2"/>
        <v>2.7982473610834495E-2</v>
      </c>
      <c r="G18" s="76">
        <v>564</v>
      </c>
      <c r="H18" s="76">
        <v>25</v>
      </c>
      <c r="I18" s="76">
        <f t="shared" si="3"/>
        <v>589</v>
      </c>
      <c r="J18" s="99">
        <f t="shared" si="4"/>
        <v>2.775290957923008E-2</v>
      </c>
      <c r="K18" s="76">
        <f t="shared" si="0"/>
        <v>870</v>
      </c>
      <c r="M18" s="88"/>
      <c r="Q18" s="89"/>
    </row>
    <row r="19" spans="2:17" x14ac:dyDescent="0.25">
      <c r="B19" s="78" t="s">
        <v>168</v>
      </c>
      <c r="C19" s="76">
        <v>285</v>
      </c>
      <c r="D19" s="76">
        <v>100</v>
      </c>
      <c r="E19" s="76">
        <f t="shared" si="1"/>
        <v>385</v>
      </c>
      <c r="F19" s="77">
        <f t="shared" si="2"/>
        <v>3.8338976299541923E-2</v>
      </c>
      <c r="G19" s="76">
        <v>770</v>
      </c>
      <c r="H19" s="76">
        <v>31</v>
      </c>
      <c r="I19" s="76">
        <f t="shared" si="3"/>
        <v>801</v>
      </c>
      <c r="J19" s="99">
        <f t="shared" si="4"/>
        <v>3.7742072280073508E-2</v>
      </c>
      <c r="K19" s="76">
        <f t="shared" si="0"/>
        <v>1186</v>
      </c>
      <c r="Q19" s="89"/>
    </row>
    <row r="20" spans="2:17" x14ac:dyDescent="0.25">
      <c r="B20" s="78" t="s">
        <v>66</v>
      </c>
      <c r="C20" s="76">
        <f>SUM(C11:C19)</f>
        <v>6782</v>
      </c>
      <c r="D20" s="76">
        <f>SUM(D11:D19)</f>
        <v>3260</v>
      </c>
      <c r="E20" s="78">
        <f t="shared" ref="E20" si="5">C20+D20</f>
        <v>10042</v>
      </c>
      <c r="F20" s="80">
        <f t="shared" ref="F20" si="6">E20/$E$20</f>
        <v>1</v>
      </c>
      <c r="G20" s="76">
        <f t="shared" ref="G20:H20" si="7">SUM(G11:G19)</f>
        <v>20157</v>
      </c>
      <c r="H20" s="76">
        <f t="shared" si="7"/>
        <v>1066</v>
      </c>
      <c r="I20" s="78">
        <f t="shared" ref="I20" si="8">G20+H20</f>
        <v>21223</v>
      </c>
      <c r="J20" s="100">
        <f t="shared" ref="J20" si="9">I20/$I$20</f>
        <v>1</v>
      </c>
      <c r="K20" s="78">
        <f t="shared" ref="K20:K21" si="10">E20+I20</f>
        <v>31265</v>
      </c>
      <c r="Q20" s="89"/>
    </row>
    <row r="21" spans="2:17" ht="25.5" customHeight="1" x14ac:dyDescent="0.25">
      <c r="B21" s="90" t="s">
        <v>82</v>
      </c>
      <c r="C21" s="91">
        <f>+C20/$K$20</f>
        <v>0.21691987845833999</v>
      </c>
      <c r="D21" s="91">
        <f>+D20/$K$20</f>
        <v>0.10426995042379658</v>
      </c>
      <c r="E21" s="92">
        <f>C21+D21</f>
        <v>0.32118982888213654</v>
      </c>
      <c r="F21" s="92"/>
      <c r="G21" s="91">
        <f>+G20/$K$20</f>
        <v>0.64471453702222936</v>
      </c>
      <c r="H21" s="91">
        <f>+H20/$K$20</f>
        <v>3.4095634095634098E-2</v>
      </c>
      <c r="I21" s="92">
        <f>G21+H21</f>
        <v>0.67881017111786346</v>
      </c>
      <c r="J21" s="101"/>
      <c r="K21" s="92">
        <f t="shared" si="10"/>
        <v>1</v>
      </c>
    </row>
    <row r="22" spans="2:17" x14ac:dyDescent="0.25">
      <c r="B22" s="93"/>
      <c r="C22" s="94"/>
      <c r="D22" s="94"/>
      <c r="E22" s="95"/>
      <c r="F22" s="95"/>
      <c r="G22" s="94"/>
      <c r="H22" s="94"/>
      <c r="I22" s="95"/>
      <c r="J22" s="95"/>
      <c r="K22" s="95"/>
      <c r="L22" s="120"/>
    </row>
    <row r="23" spans="2:17" ht="13.8" x14ac:dyDescent="0.25">
      <c r="B23" s="379" t="s">
        <v>138</v>
      </c>
      <c r="C23" s="379"/>
      <c r="D23" s="379"/>
      <c r="E23" s="379"/>
      <c r="F23" s="379"/>
      <c r="G23" s="379"/>
      <c r="H23" s="379"/>
      <c r="I23" s="379"/>
      <c r="J23" s="379"/>
      <c r="K23" s="379"/>
      <c r="L23" s="120"/>
    </row>
    <row r="24" spans="2:17" ht="13.8" x14ac:dyDescent="0.3">
      <c r="B24" s="360" t="str">
        <f>'Solicitudes Regiones'!$B$6:$P$6</f>
        <v>Acumuladas de julio de 2008 a enero de 2019</v>
      </c>
      <c r="C24" s="360"/>
      <c r="D24" s="360"/>
      <c r="E24" s="360"/>
      <c r="F24" s="360"/>
      <c r="G24" s="360"/>
      <c r="H24" s="360"/>
      <c r="I24" s="360"/>
      <c r="J24" s="360"/>
      <c r="K24" s="360"/>
      <c r="L24" s="120"/>
    </row>
    <row r="25" spans="2:17" x14ac:dyDescent="0.25">
      <c r="B25" s="93"/>
      <c r="C25" s="95"/>
      <c r="D25" s="95"/>
      <c r="E25" s="95"/>
      <c r="F25" s="95"/>
      <c r="G25" s="95"/>
      <c r="H25" s="95"/>
      <c r="I25" s="95"/>
      <c r="J25" s="95"/>
      <c r="K25" s="95"/>
      <c r="L25" s="95"/>
      <c r="M25" s="120"/>
    </row>
    <row r="26" spans="2:17" ht="12.75" customHeight="1" x14ac:dyDescent="0.25">
      <c r="B26" s="375" t="s">
        <v>83</v>
      </c>
      <c r="C26" s="375"/>
      <c r="D26" s="375"/>
      <c r="E26" s="375"/>
      <c r="F26" s="375"/>
      <c r="G26" s="375"/>
      <c r="H26" s="375"/>
      <c r="I26" s="375"/>
      <c r="J26" s="375"/>
      <c r="K26" s="375"/>
    </row>
    <row r="27" spans="2:17" ht="20.25" customHeight="1" x14ac:dyDescent="0.25">
      <c r="B27" s="375" t="s">
        <v>74</v>
      </c>
      <c r="C27" s="375" t="s">
        <v>2</v>
      </c>
      <c r="D27" s="375"/>
      <c r="E27" s="375"/>
      <c r="F27" s="375"/>
      <c r="G27" s="375"/>
      <c r="H27" s="375"/>
      <c r="I27" s="375"/>
      <c r="J27" s="375"/>
      <c r="K27" s="375"/>
    </row>
    <row r="28" spans="2:17" ht="24" customHeight="1" x14ac:dyDescent="0.25">
      <c r="B28" s="375"/>
      <c r="C28" s="81" t="s">
        <v>75</v>
      </c>
      <c r="D28" s="81" t="s">
        <v>76</v>
      </c>
      <c r="E28" s="81" t="s">
        <v>77</v>
      </c>
      <c r="F28" s="81" t="s">
        <v>78</v>
      </c>
      <c r="G28" s="81" t="s">
        <v>8</v>
      </c>
      <c r="H28" s="81" t="s">
        <v>79</v>
      </c>
      <c r="I28" s="81" t="s">
        <v>80</v>
      </c>
      <c r="J28" s="81" t="s">
        <v>81</v>
      </c>
      <c r="K28" s="82" t="s">
        <v>46</v>
      </c>
    </row>
    <row r="29" spans="2:17" ht="15.75" customHeight="1" x14ac:dyDescent="0.25">
      <c r="B29" s="78" t="s">
        <v>160</v>
      </c>
      <c r="C29" s="76">
        <v>2762</v>
      </c>
      <c r="D29" s="76">
        <v>1016</v>
      </c>
      <c r="E29" s="76">
        <f>C29+D29</f>
        <v>3778</v>
      </c>
      <c r="F29" s="77">
        <f>E29/$E$38</f>
        <v>0.47030997136810654</v>
      </c>
      <c r="G29" s="76">
        <v>7987</v>
      </c>
      <c r="H29" s="76">
        <v>452</v>
      </c>
      <c r="I29" s="76">
        <f>G29+H29</f>
        <v>8439</v>
      </c>
      <c r="J29" s="77">
        <f>I29/$I$38</f>
        <v>0.47943415520963528</v>
      </c>
      <c r="K29" s="76">
        <f t="shared" ref="K29:K37" si="11">E29+I29</f>
        <v>12217</v>
      </c>
    </row>
    <row r="30" spans="2:17" x14ac:dyDescent="0.25">
      <c r="B30" s="78" t="s">
        <v>161</v>
      </c>
      <c r="C30" s="76">
        <v>318</v>
      </c>
      <c r="D30" s="76">
        <v>122</v>
      </c>
      <c r="E30" s="76">
        <f t="shared" ref="E30:E37" si="12">C30+D30</f>
        <v>440</v>
      </c>
      <c r="F30" s="77">
        <f t="shared" ref="F30:F37" si="13">E30/$E$38</f>
        <v>5.4774057014813894E-2</v>
      </c>
      <c r="G30" s="76">
        <v>915</v>
      </c>
      <c r="H30" s="76">
        <v>53</v>
      </c>
      <c r="I30" s="76">
        <f t="shared" ref="I30:I37" si="14">G30+H30</f>
        <v>968</v>
      </c>
      <c r="J30" s="77">
        <f t="shared" ref="J30:J37" si="15">I30/$I$38</f>
        <v>5.4993750710146574E-2</v>
      </c>
      <c r="K30" s="76">
        <f t="shared" si="11"/>
        <v>1408</v>
      </c>
    </row>
    <row r="31" spans="2:17" x14ac:dyDescent="0.25">
      <c r="B31" s="78" t="s">
        <v>162</v>
      </c>
      <c r="C31" s="76">
        <v>207</v>
      </c>
      <c r="D31" s="76">
        <v>102</v>
      </c>
      <c r="E31" s="76">
        <f t="shared" si="12"/>
        <v>309</v>
      </c>
      <c r="F31" s="77">
        <f t="shared" si="13"/>
        <v>3.8466326403585209E-2</v>
      </c>
      <c r="G31" s="76">
        <v>636</v>
      </c>
      <c r="H31" s="76">
        <v>38</v>
      </c>
      <c r="I31" s="76">
        <f t="shared" si="14"/>
        <v>674</v>
      </c>
      <c r="J31" s="77">
        <f t="shared" si="15"/>
        <v>3.8291103283717758E-2</v>
      </c>
      <c r="K31" s="76">
        <f t="shared" si="11"/>
        <v>983</v>
      </c>
    </row>
    <row r="32" spans="2:17" x14ac:dyDescent="0.25">
      <c r="B32" s="78" t="s">
        <v>163</v>
      </c>
      <c r="C32" s="76">
        <v>368</v>
      </c>
      <c r="D32" s="76">
        <v>125</v>
      </c>
      <c r="E32" s="76">
        <f t="shared" si="12"/>
        <v>493</v>
      </c>
      <c r="F32" s="77">
        <f t="shared" si="13"/>
        <v>6.1371841155234655E-2</v>
      </c>
      <c r="G32" s="76">
        <v>920</v>
      </c>
      <c r="H32" s="76">
        <v>34</v>
      </c>
      <c r="I32" s="76">
        <f t="shared" si="14"/>
        <v>954</v>
      </c>
      <c r="J32" s="77">
        <f t="shared" si="15"/>
        <v>5.41983865469833E-2</v>
      </c>
      <c r="K32" s="76">
        <f t="shared" si="11"/>
        <v>1447</v>
      </c>
    </row>
    <row r="33" spans="2:11" x14ac:dyDescent="0.25">
      <c r="B33" s="78" t="s">
        <v>164</v>
      </c>
      <c r="C33" s="76">
        <v>208</v>
      </c>
      <c r="D33" s="76">
        <v>109</v>
      </c>
      <c r="E33" s="76">
        <f t="shared" si="12"/>
        <v>317</v>
      </c>
      <c r="F33" s="77">
        <f t="shared" si="13"/>
        <v>3.9462218349309103E-2</v>
      </c>
      <c r="G33" s="76">
        <v>549</v>
      </c>
      <c r="H33" s="76">
        <v>20</v>
      </c>
      <c r="I33" s="76">
        <f t="shared" si="14"/>
        <v>569</v>
      </c>
      <c r="J33" s="77">
        <f t="shared" si="15"/>
        <v>3.2325872059993183E-2</v>
      </c>
      <c r="K33" s="76">
        <f t="shared" si="11"/>
        <v>886</v>
      </c>
    </row>
    <row r="34" spans="2:11" x14ac:dyDescent="0.25">
      <c r="B34" s="78" t="s">
        <v>165</v>
      </c>
      <c r="C34" s="76">
        <v>1430</v>
      </c>
      <c r="D34" s="76">
        <v>498</v>
      </c>
      <c r="E34" s="76">
        <f t="shared" si="12"/>
        <v>1928</v>
      </c>
      <c r="F34" s="77">
        <f t="shared" si="13"/>
        <v>0.24000995891945723</v>
      </c>
      <c r="G34" s="76">
        <v>4185</v>
      </c>
      <c r="H34" s="76">
        <v>172</v>
      </c>
      <c r="I34" s="76">
        <f t="shared" si="14"/>
        <v>4357</v>
      </c>
      <c r="J34" s="77">
        <f t="shared" si="15"/>
        <v>0.24752868992159982</v>
      </c>
      <c r="K34" s="76">
        <f t="shared" si="11"/>
        <v>6285</v>
      </c>
    </row>
    <row r="35" spans="2:11" x14ac:dyDescent="0.25">
      <c r="B35" s="78" t="s">
        <v>166</v>
      </c>
      <c r="C35" s="76">
        <v>165</v>
      </c>
      <c r="D35" s="76">
        <v>60</v>
      </c>
      <c r="E35" s="76">
        <f t="shared" si="12"/>
        <v>225</v>
      </c>
      <c r="F35" s="77">
        <f t="shared" si="13"/>
        <v>2.8009460973484376E-2</v>
      </c>
      <c r="G35" s="76">
        <v>417</v>
      </c>
      <c r="H35" s="76">
        <v>16</v>
      </c>
      <c r="I35" s="76">
        <f t="shared" si="14"/>
        <v>433</v>
      </c>
      <c r="J35" s="77">
        <f t="shared" si="15"/>
        <v>2.4599477332121349E-2</v>
      </c>
      <c r="K35" s="76">
        <f t="shared" si="11"/>
        <v>658</v>
      </c>
    </row>
    <row r="36" spans="2:11" x14ac:dyDescent="0.25">
      <c r="B36" s="78" t="s">
        <v>167</v>
      </c>
      <c r="C36" s="76">
        <v>165</v>
      </c>
      <c r="D36" s="76">
        <v>71</v>
      </c>
      <c r="E36" s="76">
        <f t="shared" si="12"/>
        <v>236</v>
      </c>
      <c r="F36" s="77">
        <f t="shared" si="13"/>
        <v>2.9378812398854724E-2</v>
      </c>
      <c r="G36" s="76">
        <v>491</v>
      </c>
      <c r="H36" s="76">
        <v>15</v>
      </c>
      <c r="I36" s="76">
        <f t="shared" si="14"/>
        <v>506</v>
      </c>
      <c r="J36" s="77">
        <f t="shared" si="15"/>
        <v>2.8746733325758438E-2</v>
      </c>
      <c r="K36" s="76">
        <f t="shared" si="11"/>
        <v>742</v>
      </c>
    </row>
    <row r="37" spans="2:11" x14ac:dyDescent="0.25">
      <c r="B37" s="78" t="s">
        <v>168</v>
      </c>
      <c r="C37" s="76">
        <v>237</v>
      </c>
      <c r="D37" s="76">
        <v>70</v>
      </c>
      <c r="E37" s="76">
        <f t="shared" si="12"/>
        <v>307</v>
      </c>
      <c r="F37" s="77">
        <f t="shared" si="13"/>
        <v>3.8217353417154237E-2</v>
      </c>
      <c r="G37" s="76">
        <v>672</v>
      </c>
      <c r="H37" s="76">
        <v>30</v>
      </c>
      <c r="I37" s="76">
        <f t="shared" si="14"/>
        <v>702</v>
      </c>
      <c r="J37" s="77">
        <f t="shared" si="15"/>
        <v>3.9881831610044313E-2</v>
      </c>
      <c r="K37" s="76">
        <f t="shared" si="11"/>
        <v>1009</v>
      </c>
    </row>
    <row r="38" spans="2:11" x14ac:dyDescent="0.25">
      <c r="B38" s="78" t="s">
        <v>66</v>
      </c>
      <c r="C38" s="76">
        <f>SUM(C29:C37)</f>
        <v>5860</v>
      </c>
      <c r="D38" s="76">
        <f>SUM(D29:D37)</f>
        <v>2173</v>
      </c>
      <c r="E38" s="78">
        <f t="shared" ref="E38" si="16">C38+D38</f>
        <v>8033</v>
      </c>
      <c r="F38" s="80">
        <f t="shared" ref="F38" si="17">E38/$E$38</f>
        <v>1</v>
      </c>
      <c r="G38" s="76">
        <f t="shared" ref="G38:H38" si="18">SUM(G29:G37)</f>
        <v>16772</v>
      </c>
      <c r="H38" s="76">
        <f t="shared" si="18"/>
        <v>830</v>
      </c>
      <c r="I38" s="78">
        <f t="shared" ref="I38" si="19">G38+H38</f>
        <v>17602</v>
      </c>
      <c r="J38" s="80">
        <f t="shared" ref="J38" si="20">I38/$I$38</f>
        <v>1</v>
      </c>
      <c r="K38" s="78">
        <f t="shared" ref="K38:K39" si="21">E38+I38</f>
        <v>25635</v>
      </c>
    </row>
    <row r="39" spans="2:11" ht="24" x14ac:dyDescent="0.25">
      <c r="B39" s="90" t="s">
        <v>84</v>
      </c>
      <c r="C39" s="91">
        <f>+C38/$K$38</f>
        <v>0.22859371952408816</v>
      </c>
      <c r="D39" s="91">
        <f>+D38/$K$38</f>
        <v>8.4766920226253165E-2</v>
      </c>
      <c r="E39" s="92">
        <f>C39+D39</f>
        <v>0.31336063975034134</v>
      </c>
      <c r="F39" s="92"/>
      <c r="G39" s="91">
        <f>+G38/$K$38</f>
        <v>0.65426175151160526</v>
      </c>
      <c r="H39" s="91">
        <f>+H38/$K$38</f>
        <v>3.237760873805344E-2</v>
      </c>
      <c r="I39" s="92">
        <f>G39+H39</f>
        <v>0.68663936024965866</v>
      </c>
      <c r="J39" s="92"/>
      <c r="K39" s="92">
        <f t="shared" si="21"/>
        <v>1</v>
      </c>
    </row>
    <row r="40" spans="2:11" x14ac:dyDescent="0.25">
      <c r="B40" s="83" t="s">
        <v>149</v>
      </c>
    </row>
    <row r="41" spans="2:11" x14ac:dyDescent="0.25">
      <c r="B41" s="83" t="s">
        <v>150</v>
      </c>
    </row>
    <row r="131" spans="2:2" x14ac:dyDescent="0.25">
      <c r="B131" s="84"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topLeftCell="A31" zoomScaleNormal="100" workbookViewId="0">
      <selection activeCell="M51" sqref="M51"/>
    </sheetView>
  </sheetViews>
  <sheetFormatPr baseColWidth="10" defaultRowHeight="12" x14ac:dyDescent="0.25"/>
  <cols>
    <col min="1" max="1" width="6" style="84" customWidth="1"/>
    <col min="2" max="2" width="18.109375" style="84" customWidth="1"/>
    <col min="3" max="4" width="8.44140625" style="84" bestFit="1" customWidth="1"/>
    <col min="5" max="6" width="8.44140625" style="84" customWidth="1"/>
    <col min="7" max="7" width="9.6640625" style="84" bestFit="1" customWidth="1"/>
    <col min="8" max="8" width="8.33203125" style="84" bestFit="1" customWidth="1"/>
    <col min="9" max="11" width="8.33203125" style="84" customWidth="1"/>
    <col min="12" max="12" width="9.109375" style="84" customWidth="1"/>
    <col min="13" max="13" width="11.44140625" style="84"/>
    <col min="14" max="14" width="11.33203125" style="84" customWidth="1"/>
    <col min="15" max="15" width="12.44140625" style="84" bestFit="1" customWidth="1"/>
    <col min="16" max="251" width="11.44140625" style="84"/>
    <col min="252" max="252" width="18.109375" style="84" customWidth="1"/>
    <col min="253" max="254" width="8.44140625" style="84" bestFit="1" customWidth="1"/>
    <col min="255" max="256" width="8.44140625" style="84" customWidth="1"/>
    <col min="257" max="257" width="9.6640625" style="84" bestFit="1" customWidth="1"/>
    <col min="258" max="258" width="8.33203125" style="84" bestFit="1" customWidth="1"/>
    <col min="259" max="261" width="8.33203125" style="84" customWidth="1"/>
    <col min="262" max="267" width="0" style="84" hidden="1" customWidth="1"/>
    <col min="268" max="268" width="9.109375" style="84" customWidth="1"/>
    <col min="269" max="270" width="11.44140625" style="84"/>
    <col min="271" max="271" width="12.44140625" style="84" bestFit="1" customWidth="1"/>
    <col min="272" max="507" width="11.44140625" style="84"/>
    <col min="508" max="508" width="18.109375" style="84" customWidth="1"/>
    <col min="509" max="510" width="8.44140625" style="84" bestFit="1" customWidth="1"/>
    <col min="511" max="512" width="8.44140625" style="84" customWidth="1"/>
    <col min="513" max="513" width="9.6640625" style="84" bestFit="1" customWidth="1"/>
    <col min="514" max="514" width="8.33203125" style="84" bestFit="1" customWidth="1"/>
    <col min="515" max="517" width="8.33203125" style="84" customWidth="1"/>
    <col min="518" max="523" width="0" style="84" hidden="1" customWidth="1"/>
    <col min="524" max="524" width="9.109375" style="84" customWidth="1"/>
    <col min="525" max="526" width="11.44140625" style="84"/>
    <col min="527" max="527" width="12.44140625" style="84" bestFit="1" customWidth="1"/>
    <col min="528" max="763" width="11.44140625" style="84"/>
    <col min="764" max="764" width="18.109375" style="84" customWidth="1"/>
    <col min="765" max="766" width="8.44140625" style="84" bestFit="1" customWidth="1"/>
    <col min="767" max="768" width="8.44140625" style="84" customWidth="1"/>
    <col min="769" max="769" width="9.6640625" style="84" bestFit="1" customWidth="1"/>
    <col min="770" max="770" width="8.33203125" style="84" bestFit="1" customWidth="1"/>
    <col min="771" max="773" width="8.33203125" style="84" customWidth="1"/>
    <col min="774" max="779" width="0" style="84" hidden="1" customWidth="1"/>
    <col min="780" max="780" width="9.109375" style="84" customWidth="1"/>
    <col min="781" max="782" width="11.44140625" style="84"/>
    <col min="783" max="783" width="12.44140625" style="84" bestFit="1" customWidth="1"/>
    <col min="784" max="1019" width="11.44140625" style="84"/>
    <col min="1020" max="1020" width="18.109375" style="84" customWidth="1"/>
    <col min="1021" max="1022" width="8.44140625" style="84" bestFit="1" customWidth="1"/>
    <col min="1023" max="1024" width="8.44140625" style="84" customWidth="1"/>
    <col min="1025" max="1025" width="9.6640625" style="84" bestFit="1" customWidth="1"/>
    <col min="1026" max="1026" width="8.33203125" style="84" bestFit="1" customWidth="1"/>
    <col min="1027" max="1029" width="8.33203125" style="84" customWidth="1"/>
    <col min="1030" max="1035" width="0" style="84" hidden="1" customWidth="1"/>
    <col min="1036" max="1036" width="9.109375" style="84" customWidth="1"/>
    <col min="1037" max="1038" width="11.44140625" style="84"/>
    <col min="1039" max="1039" width="12.44140625" style="84" bestFit="1" customWidth="1"/>
    <col min="1040" max="1275" width="11.44140625" style="84"/>
    <col min="1276" max="1276" width="18.109375" style="84" customWidth="1"/>
    <col min="1277" max="1278" width="8.44140625" style="84" bestFit="1" customWidth="1"/>
    <col min="1279" max="1280" width="8.44140625" style="84" customWidth="1"/>
    <col min="1281" max="1281" width="9.6640625" style="84" bestFit="1" customWidth="1"/>
    <col min="1282" max="1282" width="8.33203125" style="84" bestFit="1" customWidth="1"/>
    <col min="1283" max="1285" width="8.33203125" style="84" customWidth="1"/>
    <col min="1286" max="1291" width="0" style="84" hidden="1" customWidth="1"/>
    <col min="1292" max="1292" width="9.109375" style="84" customWidth="1"/>
    <col min="1293" max="1294" width="11.44140625" style="84"/>
    <col min="1295" max="1295" width="12.44140625" style="84" bestFit="1" customWidth="1"/>
    <col min="1296" max="1531" width="11.44140625" style="84"/>
    <col min="1532" max="1532" width="18.109375" style="84" customWidth="1"/>
    <col min="1533" max="1534" width="8.44140625" style="84" bestFit="1" customWidth="1"/>
    <col min="1535" max="1536" width="8.44140625" style="84" customWidth="1"/>
    <col min="1537" max="1537" width="9.6640625" style="84" bestFit="1" customWidth="1"/>
    <col min="1538" max="1538" width="8.33203125" style="84" bestFit="1" customWidth="1"/>
    <col min="1539" max="1541" width="8.33203125" style="84" customWidth="1"/>
    <col min="1542" max="1547" width="0" style="84" hidden="1" customWidth="1"/>
    <col min="1548" max="1548" width="9.109375" style="84" customWidth="1"/>
    <col min="1549" max="1550" width="11.44140625" style="84"/>
    <col min="1551" max="1551" width="12.44140625" style="84" bestFit="1" customWidth="1"/>
    <col min="1552" max="1787" width="11.44140625" style="84"/>
    <col min="1788" max="1788" width="18.109375" style="84" customWidth="1"/>
    <col min="1789" max="1790" width="8.44140625" style="84" bestFit="1" customWidth="1"/>
    <col min="1791" max="1792" width="8.44140625" style="84" customWidth="1"/>
    <col min="1793" max="1793" width="9.6640625" style="84" bestFit="1" customWidth="1"/>
    <col min="1794" max="1794" width="8.33203125" style="84" bestFit="1" customWidth="1"/>
    <col min="1795" max="1797" width="8.33203125" style="84" customWidth="1"/>
    <col min="1798" max="1803" width="0" style="84" hidden="1" customWidth="1"/>
    <col min="1804" max="1804" width="9.109375" style="84" customWidth="1"/>
    <col min="1805" max="1806" width="11.44140625" style="84"/>
    <col min="1807" max="1807" width="12.44140625" style="84" bestFit="1" customWidth="1"/>
    <col min="1808" max="2043" width="11.44140625" style="84"/>
    <col min="2044" max="2044" width="18.109375" style="84" customWidth="1"/>
    <col min="2045" max="2046" width="8.44140625" style="84" bestFit="1" customWidth="1"/>
    <col min="2047" max="2048" width="8.44140625" style="84" customWidth="1"/>
    <col min="2049" max="2049" width="9.6640625" style="84" bestFit="1" customWidth="1"/>
    <col min="2050" max="2050" width="8.33203125" style="84" bestFit="1" customWidth="1"/>
    <col min="2051" max="2053" width="8.33203125" style="84" customWidth="1"/>
    <col min="2054" max="2059" width="0" style="84" hidden="1" customWidth="1"/>
    <col min="2060" max="2060" width="9.109375" style="84" customWidth="1"/>
    <col min="2061" max="2062" width="11.44140625" style="84"/>
    <col min="2063" max="2063" width="12.44140625" style="84" bestFit="1" customWidth="1"/>
    <col min="2064" max="2299" width="11.44140625" style="84"/>
    <col min="2300" max="2300" width="18.109375" style="84" customWidth="1"/>
    <col min="2301" max="2302" width="8.44140625" style="84" bestFit="1" customWidth="1"/>
    <col min="2303" max="2304" width="8.44140625" style="84" customWidth="1"/>
    <col min="2305" max="2305" width="9.6640625" style="84" bestFit="1" customWidth="1"/>
    <col min="2306" max="2306" width="8.33203125" style="84" bestFit="1" customWidth="1"/>
    <col min="2307" max="2309" width="8.33203125" style="84" customWidth="1"/>
    <col min="2310" max="2315" width="0" style="84" hidden="1" customWidth="1"/>
    <col min="2316" max="2316" width="9.109375" style="84" customWidth="1"/>
    <col min="2317" max="2318" width="11.44140625" style="84"/>
    <col min="2319" max="2319" width="12.44140625" style="84" bestFit="1" customWidth="1"/>
    <col min="2320" max="2555" width="11.44140625" style="84"/>
    <col min="2556" max="2556" width="18.109375" style="84" customWidth="1"/>
    <col min="2557" max="2558" width="8.44140625" style="84" bestFit="1" customWidth="1"/>
    <col min="2559" max="2560" width="8.44140625" style="84" customWidth="1"/>
    <col min="2561" max="2561" width="9.6640625" style="84" bestFit="1" customWidth="1"/>
    <col min="2562" max="2562" width="8.33203125" style="84" bestFit="1" customWidth="1"/>
    <col min="2563" max="2565" width="8.33203125" style="84" customWidth="1"/>
    <col min="2566" max="2571" width="0" style="84" hidden="1" customWidth="1"/>
    <col min="2572" max="2572" width="9.109375" style="84" customWidth="1"/>
    <col min="2573" max="2574" width="11.44140625" style="84"/>
    <col min="2575" max="2575" width="12.44140625" style="84" bestFit="1" customWidth="1"/>
    <col min="2576" max="2811" width="11.44140625" style="84"/>
    <col min="2812" max="2812" width="18.109375" style="84" customWidth="1"/>
    <col min="2813" max="2814" width="8.44140625" style="84" bestFit="1" customWidth="1"/>
    <col min="2815" max="2816" width="8.44140625" style="84" customWidth="1"/>
    <col min="2817" max="2817" width="9.6640625" style="84" bestFit="1" customWidth="1"/>
    <col min="2818" max="2818" width="8.33203125" style="84" bestFit="1" customWidth="1"/>
    <col min="2819" max="2821" width="8.33203125" style="84" customWidth="1"/>
    <col min="2822" max="2827" width="0" style="84" hidden="1" customWidth="1"/>
    <col min="2828" max="2828" width="9.109375" style="84" customWidth="1"/>
    <col min="2829" max="2830" width="11.44140625" style="84"/>
    <col min="2831" max="2831" width="12.44140625" style="84" bestFit="1" customWidth="1"/>
    <col min="2832" max="3067" width="11.44140625" style="84"/>
    <col min="3068" max="3068" width="18.109375" style="84" customWidth="1"/>
    <col min="3069" max="3070" width="8.44140625" style="84" bestFit="1" customWidth="1"/>
    <col min="3071" max="3072" width="8.44140625" style="84" customWidth="1"/>
    <col min="3073" max="3073" width="9.6640625" style="84" bestFit="1" customWidth="1"/>
    <col min="3074" max="3074" width="8.33203125" style="84" bestFit="1" customWidth="1"/>
    <col min="3075" max="3077" width="8.33203125" style="84" customWidth="1"/>
    <col min="3078" max="3083" width="0" style="84" hidden="1" customWidth="1"/>
    <col min="3084" max="3084" width="9.109375" style="84" customWidth="1"/>
    <col min="3085" max="3086" width="11.44140625" style="84"/>
    <col min="3087" max="3087" width="12.44140625" style="84" bestFit="1" customWidth="1"/>
    <col min="3088" max="3323" width="11.44140625" style="84"/>
    <col min="3324" max="3324" width="18.109375" style="84" customWidth="1"/>
    <col min="3325" max="3326" width="8.44140625" style="84" bestFit="1" customWidth="1"/>
    <col min="3327" max="3328" width="8.44140625" style="84" customWidth="1"/>
    <col min="3329" max="3329" width="9.6640625" style="84" bestFit="1" customWidth="1"/>
    <col min="3330" max="3330" width="8.33203125" style="84" bestFit="1" customWidth="1"/>
    <col min="3331" max="3333" width="8.33203125" style="84" customWidth="1"/>
    <col min="3334" max="3339" width="0" style="84" hidden="1" customWidth="1"/>
    <col min="3340" max="3340" width="9.109375" style="84" customWidth="1"/>
    <col min="3341" max="3342" width="11.44140625" style="84"/>
    <col min="3343" max="3343" width="12.44140625" style="84" bestFit="1" customWidth="1"/>
    <col min="3344" max="3579" width="11.44140625" style="84"/>
    <col min="3580" max="3580" width="18.109375" style="84" customWidth="1"/>
    <col min="3581" max="3582" width="8.44140625" style="84" bestFit="1" customWidth="1"/>
    <col min="3583" max="3584" width="8.44140625" style="84" customWidth="1"/>
    <col min="3585" max="3585" width="9.6640625" style="84" bestFit="1" customWidth="1"/>
    <col min="3586" max="3586" width="8.33203125" style="84" bestFit="1" customWidth="1"/>
    <col min="3587" max="3589" width="8.33203125" style="84" customWidth="1"/>
    <col min="3590" max="3595" width="0" style="84" hidden="1" customWidth="1"/>
    <col min="3596" max="3596" width="9.109375" style="84" customWidth="1"/>
    <col min="3597" max="3598" width="11.44140625" style="84"/>
    <col min="3599" max="3599" width="12.44140625" style="84" bestFit="1" customWidth="1"/>
    <col min="3600" max="3835" width="11.44140625" style="84"/>
    <col min="3836" max="3836" width="18.109375" style="84" customWidth="1"/>
    <col min="3837" max="3838" width="8.44140625" style="84" bestFit="1" customWidth="1"/>
    <col min="3839" max="3840" width="8.44140625" style="84" customWidth="1"/>
    <col min="3841" max="3841" width="9.6640625" style="84" bestFit="1" customWidth="1"/>
    <col min="3842" max="3842" width="8.33203125" style="84" bestFit="1" customWidth="1"/>
    <col min="3843" max="3845" width="8.33203125" style="84" customWidth="1"/>
    <col min="3846" max="3851" width="0" style="84" hidden="1" customWidth="1"/>
    <col min="3852" max="3852" width="9.109375" style="84" customWidth="1"/>
    <col min="3853" max="3854" width="11.44140625" style="84"/>
    <col min="3855" max="3855" width="12.44140625" style="84" bestFit="1" customWidth="1"/>
    <col min="3856" max="4091" width="11.44140625" style="84"/>
    <col min="4092" max="4092" width="18.109375" style="84" customWidth="1"/>
    <col min="4093" max="4094" width="8.44140625" style="84" bestFit="1" customWidth="1"/>
    <col min="4095" max="4096" width="8.44140625" style="84" customWidth="1"/>
    <col min="4097" max="4097" width="9.6640625" style="84" bestFit="1" customWidth="1"/>
    <col min="4098" max="4098" width="8.33203125" style="84" bestFit="1" customWidth="1"/>
    <col min="4099" max="4101" width="8.33203125" style="84" customWidth="1"/>
    <col min="4102" max="4107" width="0" style="84" hidden="1" customWidth="1"/>
    <col min="4108" max="4108" width="9.109375" style="84" customWidth="1"/>
    <col min="4109" max="4110" width="11.44140625" style="84"/>
    <col min="4111" max="4111" width="12.44140625" style="84" bestFit="1" customWidth="1"/>
    <col min="4112" max="4347" width="11.44140625" style="84"/>
    <col min="4348" max="4348" width="18.109375" style="84" customWidth="1"/>
    <col min="4349" max="4350" width="8.44140625" style="84" bestFit="1" customWidth="1"/>
    <col min="4351" max="4352" width="8.44140625" style="84" customWidth="1"/>
    <col min="4353" max="4353" width="9.6640625" style="84" bestFit="1" customWidth="1"/>
    <col min="4354" max="4354" width="8.33203125" style="84" bestFit="1" customWidth="1"/>
    <col min="4355" max="4357" width="8.33203125" style="84" customWidth="1"/>
    <col min="4358" max="4363" width="0" style="84" hidden="1" customWidth="1"/>
    <col min="4364" max="4364" width="9.109375" style="84" customWidth="1"/>
    <col min="4365" max="4366" width="11.44140625" style="84"/>
    <col min="4367" max="4367" width="12.44140625" style="84" bestFit="1" customWidth="1"/>
    <col min="4368" max="4603" width="11.44140625" style="84"/>
    <col min="4604" max="4604" width="18.109375" style="84" customWidth="1"/>
    <col min="4605" max="4606" width="8.44140625" style="84" bestFit="1" customWidth="1"/>
    <col min="4607" max="4608" width="8.44140625" style="84" customWidth="1"/>
    <col min="4609" max="4609" width="9.6640625" style="84" bestFit="1" customWidth="1"/>
    <col min="4610" max="4610" width="8.33203125" style="84" bestFit="1" customWidth="1"/>
    <col min="4611" max="4613" width="8.33203125" style="84" customWidth="1"/>
    <col min="4614" max="4619" width="0" style="84" hidden="1" customWidth="1"/>
    <col min="4620" max="4620" width="9.109375" style="84" customWidth="1"/>
    <col min="4621" max="4622" width="11.44140625" style="84"/>
    <col min="4623" max="4623" width="12.44140625" style="84" bestFit="1" customWidth="1"/>
    <col min="4624" max="4859" width="11.44140625" style="84"/>
    <col min="4860" max="4860" width="18.109375" style="84" customWidth="1"/>
    <col min="4861" max="4862" width="8.44140625" style="84" bestFit="1" customWidth="1"/>
    <col min="4863" max="4864" width="8.44140625" style="84" customWidth="1"/>
    <col min="4865" max="4865" width="9.6640625" style="84" bestFit="1" customWidth="1"/>
    <col min="4866" max="4866" width="8.33203125" style="84" bestFit="1" customWidth="1"/>
    <col min="4867" max="4869" width="8.33203125" style="84" customWidth="1"/>
    <col min="4870" max="4875" width="0" style="84" hidden="1" customWidth="1"/>
    <col min="4876" max="4876" width="9.109375" style="84" customWidth="1"/>
    <col min="4877" max="4878" width="11.44140625" style="84"/>
    <col min="4879" max="4879" width="12.44140625" style="84" bestFit="1" customWidth="1"/>
    <col min="4880" max="5115" width="11.44140625" style="84"/>
    <col min="5116" max="5116" width="18.109375" style="84" customWidth="1"/>
    <col min="5117" max="5118" width="8.44140625" style="84" bestFit="1" customWidth="1"/>
    <col min="5119" max="5120" width="8.44140625" style="84" customWidth="1"/>
    <col min="5121" max="5121" width="9.6640625" style="84" bestFit="1" customWidth="1"/>
    <col min="5122" max="5122" width="8.33203125" style="84" bestFit="1" customWidth="1"/>
    <col min="5123" max="5125" width="8.33203125" style="84" customWidth="1"/>
    <col min="5126" max="5131" width="0" style="84" hidden="1" customWidth="1"/>
    <col min="5132" max="5132" width="9.109375" style="84" customWidth="1"/>
    <col min="5133" max="5134" width="11.44140625" style="84"/>
    <col min="5135" max="5135" width="12.44140625" style="84" bestFit="1" customWidth="1"/>
    <col min="5136" max="5371" width="11.44140625" style="84"/>
    <col min="5372" max="5372" width="18.109375" style="84" customWidth="1"/>
    <col min="5373" max="5374" width="8.44140625" style="84" bestFit="1" customWidth="1"/>
    <col min="5375" max="5376" width="8.44140625" style="84" customWidth="1"/>
    <col min="5377" max="5377" width="9.6640625" style="84" bestFit="1" customWidth="1"/>
    <col min="5378" max="5378" width="8.33203125" style="84" bestFit="1" customWidth="1"/>
    <col min="5379" max="5381" width="8.33203125" style="84" customWidth="1"/>
    <col min="5382" max="5387" width="0" style="84" hidden="1" customWidth="1"/>
    <col min="5388" max="5388" width="9.109375" style="84" customWidth="1"/>
    <col min="5389" max="5390" width="11.44140625" style="84"/>
    <col min="5391" max="5391" width="12.44140625" style="84" bestFit="1" customWidth="1"/>
    <col min="5392" max="5627" width="11.44140625" style="84"/>
    <col min="5628" max="5628" width="18.109375" style="84" customWidth="1"/>
    <col min="5629" max="5630" width="8.44140625" style="84" bestFit="1" customWidth="1"/>
    <col min="5631" max="5632" width="8.44140625" style="84" customWidth="1"/>
    <col min="5633" max="5633" width="9.6640625" style="84" bestFit="1" customWidth="1"/>
    <col min="5634" max="5634" width="8.33203125" style="84" bestFit="1" customWidth="1"/>
    <col min="5635" max="5637" width="8.33203125" style="84" customWidth="1"/>
    <col min="5638" max="5643" width="0" style="84" hidden="1" customWidth="1"/>
    <col min="5644" max="5644" width="9.109375" style="84" customWidth="1"/>
    <col min="5645" max="5646" width="11.44140625" style="84"/>
    <col min="5647" max="5647" width="12.44140625" style="84" bestFit="1" customWidth="1"/>
    <col min="5648" max="5883" width="11.44140625" style="84"/>
    <col min="5884" max="5884" width="18.109375" style="84" customWidth="1"/>
    <col min="5885" max="5886" width="8.44140625" style="84" bestFit="1" customWidth="1"/>
    <col min="5887" max="5888" width="8.44140625" style="84" customWidth="1"/>
    <col min="5889" max="5889" width="9.6640625" style="84" bestFit="1" customWidth="1"/>
    <col min="5890" max="5890" width="8.33203125" style="84" bestFit="1" customWidth="1"/>
    <col min="5891" max="5893" width="8.33203125" style="84" customWidth="1"/>
    <col min="5894" max="5899" width="0" style="84" hidden="1" customWidth="1"/>
    <col min="5900" max="5900" width="9.109375" style="84" customWidth="1"/>
    <col min="5901" max="5902" width="11.44140625" style="84"/>
    <col min="5903" max="5903" width="12.44140625" style="84" bestFit="1" customWidth="1"/>
    <col min="5904" max="6139" width="11.44140625" style="84"/>
    <col min="6140" max="6140" width="18.109375" style="84" customWidth="1"/>
    <col min="6141" max="6142" width="8.44140625" style="84" bestFit="1" customWidth="1"/>
    <col min="6143" max="6144" width="8.44140625" style="84" customWidth="1"/>
    <col min="6145" max="6145" width="9.6640625" style="84" bestFit="1" customWidth="1"/>
    <col min="6146" max="6146" width="8.33203125" style="84" bestFit="1" customWidth="1"/>
    <col min="6147" max="6149" width="8.33203125" style="84" customWidth="1"/>
    <col min="6150" max="6155" width="0" style="84" hidden="1" customWidth="1"/>
    <col min="6156" max="6156" width="9.109375" style="84" customWidth="1"/>
    <col min="6157" max="6158" width="11.44140625" style="84"/>
    <col min="6159" max="6159" width="12.44140625" style="84" bestFit="1" customWidth="1"/>
    <col min="6160" max="6395" width="11.44140625" style="84"/>
    <col min="6396" max="6396" width="18.109375" style="84" customWidth="1"/>
    <col min="6397" max="6398" width="8.44140625" style="84" bestFit="1" customWidth="1"/>
    <col min="6399" max="6400" width="8.44140625" style="84" customWidth="1"/>
    <col min="6401" max="6401" width="9.6640625" style="84" bestFit="1" customWidth="1"/>
    <col min="6402" max="6402" width="8.33203125" style="84" bestFit="1" customWidth="1"/>
    <col min="6403" max="6405" width="8.33203125" style="84" customWidth="1"/>
    <col min="6406" max="6411" width="0" style="84" hidden="1" customWidth="1"/>
    <col min="6412" max="6412" width="9.109375" style="84" customWidth="1"/>
    <col min="6413" max="6414" width="11.44140625" style="84"/>
    <col min="6415" max="6415" width="12.44140625" style="84" bestFit="1" customWidth="1"/>
    <col min="6416" max="6651" width="11.44140625" style="84"/>
    <col min="6652" max="6652" width="18.109375" style="84" customWidth="1"/>
    <col min="6653" max="6654" width="8.44140625" style="84" bestFit="1" customWidth="1"/>
    <col min="6655" max="6656" width="8.44140625" style="84" customWidth="1"/>
    <col min="6657" max="6657" width="9.6640625" style="84" bestFit="1" customWidth="1"/>
    <col min="6658" max="6658" width="8.33203125" style="84" bestFit="1" customWidth="1"/>
    <col min="6659" max="6661" width="8.33203125" style="84" customWidth="1"/>
    <col min="6662" max="6667" width="0" style="84" hidden="1" customWidth="1"/>
    <col min="6668" max="6668" width="9.109375" style="84" customWidth="1"/>
    <col min="6669" max="6670" width="11.44140625" style="84"/>
    <col min="6671" max="6671" width="12.44140625" style="84" bestFit="1" customWidth="1"/>
    <col min="6672" max="6907" width="11.44140625" style="84"/>
    <col min="6908" max="6908" width="18.109375" style="84" customWidth="1"/>
    <col min="6909" max="6910" width="8.44140625" style="84" bestFit="1" customWidth="1"/>
    <col min="6911" max="6912" width="8.44140625" style="84" customWidth="1"/>
    <col min="6913" max="6913" width="9.6640625" style="84" bestFit="1" customWidth="1"/>
    <col min="6914" max="6914" width="8.33203125" style="84" bestFit="1" customWidth="1"/>
    <col min="6915" max="6917" width="8.33203125" style="84" customWidth="1"/>
    <col min="6918" max="6923" width="0" style="84" hidden="1" customWidth="1"/>
    <col min="6924" max="6924" width="9.109375" style="84" customWidth="1"/>
    <col min="6925" max="6926" width="11.44140625" style="84"/>
    <col min="6927" max="6927" width="12.44140625" style="84" bestFit="1" customWidth="1"/>
    <col min="6928" max="7163" width="11.44140625" style="84"/>
    <col min="7164" max="7164" width="18.109375" style="84" customWidth="1"/>
    <col min="7165" max="7166" width="8.44140625" style="84" bestFit="1" customWidth="1"/>
    <col min="7167" max="7168" width="8.44140625" style="84" customWidth="1"/>
    <col min="7169" max="7169" width="9.6640625" style="84" bestFit="1" customWidth="1"/>
    <col min="7170" max="7170" width="8.33203125" style="84" bestFit="1" customWidth="1"/>
    <col min="7171" max="7173" width="8.33203125" style="84" customWidth="1"/>
    <col min="7174" max="7179" width="0" style="84" hidden="1" customWidth="1"/>
    <col min="7180" max="7180" width="9.109375" style="84" customWidth="1"/>
    <col min="7181" max="7182" width="11.44140625" style="84"/>
    <col min="7183" max="7183" width="12.44140625" style="84" bestFit="1" customWidth="1"/>
    <col min="7184" max="7419" width="11.44140625" style="84"/>
    <col min="7420" max="7420" width="18.109375" style="84" customWidth="1"/>
    <col min="7421" max="7422" width="8.44140625" style="84" bestFit="1" customWidth="1"/>
    <col min="7423" max="7424" width="8.44140625" style="84" customWidth="1"/>
    <col min="7425" max="7425" width="9.6640625" style="84" bestFit="1" customWidth="1"/>
    <col min="7426" max="7426" width="8.33203125" style="84" bestFit="1" customWidth="1"/>
    <col min="7427" max="7429" width="8.33203125" style="84" customWidth="1"/>
    <col min="7430" max="7435" width="0" style="84" hidden="1" customWidth="1"/>
    <col min="7436" max="7436" width="9.109375" style="84" customWidth="1"/>
    <col min="7437" max="7438" width="11.44140625" style="84"/>
    <col min="7439" max="7439" width="12.44140625" style="84" bestFit="1" customWidth="1"/>
    <col min="7440" max="7675" width="11.44140625" style="84"/>
    <col min="7676" max="7676" width="18.109375" style="84" customWidth="1"/>
    <col min="7677" max="7678" width="8.44140625" style="84" bestFit="1" customWidth="1"/>
    <col min="7679" max="7680" width="8.44140625" style="84" customWidth="1"/>
    <col min="7681" max="7681" width="9.6640625" style="84" bestFit="1" customWidth="1"/>
    <col min="7682" max="7682" width="8.33203125" style="84" bestFit="1" customWidth="1"/>
    <col min="7683" max="7685" width="8.33203125" style="84" customWidth="1"/>
    <col min="7686" max="7691" width="0" style="84" hidden="1" customWidth="1"/>
    <col min="7692" max="7692" width="9.109375" style="84" customWidth="1"/>
    <col min="7693" max="7694" width="11.44140625" style="84"/>
    <col min="7695" max="7695" width="12.44140625" style="84" bestFit="1" customWidth="1"/>
    <col min="7696" max="7931" width="11.44140625" style="84"/>
    <col min="7932" max="7932" width="18.109375" style="84" customWidth="1"/>
    <col min="7933" max="7934" width="8.44140625" style="84" bestFit="1" customWidth="1"/>
    <col min="7935" max="7936" width="8.44140625" style="84" customWidth="1"/>
    <col min="7937" max="7937" width="9.6640625" style="84" bestFit="1" customWidth="1"/>
    <col min="7938" max="7938" width="8.33203125" style="84" bestFit="1" customWidth="1"/>
    <col min="7939" max="7941" width="8.33203125" style="84" customWidth="1"/>
    <col min="7942" max="7947" width="0" style="84" hidden="1" customWidth="1"/>
    <col min="7948" max="7948" width="9.109375" style="84" customWidth="1"/>
    <col min="7949" max="7950" width="11.44140625" style="84"/>
    <col min="7951" max="7951" width="12.44140625" style="84" bestFit="1" customWidth="1"/>
    <col min="7952" max="8187" width="11.44140625" style="84"/>
    <col min="8188" max="8188" width="18.109375" style="84" customWidth="1"/>
    <col min="8189" max="8190" width="8.44140625" style="84" bestFit="1" customWidth="1"/>
    <col min="8191" max="8192" width="8.44140625" style="84" customWidth="1"/>
    <col min="8193" max="8193" width="9.6640625" style="84" bestFit="1" customWidth="1"/>
    <col min="8194" max="8194" width="8.33203125" style="84" bestFit="1" customWidth="1"/>
    <col min="8195" max="8197" width="8.33203125" style="84" customWidth="1"/>
    <col min="8198" max="8203" width="0" style="84" hidden="1" customWidth="1"/>
    <col min="8204" max="8204" width="9.109375" style="84" customWidth="1"/>
    <col min="8205" max="8206" width="11.44140625" style="84"/>
    <col min="8207" max="8207" width="12.44140625" style="84" bestFit="1" customWidth="1"/>
    <col min="8208" max="8443" width="11.44140625" style="84"/>
    <col min="8444" max="8444" width="18.109375" style="84" customWidth="1"/>
    <col min="8445" max="8446" width="8.44140625" style="84" bestFit="1" customWidth="1"/>
    <col min="8447" max="8448" width="8.44140625" style="84" customWidth="1"/>
    <col min="8449" max="8449" width="9.6640625" style="84" bestFit="1" customWidth="1"/>
    <col min="8450" max="8450" width="8.33203125" style="84" bestFit="1" customWidth="1"/>
    <col min="8451" max="8453" width="8.33203125" style="84" customWidth="1"/>
    <col min="8454" max="8459" width="0" style="84" hidden="1" customWidth="1"/>
    <col min="8460" max="8460" width="9.109375" style="84" customWidth="1"/>
    <col min="8461" max="8462" width="11.44140625" style="84"/>
    <col min="8463" max="8463" width="12.44140625" style="84" bestFit="1" customWidth="1"/>
    <col min="8464" max="8699" width="11.44140625" style="84"/>
    <col min="8700" max="8700" width="18.109375" style="84" customWidth="1"/>
    <col min="8701" max="8702" width="8.44140625" style="84" bestFit="1" customWidth="1"/>
    <col min="8703" max="8704" width="8.44140625" style="84" customWidth="1"/>
    <col min="8705" max="8705" width="9.6640625" style="84" bestFit="1" customWidth="1"/>
    <col min="8706" max="8706" width="8.33203125" style="84" bestFit="1" customWidth="1"/>
    <col min="8707" max="8709" width="8.33203125" style="84" customWidth="1"/>
    <col min="8710" max="8715" width="0" style="84" hidden="1" customWidth="1"/>
    <col min="8716" max="8716" width="9.109375" style="84" customWidth="1"/>
    <col min="8717" max="8718" width="11.44140625" style="84"/>
    <col min="8719" max="8719" width="12.44140625" style="84" bestFit="1" customWidth="1"/>
    <col min="8720" max="8955" width="11.44140625" style="84"/>
    <col min="8956" max="8956" width="18.109375" style="84" customWidth="1"/>
    <col min="8957" max="8958" width="8.44140625" style="84" bestFit="1" customWidth="1"/>
    <col min="8959" max="8960" width="8.44140625" style="84" customWidth="1"/>
    <col min="8961" max="8961" width="9.6640625" style="84" bestFit="1" customWidth="1"/>
    <col min="8962" max="8962" width="8.33203125" style="84" bestFit="1" customWidth="1"/>
    <col min="8963" max="8965" width="8.33203125" style="84" customWidth="1"/>
    <col min="8966" max="8971" width="0" style="84" hidden="1" customWidth="1"/>
    <col min="8972" max="8972" width="9.109375" style="84" customWidth="1"/>
    <col min="8973" max="8974" width="11.44140625" style="84"/>
    <col min="8975" max="8975" width="12.44140625" style="84" bestFit="1" customWidth="1"/>
    <col min="8976" max="9211" width="11.44140625" style="84"/>
    <col min="9212" max="9212" width="18.109375" style="84" customWidth="1"/>
    <col min="9213" max="9214" width="8.44140625" style="84" bestFit="1" customWidth="1"/>
    <col min="9215" max="9216" width="8.44140625" style="84" customWidth="1"/>
    <col min="9217" max="9217" width="9.6640625" style="84" bestFit="1" customWidth="1"/>
    <col min="9218" max="9218" width="8.33203125" style="84" bestFit="1" customWidth="1"/>
    <col min="9219" max="9221" width="8.33203125" style="84" customWidth="1"/>
    <col min="9222" max="9227" width="0" style="84" hidden="1" customWidth="1"/>
    <col min="9228" max="9228" width="9.109375" style="84" customWidth="1"/>
    <col min="9229" max="9230" width="11.44140625" style="84"/>
    <col min="9231" max="9231" width="12.44140625" style="84" bestFit="1" customWidth="1"/>
    <col min="9232" max="9467" width="11.44140625" style="84"/>
    <col min="9468" max="9468" width="18.109375" style="84" customWidth="1"/>
    <col min="9469" max="9470" width="8.44140625" style="84" bestFit="1" customWidth="1"/>
    <col min="9471" max="9472" width="8.44140625" style="84" customWidth="1"/>
    <col min="9473" max="9473" width="9.6640625" style="84" bestFit="1" customWidth="1"/>
    <col min="9474" max="9474" width="8.33203125" style="84" bestFit="1" customWidth="1"/>
    <col min="9475" max="9477" width="8.33203125" style="84" customWidth="1"/>
    <col min="9478" max="9483" width="0" style="84" hidden="1" customWidth="1"/>
    <col min="9484" max="9484" width="9.109375" style="84" customWidth="1"/>
    <col min="9485" max="9486" width="11.44140625" style="84"/>
    <col min="9487" max="9487" width="12.44140625" style="84" bestFit="1" customWidth="1"/>
    <col min="9488" max="9723" width="11.44140625" style="84"/>
    <col min="9724" max="9724" width="18.109375" style="84" customWidth="1"/>
    <col min="9725" max="9726" width="8.44140625" style="84" bestFit="1" customWidth="1"/>
    <col min="9727" max="9728" width="8.44140625" style="84" customWidth="1"/>
    <col min="9729" max="9729" width="9.6640625" style="84" bestFit="1" customWidth="1"/>
    <col min="9730" max="9730" width="8.33203125" style="84" bestFit="1" customWidth="1"/>
    <col min="9731" max="9733" width="8.33203125" style="84" customWidth="1"/>
    <col min="9734" max="9739" width="0" style="84" hidden="1" customWidth="1"/>
    <col min="9740" max="9740" width="9.109375" style="84" customWidth="1"/>
    <col min="9741" max="9742" width="11.44140625" style="84"/>
    <col min="9743" max="9743" width="12.44140625" style="84" bestFit="1" customWidth="1"/>
    <col min="9744" max="9979" width="11.44140625" style="84"/>
    <col min="9980" max="9980" width="18.109375" style="84" customWidth="1"/>
    <col min="9981" max="9982" width="8.44140625" style="84" bestFit="1" customWidth="1"/>
    <col min="9983" max="9984" width="8.44140625" style="84" customWidth="1"/>
    <col min="9985" max="9985" width="9.6640625" style="84" bestFit="1" customWidth="1"/>
    <col min="9986" max="9986" width="8.33203125" style="84" bestFit="1" customWidth="1"/>
    <col min="9987" max="9989" width="8.33203125" style="84" customWidth="1"/>
    <col min="9990" max="9995" width="0" style="84" hidden="1" customWidth="1"/>
    <col min="9996" max="9996" width="9.109375" style="84" customWidth="1"/>
    <col min="9997" max="9998" width="11.44140625" style="84"/>
    <col min="9999" max="9999" width="12.44140625" style="84" bestFit="1" customWidth="1"/>
    <col min="10000" max="10235" width="11.44140625" style="84"/>
    <col min="10236" max="10236" width="18.109375" style="84" customWidth="1"/>
    <col min="10237" max="10238" width="8.44140625" style="84" bestFit="1" customWidth="1"/>
    <col min="10239" max="10240" width="8.44140625" style="84" customWidth="1"/>
    <col min="10241" max="10241" width="9.6640625" style="84" bestFit="1" customWidth="1"/>
    <col min="10242" max="10242" width="8.33203125" style="84" bestFit="1" customWidth="1"/>
    <col min="10243" max="10245" width="8.33203125" style="84" customWidth="1"/>
    <col min="10246" max="10251" width="0" style="84" hidden="1" customWidth="1"/>
    <col min="10252" max="10252" width="9.109375" style="84" customWidth="1"/>
    <col min="10253" max="10254" width="11.44140625" style="84"/>
    <col min="10255" max="10255" width="12.44140625" style="84" bestFit="1" customWidth="1"/>
    <col min="10256" max="10491" width="11.44140625" style="84"/>
    <col min="10492" max="10492" width="18.109375" style="84" customWidth="1"/>
    <col min="10493" max="10494" width="8.44140625" style="84" bestFit="1" customWidth="1"/>
    <col min="10495" max="10496" width="8.44140625" style="84" customWidth="1"/>
    <col min="10497" max="10497" width="9.6640625" style="84" bestFit="1" customWidth="1"/>
    <col min="10498" max="10498" width="8.33203125" style="84" bestFit="1" customWidth="1"/>
    <col min="10499" max="10501" width="8.33203125" style="84" customWidth="1"/>
    <col min="10502" max="10507" width="0" style="84" hidden="1" customWidth="1"/>
    <col min="10508" max="10508" width="9.109375" style="84" customWidth="1"/>
    <col min="10509" max="10510" width="11.44140625" style="84"/>
    <col min="10511" max="10511" width="12.44140625" style="84" bestFit="1" customWidth="1"/>
    <col min="10512" max="10747" width="11.44140625" style="84"/>
    <col min="10748" max="10748" width="18.109375" style="84" customWidth="1"/>
    <col min="10749" max="10750" width="8.44140625" style="84" bestFit="1" customWidth="1"/>
    <col min="10751" max="10752" width="8.44140625" style="84" customWidth="1"/>
    <col min="10753" max="10753" width="9.6640625" style="84" bestFit="1" customWidth="1"/>
    <col min="10754" max="10754" width="8.33203125" style="84" bestFit="1" customWidth="1"/>
    <col min="10755" max="10757" width="8.33203125" style="84" customWidth="1"/>
    <col min="10758" max="10763" width="0" style="84" hidden="1" customWidth="1"/>
    <col min="10764" max="10764" width="9.109375" style="84" customWidth="1"/>
    <col min="10765" max="10766" width="11.44140625" style="84"/>
    <col min="10767" max="10767" width="12.44140625" style="84" bestFit="1" customWidth="1"/>
    <col min="10768" max="11003" width="11.44140625" style="84"/>
    <col min="11004" max="11004" width="18.109375" style="84" customWidth="1"/>
    <col min="11005" max="11006" width="8.44140625" style="84" bestFit="1" customWidth="1"/>
    <col min="11007" max="11008" width="8.44140625" style="84" customWidth="1"/>
    <col min="11009" max="11009" width="9.6640625" style="84" bestFit="1" customWidth="1"/>
    <col min="11010" max="11010" width="8.33203125" style="84" bestFit="1" customWidth="1"/>
    <col min="11011" max="11013" width="8.33203125" style="84" customWidth="1"/>
    <col min="11014" max="11019" width="0" style="84" hidden="1" customWidth="1"/>
    <col min="11020" max="11020" width="9.109375" style="84" customWidth="1"/>
    <col min="11021" max="11022" width="11.44140625" style="84"/>
    <col min="11023" max="11023" width="12.44140625" style="84" bestFit="1" customWidth="1"/>
    <col min="11024" max="11259" width="11.44140625" style="84"/>
    <col min="11260" max="11260" width="18.109375" style="84" customWidth="1"/>
    <col min="11261" max="11262" width="8.44140625" style="84" bestFit="1" customWidth="1"/>
    <col min="11263" max="11264" width="8.44140625" style="84" customWidth="1"/>
    <col min="11265" max="11265" width="9.6640625" style="84" bestFit="1" customWidth="1"/>
    <col min="11266" max="11266" width="8.33203125" style="84" bestFit="1" customWidth="1"/>
    <col min="11267" max="11269" width="8.33203125" style="84" customWidth="1"/>
    <col min="11270" max="11275" width="0" style="84" hidden="1" customWidth="1"/>
    <col min="11276" max="11276" width="9.109375" style="84" customWidth="1"/>
    <col min="11277" max="11278" width="11.44140625" style="84"/>
    <col min="11279" max="11279" width="12.44140625" style="84" bestFit="1" customWidth="1"/>
    <col min="11280" max="11515" width="11.44140625" style="84"/>
    <col min="11516" max="11516" width="18.109375" style="84" customWidth="1"/>
    <col min="11517" max="11518" width="8.44140625" style="84" bestFit="1" customWidth="1"/>
    <col min="11519" max="11520" width="8.44140625" style="84" customWidth="1"/>
    <col min="11521" max="11521" width="9.6640625" style="84" bestFit="1" customWidth="1"/>
    <col min="11522" max="11522" width="8.33203125" style="84" bestFit="1" customWidth="1"/>
    <col min="11523" max="11525" width="8.33203125" style="84" customWidth="1"/>
    <col min="11526" max="11531" width="0" style="84" hidden="1" customWidth="1"/>
    <col min="11532" max="11532" width="9.109375" style="84" customWidth="1"/>
    <col min="11533" max="11534" width="11.44140625" style="84"/>
    <col min="11535" max="11535" width="12.44140625" style="84" bestFit="1" customWidth="1"/>
    <col min="11536" max="11771" width="11.44140625" style="84"/>
    <col min="11772" max="11772" width="18.109375" style="84" customWidth="1"/>
    <col min="11773" max="11774" width="8.44140625" style="84" bestFit="1" customWidth="1"/>
    <col min="11775" max="11776" width="8.44140625" style="84" customWidth="1"/>
    <col min="11777" max="11777" width="9.6640625" style="84" bestFit="1" customWidth="1"/>
    <col min="11778" max="11778" width="8.33203125" style="84" bestFit="1" customWidth="1"/>
    <col min="11779" max="11781" width="8.33203125" style="84" customWidth="1"/>
    <col min="11782" max="11787" width="0" style="84" hidden="1" customWidth="1"/>
    <col min="11788" max="11788" width="9.109375" style="84" customWidth="1"/>
    <col min="11789" max="11790" width="11.44140625" style="84"/>
    <col min="11791" max="11791" width="12.44140625" style="84" bestFit="1" customWidth="1"/>
    <col min="11792" max="12027" width="11.44140625" style="84"/>
    <col min="12028" max="12028" width="18.109375" style="84" customWidth="1"/>
    <col min="12029" max="12030" width="8.44140625" style="84" bestFit="1" customWidth="1"/>
    <col min="12031" max="12032" width="8.44140625" style="84" customWidth="1"/>
    <col min="12033" max="12033" width="9.6640625" style="84" bestFit="1" customWidth="1"/>
    <col min="12034" max="12034" width="8.33203125" style="84" bestFit="1" customWidth="1"/>
    <col min="12035" max="12037" width="8.33203125" style="84" customWidth="1"/>
    <col min="12038" max="12043" width="0" style="84" hidden="1" customWidth="1"/>
    <col min="12044" max="12044" width="9.109375" style="84" customWidth="1"/>
    <col min="12045" max="12046" width="11.44140625" style="84"/>
    <col min="12047" max="12047" width="12.44140625" style="84" bestFit="1" customWidth="1"/>
    <col min="12048" max="12283" width="11.44140625" style="84"/>
    <col min="12284" max="12284" width="18.109375" style="84" customWidth="1"/>
    <col min="12285" max="12286" width="8.44140625" style="84" bestFit="1" customWidth="1"/>
    <col min="12287" max="12288" width="8.44140625" style="84" customWidth="1"/>
    <col min="12289" max="12289" width="9.6640625" style="84" bestFit="1" customWidth="1"/>
    <col min="12290" max="12290" width="8.33203125" style="84" bestFit="1" customWidth="1"/>
    <col min="12291" max="12293" width="8.33203125" style="84" customWidth="1"/>
    <col min="12294" max="12299" width="0" style="84" hidden="1" customWidth="1"/>
    <col min="12300" max="12300" width="9.109375" style="84" customWidth="1"/>
    <col min="12301" max="12302" width="11.44140625" style="84"/>
    <col min="12303" max="12303" width="12.44140625" style="84" bestFit="1" customWidth="1"/>
    <col min="12304" max="12539" width="11.44140625" style="84"/>
    <col min="12540" max="12540" width="18.109375" style="84" customWidth="1"/>
    <col min="12541" max="12542" width="8.44140625" style="84" bestFit="1" customWidth="1"/>
    <col min="12543" max="12544" width="8.44140625" style="84" customWidth="1"/>
    <col min="12545" max="12545" width="9.6640625" style="84" bestFit="1" customWidth="1"/>
    <col min="12546" max="12546" width="8.33203125" style="84" bestFit="1" customWidth="1"/>
    <col min="12547" max="12549" width="8.33203125" style="84" customWidth="1"/>
    <col min="12550" max="12555" width="0" style="84" hidden="1" customWidth="1"/>
    <col min="12556" max="12556" width="9.109375" style="84" customWidth="1"/>
    <col min="12557" max="12558" width="11.44140625" style="84"/>
    <col min="12559" max="12559" width="12.44140625" style="84" bestFit="1" customWidth="1"/>
    <col min="12560" max="12795" width="11.44140625" style="84"/>
    <col min="12796" max="12796" width="18.109375" style="84" customWidth="1"/>
    <col min="12797" max="12798" width="8.44140625" style="84" bestFit="1" customWidth="1"/>
    <col min="12799" max="12800" width="8.44140625" style="84" customWidth="1"/>
    <col min="12801" max="12801" width="9.6640625" style="84" bestFit="1" customWidth="1"/>
    <col min="12802" max="12802" width="8.33203125" style="84" bestFit="1" customWidth="1"/>
    <col min="12803" max="12805" width="8.33203125" style="84" customWidth="1"/>
    <col min="12806" max="12811" width="0" style="84" hidden="1" customWidth="1"/>
    <col min="12812" max="12812" width="9.109375" style="84" customWidth="1"/>
    <col min="12813" max="12814" width="11.44140625" style="84"/>
    <col min="12815" max="12815" width="12.44140625" style="84" bestFit="1" customWidth="1"/>
    <col min="12816" max="13051" width="11.44140625" style="84"/>
    <col min="13052" max="13052" width="18.109375" style="84" customWidth="1"/>
    <col min="13053" max="13054" width="8.44140625" style="84" bestFit="1" customWidth="1"/>
    <col min="13055" max="13056" width="8.44140625" style="84" customWidth="1"/>
    <col min="13057" max="13057" width="9.6640625" style="84" bestFit="1" customWidth="1"/>
    <col min="13058" max="13058" width="8.33203125" style="84" bestFit="1" customWidth="1"/>
    <col min="13059" max="13061" width="8.33203125" style="84" customWidth="1"/>
    <col min="13062" max="13067" width="0" style="84" hidden="1" customWidth="1"/>
    <col min="13068" max="13068" width="9.109375" style="84" customWidth="1"/>
    <col min="13069" max="13070" width="11.44140625" style="84"/>
    <col min="13071" max="13071" width="12.44140625" style="84" bestFit="1" customWidth="1"/>
    <col min="13072" max="13307" width="11.44140625" style="84"/>
    <col min="13308" max="13308" width="18.109375" style="84" customWidth="1"/>
    <col min="13309" max="13310" width="8.44140625" style="84" bestFit="1" customWidth="1"/>
    <col min="13311" max="13312" width="8.44140625" style="84" customWidth="1"/>
    <col min="13313" max="13313" width="9.6640625" style="84" bestFit="1" customWidth="1"/>
    <col min="13314" max="13314" width="8.33203125" style="84" bestFit="1" customWidth="1"/>
    <col min="13315" max="13317" width="8.33203125" style="84" customWidth="1"/>
    <col min="13318" max="13323" width="0" style="84" hidden="1" customWidth="1"/>
    <col min="13324" max="13324" width="9.109375" style="84" customWidth="1"/>
    <col min="13325" max="13326" width="11.44140625" style="84"/>
    <col min="13327" max="13327" width="12.44140625" style="84" bestFit="1" customWidth="1"/>
    <col min="13328" max="13563" width="11.44140625" style="84"/>
    <col min="13564" max="13564" width="18.109375" style="84" customWidth="1"/>
    <col min="13565" max="13566" width="8.44140625" style="84" bestFit="1" customWidth="1"/>
    <col min="13567" max="13568" width="8.44140625" style="84" customWidth="1"/>
    <col min="13569" max="13569" width="9.6640625" style="84" bestFit="1" customWidth="1"/>
    <col min="13570" max="13570" width="8.33203125" style="84" bestFit="1" customWidth="1"/>
    <col min="13571" max="13573" width="8.33203125" style="84" customWidth="1"/>
    <col min="13574" max="13579" width="0" style="84" hidden="1" customWidth="1"/>
    <col min="13580" max="13580" width="9.109375" style="84" customWidth="1"/>
    <col min="13581" max="13582" width="11.44140625" style="84"/>
    <col min="13583" max="13583" width="12.44140625" style="84" bestFit="1" customWidth="1"/>
    <col min="13584" max="13819" width="11.44140625" style="84"/>
    <col min="13820" max="13820" width="18.109375" style="84" customWidth="1"/>
    <col min="13821" max="13822" width="8.44140625" style="84" bestFit="1" customWidth="1"/>
    <col min="13823" max="13824" width="8.44140625" style="84" customWidth="1"/>
    <col min="13825" max="13825" width="9.6640625" style="84" bestFit="1" customWidth="1"/>
    <col min="13826" max="13826" width="8.33203125" style="84" bestFit="1" customWidth="1"/>
    <col min="13827" max="13829" width="8.33203125" style="84" customWidth="1"/>
    <col min="13830" max="13835" width="0" style="84" hidden="1" customWidth="1"/>
    <col min="13836" max="13836" width="9.109375" style="84" customWidth="1"/>
    <col min="13837" max="13838" width="11.44140625" style="84"/>
    <col min="13839" max="13839" width="12.44140625" style="84" bestFit="1" customWidth="1"/>
    <col min="13840" max="14075" width="11.44140625" style="84"/>
    <col min="14076" max="14076" width="18.109375" style="84" customWidth="1"/>
    <col min="14077" max="14078" width="8.44140625" style="84" bestFit="1" customWidth="1"/>
    <col min="14079" max="14080" width="8.44140625" style="84" customWidth="1"/>
    <col min="14081" max="14081" width="9.6640625" style="84" bestFit="1" customWidth="1"/>
    <col min="14082" max="14082" width="8.33203125" style="84" bestFit="1" customWidth="1"/>
    <col min="14083" max="14085" width="8.33203125" style="84" customWidth="1"/>
    <col min="14086" max="14091" width="0" style="84" hidden="1" customWidth="1"/>
    <col min="14092" max="14092" width="9.109375" style="84" customWidth="1"/>
    <col min="14093" max="14094" width="11.44140625" style="84"/>
    <col min="14095" max="14095" width="12.44140625" style="84" bestFit="1" customWidth="1"/>
    <col min="14096" max="14331" width="11.44140625" style="84"/>
    <col min="14332" max="14332" width="18.109375" style="84" customWidth="1"/>
    <col min="14333" max="14334" width="8.44140625" style="84" bestFit="1" customWidth="1"/>
    <col min="14335" max="14336" width="8.44140625" style="84" customWidth="1"/>
    <col min="14337" max="14337" width="9.6640625" style="84" bestFit="1" customWidth="1"/>
    <col min="14338" max="14338" width="8.33203125" style="84" bestFit="1" customWidth="1"/>
    <col min="14339" max="14341" width="8.33203125" style="84" customWidth="1"/>
    <col min="14342" max="14347" width="0" style="84" hidden="1" customWidth="1"/>
    <col min="14348" max="14348" width="9.109375" style="84" customWidth="1"/>
    <col min="14349" max="14350" width="11.44140625" style="84"/>
    <col min="14351" max="14351" width="12.44140625" style="84" bestFit="1" customWidth="1"/>
    <col min="14352" max="14587" width="11.44140625" style="84"/>
    <col min="14588" max="14588" width="18.109375" style="84" customWidth="1"/>
    <col min="14589" max="14590" width="8.44140625" style="84" bestFit="1" customWidth="1"/>
    <col min="14591" max="14592" width="8.44140625" style="84" customWidth="1"/>
    <col min="14593" max="14593" width="9.6640625" style="84" bestFit="1" customWidth="1"/>
    <col min="14594" max="14594" width="8.33203125" style="84" bestFit="1" customWidth="1"/>
    <col min="14595" max="14597" width="8.33203125" style="84" customWidth="1"/>
    <col min="14598" max="14603" width="0" style="84" hidden="1" customWidth="1"/>
    <col min="14604" max="14604" width="9.109375" style="84" customWidth="1"/>
    <col min="14605" max="14606" width="11.44140625" style="84"/>
    <col min="14607" max="14607" width="12.44140625" style="84" bestFit="1" customWidth="1"/>
    <col min="14608" max="14843" width="11.44140625" style="84"/>
    <col min="14844" max="14844" width="18.109375" style="84" customWidth="1"/>
    <col min="14845" max="14846" width="8.44140625" style="84" bestFit="1" customWidth="1"/>
    <col min="14847" max="14848" width="8.44140625" style="84" customWidth="1"/>
    <col min="14849" max="14849" width="9.6640625" style="84" bestFit="1" customWidth="1"/>
    <col min="14850" max="14850" width="8.33203125" style="84" bestFit="1" customWidth="1"/>
    <col min="14851" max="14853" width="8.33203125" style="84" customWidth="1"/>
    <col min="14854" max="14859" width="0" style="84" hidden="1" customWidth="1"/>
    <col min="14860" max="14860" width="9.109375" style="84" customWidth="1"/>
    <col min="14861" max="14862" width="11.44140625" style="84"/>
    <col min="14863" max="14863" width="12.44140625" style="84" bestFit="1" customWidth="1"/>
    <col min="14864" max="15099" width="11.44140625" style="84"/>
    <col min="15100" max="15100" width="18.109375" style="84" customWidth="1"/>
    <col min="15101" max="15102" width="8.44140625" style="84" bestFit="1" customWidth="1"/>
    <col min="15103" max="15104" width="8.44140625" style="84" customWidth="1"/>
    <col min="15105" max="15105" width="9.6640625" style="84" bestFit="1" customWidth="1"/>
    <col min="15106" max="15106" width="8.33203125" style="84" bestFit="1" customWidth="1"/>
    <col min="15107" max="15109" width="8.33203125" style="84" customWidth="1"/>
    <col min="15110" max="15115" width="0" style="84" hidden="1" customWidth="1"/>
    <col min="15116" max="15116" width="9.109375" style="84" customWidth="1"/>
    <col min="15117" max="15118" width="11.44140625" style="84"/>
    <col min="15119" max="15119" width="12.44140625" style="84" bestFit="1" customWidth="1"/>
    <col min="15120" max="15355" width="11.44140625" style="84"/>
    <col min="15356" max="15356" width="18.109375" style="84" customWidth="1"/>
    <col min="15357" max="15358" width="8.44140625" style="84" bestFit="1" customWidth="1"/>
    <col min="15359" max="15360" width="8.44140625" style="84" customWidth="1"/>
    <col min="15361" max="15361" width="9.6640625" style="84" bestFit="1" customWidth="1"/>
    <col min="15362" max="15362" width="8.33203125" style="84" bestFit="1" customWidth="1"/>
    <col min="15363" max="15365" width="8.33203125" style="84" customWidth="1"/>
    <col min="15366" max="15371" width="0" style="84" hidden="1" customWidth="1"/>
    <col min="15372" max="15372" width="9.109375" style="84" customWidth="1"/>
    <col min="15373" max="15374" width="11.44140625" style="84"/>
    <col min="15375" max="15375" width="12.44140625" style="84" bestFit="1" customWidth="1"/>
    <col min="15376" max="15611" width="11.44140625" style="84"/>
    <col min="15612" max="15612" width="18.109375" style="84" customWidth="1"/>
    <col min="15613" max="15614" width="8.44140625" style="84" bestFit="1" customWidth="1"/>
    <col min="15615" max="15616" width="8.44140625" style="84" customWidth="1"/>
    <col min="15617" max="15617" width="9.6640625" style="84" bestFit="1" customWidth="1"/>
    <col min="15618" max="15618" width="8.33203125" style="84" bestFit="1" customWidth="1"/>
    <col min="15619" max="15621" width="8.33203125" style="84" customWidth="1"/>
    <col min="15622" max="15627" width="0" style="84" hidden="1" customWidth="1"/>
    <col min="15628" max="15628" width="9.109375" style="84" customWidth="1"/>
    <col min="15629" max="15630" width="11.44140625" style="84"/>
    <col min="15631" max="15631" width="12.44140625" style="84" bestFit="1" customWidth="1"/>
    <col min="15632" max="15867" width="11.44140625" style="84"/>
    <col min="15868" max="15868" width="18.109375" style="84" customWidth="1"/>
    <col min="15869" max="15870" width="8.44140625" style="84" bestFit="1" customWidth="1"/>
    <col min="15871" max="15872" width="8.44140625" style="84" customWidth="1"/>
    <col min="15873" max="15873" width="9.6640625" style="84" bestFit="1" customWidth="1"/>
    <col min="15874" max="15874" width="8.33203125" style="84" bestFit="1" customWidth="1"/>
    <col min="15875" max="15877" width="8.33203125" style="84" customWidth="1"/>
    <col min="15878" max="15883" width="0" style="84" hidden="1" customWidth="1"/>
    <col min="15884" max="15884" width="9.109375" style="84" customWidth="1"/>
    <col min="15885" max="15886" width="11.44140625" style="84"/>
    <col min="15887" max="15887" width="12.44140625" style="84" bestFit="1" customWidth="1"/>
    <col min="15888" max="16123" width="11.44140625" style="84"/>
    <col min="16124" max="16124" width="18.109375" style="84" customWidth="1"/>
    <col min="16125" max="16126" width="8.44140625" style="84" bestFit="1" customWidth="1"/>
    <col min="16127" max="16128" width="8.44140625" style="84" customWidth="1"/>
    <col min="16129" max="16129" width="9.6640625" style="84" bestFit="1" customWidth="1"/>
    <col min="16130" max="16130" width="8.33203125" style="84" bestFit="1" customWidth="1"/>
    <col min="16131" max="16133" width="8.33203125" style="84" customWidth="1"/>
    <col min="16134" max="16139" width="0" style="84" hidden="1" customWidth="1"/>
    <col min="16140" max="16140" width="9.109375" style="84" customWidth="1"/>
    <col min="16141" max="16142" width="11.44140625" style="84"/>
    <col min="16143" max="16143" width="12.44140625" style="84" bestFit="1" customWidth="1"/>
    <col min="16144" max="16384" width="11.44140625" style="84"/>
  </cols>
  <sheetData>
    <row r="1" spans="1:17" s="85" customFormat="1" x14ac:dyDescent="0.25"/>
    <row r="2" spans="1:17" s="85" customFormat="1" x14ac:dyDescent="0.25">
      <c r="A2" s="112" t="s">
        <v>121</v>
      </c>
    </row>
    <row r="3" spans="1:17" s="85" customFormat="1" ht="14.4" x14ac:dyDescent="0.3">
      <c r="A3" s="112" t="s">
        <v>122</v>
      </c>
      <c r="J3" s="253"/>
    </row>
    <row r="4" spans="1:17" s="85" customFormat="1" x14ac:dyDescent="0.25"/>
    <row r="5" spans="1:17" s="85" customFormat="1" ht="13.8" x14ac:dyDescent="0.3">
      <c r="B5" s="347" t="s">
        <v>101</v>
      </c>
      <c r="C5" s="347"/>
      <c r="D5" s="347"/>
      <c r="E5" s="347"/>
      <c r="F5" s="347"/>
      <c r="G5" s="347"/>
      <c r="H5" s="347"/>
      <c r="I5" s="347"/>
      <c r="J5" s="347"/>
      <c r="K5" s="347"/>
      <c r="M5" s="283" t="s">
        <v>594</v>
      </c>
      <c r="O5" s="254"/>
    </row>
    <row r="6" spans="1:17" s="85" customFormat="1" ht="13.8" x14ac:dyDescent="0.3">
      <c r="B6" s="360" t="str">
        <f>'Solicitudes Regiones'!$B$6:$P$6</f>
        <v>Acumuladas de julio de 2008 a enero de 2019</v>
      </c>
      <c r="C6" s="360"/>
      <c r="D6" s="360"/>
      <c r="E6" s="360"/>
      <c r="F6" s="360"/>
      <c r="G6" s="360"/>
      <c r="H6" s="360"/>
      <c r="I6" s="360"/>
      <c r="J6" s="360"/>
      <c r="K6" s="360"/>
      <c r="L6" s="126"/>
    </row>
    <row r="7" spans="1:17" s="88" customFormat="1" x14ac:dyDescent="0.25">
      <c r="B7" s="86"/>
      <c r="C7" s="87"/>
      <c r="D7" s="87"/>
      <c r="E7" s="87"/>
      <c r="F7" s="87"/>
      <c r="G7" s="87"/>
      <c r="H7" s="87"/>
      <c r="I7" s="87"/>
      <c r="J7" s="87"/>
      <c r="K7" s="87"/>
      <c r="L7" s="87"/>
    </row>
    <row r="8" spans="1:17" ht="15" customHeight="1" x14ac:dyDescent="0.25">
      <c r="B8" s="376" t="s">
        <v>73</v>
      </c>
      <c r="C8" s="377"/>
      <c r="D8" s="377"/>
      <c r="E8" s="377"/>
      <c r="F8" s="377"/>
      <c r="G8" s="377"/>
      <c r="H8" s="377"/>
      <c r="I8" s="377"/>
      <c r="J8" s="377"/>
      <c r="K8" s="378"/>
      <c r="L8" s="103"/>
    </row>
    <row r="9" spans="1:17" ht="20.25" customHeight="1" x14ac:dyDescent="0.25">
      <c r="B9" s="375" t="s">
        <v>74</v>
      </c>
      <c r="C9" s="376" t="s">
        <v>2</v>
      </c>
      <c r="D9" s="377"/>
      <c r="E9" s="377"/>
      <c r="F9" s="377"/>
      <c r="G9" s="377"/>
      <c r="H9" s="377"/>
      <c r="I9" s="377"/>
      <c r="J9" s="377"/>
      <c r="K9" s="378"/>
    </row>
    <row r="10" spans="1:17" ht="24" x14ac:dyDescent="0.25">
      <c r="B10" s="375"/>
      <c r="C10" s="81" t="s">
        <v>75</v>
      </c>
      <c r="D10" s="81" t="s">
        <v>76</v>
      </c>
      <c r="E10" s="81" t="s">
        <v>77</v>
      </c>
      <c r="F10" s="81" t="s">
        <v>78</v>
      </c>
      <c r="G10" s="81" t="s">
        <v>8</v>
      </c>
      <c r="H10" s="81" t="s">
        <v>79</v>
      </c>
      <c r="I10" s="81" t="s">
        <v>80</v>
      </c>
      <c r="J10" s="81" t="s">
        <v>81</v>
      </c>
      <c r="K10" s="142" t="s">
        <v>46</v>
      </c>
    </row>
    <row r="11" spans="1:17" x14ac:dyDescent="0.25">
      <c r="B11" s="76" t="s">
        <v>169</v>
      </c>
      <c r="C11" s="76">
        <v>4541</v>
      </c>
      <c r="D11" s="76">
        <v>2109</v>
      </c>
      <c r="E11" s="76">
        <f>C11+D11</f>
        <v>6650</v>
      </c>
      <c r="F11" s="77">
        <f>E11/$E$26</f>
        <v>0.23462583353914546</v>
      </c>
      <c r="G11" s="76">
        <v>15334</v>
      </c>
      <c r="H11" s="76">
        <v>673</v>
      </c>
      <c r="I11" s="76">
        <f>G11+H11</f>
        <v>16007</v>
      </c>
      <c r="J11" s="77">
        <f>I11/$I$26</f>
        <v>0.25613249059924792</v>
      </c>
      <c r="K11" s="76">
        <f t="shared" ref="K11:K25" si="0">E11+I11</f>
        <v>22657</v>
      </c>
      <c r="Q11" s="89"/>
    </row>
    <row r="12" spans="1:17" x14ac:dyDescent="0.25">
      <c r="B12" s="76" t="s">
        <v>55</v>
      </c>
      <c r="C12" s="76">
        <v>5141</v>
      </c>
      <c r="D12" s="76">
        <v>2200</v>
      </c>
      <c r="E12" s="76">
        <f t="shared" ref="E12:E25" si="1">C12+D12</f>
        <v>7341</v>
      </c>
      <c r="F12" s="77">
        <f t="shared" ref="F12:F25" si="2">E12/$E$26</f>
        <v>0.25900575097907774</v>
      </c>
      <c r="G12" s="76">
        <v>17130</v>
      </c>
      <c r="H12" s="76">
        <v>796</v>
      </c>
      <c r="I12" s="76">
        <f t="shared" ref="I12:I25" si="3">G12+H12</f>
        <v>17926</v>
      </c>
      <c r="J12" s="77">
        <f t="shared" ref="J12:J25" si="4">I12/$I$26</f>
        <v>0.28683894711576924</v>
      </c>
      <c r="K12" s="76">
        <f t="shared" si="0"/>
        <v>25267</v>
      </c>
      <c r="Q12" s="89"/>
    </row>
    <row r="13" spans="1:17" x14ac:dyDescent="0.25">
      <c r="B13" s="76" t="s">
        <v>170</v>
      </c>
      <c r="C13" s="76">
        <v>328</v>
      </c>
      <c r="D13" s="76">
        <v>184</v>
      </c>
      <c r="E13" s="76">
        <f t="shared" si="1"/>
        <v>512</v>
      </c>
      <c r="F13" s="77">
        <f t="shared" si="2"/>
        <v>1.806442507850263E-2</v>
      </c>
      <c r="G13" s="76">
        <v>1221</v>
      </c>
      <c r="H13" s="76">
        <v>45</v>
      </c>
      <c r="I13" s="76">
        <f t="shared" si="3"/>
        <v>1266</v>
      </c>
      <c r="J13" s="77">
        <f t="shared" si="4"/>
        <v>2.0257620609648773E-2</v>
      </c>
      <c r="K13" s="76">
        <f t="shared" si="0"/>
        <v>1778</v>
      </c>
      <c r="Q13" s="89"/>
    </row>
    <row r="14" spans="1:17" x14ac:dyDescent="0.25">
      <c r="B14" s="76" t="s">
        <v>171</v>
      </c>
      <c r="C14" s="76">
        <v>140</v>
      </c>
      <c r="D14" s="76">
        <v>52</v>
      </c>
      <c r="E14" s="76">
        <f t="shared" si="1"/>
        <v>192</v>
      </c>
      <c r="F14" s="77">
        <f t="shared" si="2"/>
        <v>6.7741594044384854E-3</v>
      </c>
      <c r="G14" s="76">
        <v>308</v>
      </c>
      <c r="H14" s="76">
        <v>13</v>
      </c>
      <c r="I14" s="76">
        <f t="shared" si="3"/>
        <v>321</v>
      </c>
      <c r="J14" s="77">
        <f t="shared" si="4"/>
        <v>5.1364109128730299E-3</v>
      </c>
      <c r="K14" s="76">
        <f t="shared" si="0"/>
        <v>513</v>
      </c>
      <c r="Q14" s="89"/>
    </row>
    <row r="15" spans="1:17" x14ac:dyDescent="0.25">
      <c r="B15" s="76" t="s">
        <v>172</v>
      </c>
      <c r="C15" s="76">
        <v>118</v>
      </c>
      <c r="D15" s="76">
        <v>44</v>
      </c>
      <c r="E15" s="76">
        <f t="shared" si="1"/>
        <v>162</v>
      </c>
      <c r="F15" s="77">
        <f t="shared" si="2"/>
        <v>5.7156969974949722E-3</v>
      </c>
      <c r="G15" s="76">
        <v>458</v>
      </c>
      <c r="H15" s="76">
        <v>14</v>
      </c>
      <c r="I15" s="76">
        <f t="shared" si="3"/>
        <v>472</v>
      </c>
      <c r="J15" s="77">
        <f t="shared" si="4"/>
        <v>7.5526042083366666E-3</v>
      </c>
      <c r="K15" s="76">
        <f t="shared" si="0"/>
        <v>634</v>
      </c>
      <c r="Q15" s="89"/>
    </row>
    <row r="16" spans="1:17" x14ac:dyDescent="0.25">
      <c r="B16" s="76" t="s">
        <v>173</v>
      </c>
      <c r="C16" s="76">
        <v>552</v>
      </c>
      <c r="D16" s="76">
        <v>284</v>
      </c>
      <c r="E16" s="76">
        <f t="shared" si="1"/>
        <v>836</v>
      </c>
      <c r="F16" s="77">
        <f t="shared" si="2"/>
        <v>2.9495819073492573E-2</v>
      </c>
      <c r="G16" s="76">
        <v>2468</v>
      </c>
      <c r="H16" s="76">
        <v>117</v>
      </c>
      <c r="I16" s="76">
        <f t="shared" si="3"/>
        <v>2585</v>
      </c>
      <c r="J16" s="77">
        <f t="shared" si="4"/>
        <v>4.1363309064725177E-2</v>
      </c>
      <c r="K16" s="76">
        <f t="shared" si="0"/>
        <v>3421</v>
      </c>
      <c r="Q16" s="89"/>
    </row>
    <row r="17" spans="2:17" x14ac:dyDescent="0.25">
      <c r="B17" s="76" t="s">
        <v>174</v>
      </c>
      <c r="C17" s="76">
        <v>1137</v>
      </c>
      <c r="D17" s="76">
        <v>485</v>
      </c>
      <c r="E17" s="76">
        <f t="shared" si="1"/>
        <v>1622</v>
      </c>
      <c r="F17" s="77">
        <f t="shared" si="2"/>
        <v>5.7227534135412622E-2</v>
      </c>
      <c r="G17" s="76">
        <v>3307</v>
      </c>
      <c r="H17" s="76">
        <v>157</v>
      </c>
      <c r="I17" s="76">
        <f t="shared" si="3"/>
        <v>3464</v>
      </c>
      <c r="J17" s="77">
        <f t="shared" si="4"/>
        <v>5.5428434274741978E-2</v>
      </c>
      <c r="K17" s="76">
        <f t="shared" si="0"/>
        <v>5086</v>
      </c>
      <c r="Q17" s="89"/>
    </row>
    <row r="18" spans="2:17" x14ac:dyDescent="0.25">
      <c r="B18" s="76" t="s">
        <v>175</v>
      </c>
      <c r="C18" s="76">
        <v>420</v>
      </c>
      <c r="D18" s="76">
        <v>194</v>
      </c>
      <c r="E18" s="76">
        <f t="shared" si="1"/>
        <v>614</v>
      </c>
      <c r="F18" s="77">
        <f t="shared" si="2"/>
        <v>2.1663197262110575E-2</v>
      </c>
      <c r="G18" s="76">
        <v>759</v>
      </c>
      <c r="H18" s="76">
        <v>48</v>
      </c>
      <c r="I18" s="76">
        <f t="shared" si="3"/>
        <v>807</v>
      </c>
      <c r="J18" s="77">
        <f t="shared" si="4"/>
        <v>1.2913033042643412E-2</v>
      </c>
      <c r="K18" s="76">
        <f t="shared" si="0"/>
        <v>1421</v>
      </c>
      <c r="Q18" s="89"/>
    </row>
    <row r="19" spans="2:17" x14ac:dyDescent="0.25">
      <c r="B19" s="76" t="s">
        <v>176</v>
      </c>
      <c r="C19" s="76">
        <v>640</v>
      </c>
      <c r="D19" s="76">
        <v>291</v>
      </c>
      <c r="E19" s="76">
        <f t="shared" si="1"/>
        <v>931</v>
      </c>
      <c r="F19" s="77">
        <f t="shared" si="2"/>
        <v>3.2847616695480364E-2</v>
      </c>
      <c r="G19" s="76">
        <v>1811</v>
      </c>
      <c r="H19" s="76">
        <v>104</v>
      </c>
      <c r="I19" s="76">
        <f t="shared" si="3"/>
        <v>1915</v>
      </c>
      <c r="J19" s="77">
        <f t="shared" si="4"/>
        <v>3.064245139611169E-2</v>
      </c>
      <c r="K19" s="76">
        <f t="shared" si="0"/>
        <v>2846</v>
      </c>
      <c r="Q19" s="89"/>
    </row>
    <row r="20" spans="2:17" x14ac:dyDescent="0.25">
      <c r="B20" s="76" t="s">
        <v>177</v>
      </c>
      <c r="C20" s="76">
        <v>967</v>
      </c>
      <c r="D20" s="76">
        <v>421</v>
      </c>
      <c r="E20" s="76">
        <f t="shared" si="1"/>
        <v>1388</v>
      </c>
      <c r="F20" s="77">
        <f t="shared" si="2"/>
        <v>4.8971527361253223E-2</v>
      </c>
      <c r="G20" s="76">
        <v>2685</v>
      </c>
      <c r="H20" s="76">
        <v>100</v>
      </c>
      <c r="I20" s="76">
        <f t="shared" si="3"/>
        <v>2785</v>
      </c>
      <c r="J20" s="77">
        <f t="shared" si="4"/>
        <v>4.4563565085206813E-2</v>
      </c>
      <c r="K20" s="76">
        <f t="shared" si="0"/>
        <v>4173</v>
      </c>
      <c r="Q20" s="89"/>
    </row>
    <row r="21" spans="2:17" x14ac:dyDescent="0.25">
      <c r="B21" s="76" t="s">
        <v>178</v>
      </c>
      <c r="C21" s="76">
        <v>3540</v>
      </c>
      <c r="D21" s="76">
        <v>1379</v>
      </c>
      <c r="E21" s="76">
        <f t="shared" si="1"/>
        <v>4919</v>
      </c>
      <c r="F21" s="77">
        <f t="shared" si="2"/>
        <v>0.17355255265850475</v>
      </c>
      <c r="G21" s="76">
        <v>8851</v>
      </c>
      <c r="H21" s="76">
        <v>504</v>
      </c>
      <c r="I21" s="76">
        <f t="shared" si="3"/>
        <v>9355</v>
      </c>
      <c r="J21" s="77">
        <f t="shared" si="4"/>
        <v>0.14969197535802864</v>
      </c>
      <c r="K21" s="76">
        <f t="shared" si="0"/>
        <v>14274</v>
      </c>
      <c r="Q21" s="89"/>
    </row>
    <row r="22" spans="2:17" x14ac:dyDescent="0.25">
      <c r="B22" s="76" t="s">
        <v>179</v>
      </c>
      <c r="C22" s="76">
        <v>509</v>
      </c>
      <c r="D22" s="76">
        <v>293</v>
      </c>
      <c r="E22" s="76">
        <f t="shared" si="1"/>
        <v>802</v>
      </c>
      <c r="F22" s="77">
        <f t="shared" si="2"/>
        <v>2.8296228345623259E-2</v>
      </c>
      <c r="G22" s="76">
        <v>1627</v>
      </c>
      <c r="H22" s="76">
        <v>64</v>
      </c>
      <c r="I22" s="76">
        <f t="shared" si="3"/>
        <v>1691</v>
      </c>
      <c r="J22" s="77">
        <f t="shared" si="4"/>
        <v>2.7058164653172255E-2</v>
      </c>
      <c r="K22" s="76">
        <f t="shared" si="0"/>
        <v>2493</v>
      </c>
      <c r="Q22" s="89"/>
    </row>
    <row r="23" spans="2:17" x14ac:dyDescent="0.25">
      <c r="B23" s="76" t="s">
        <v>180</v>
      </c>
      <c r="C23" s="76">
        <v>965</v>
      </c>
      <c r="D23" s="76">
        <v>450</v>
      </c>
      <c r="E23" s="76">
        <f t="shared" si="1"/>
        <v>1415</v>
      </c>
      <c r="F23" s="77">
        <f t="shared" si="2"/>
        <v>4.9924143527502379E-2</v>
      </c>
      <c r="G23" s="76">
        <v>2361</v>
      </c>
      <c r="H23" s="76">
        <v>160</v>
      </c>
      <c r="I23" s="76">
        <f t="shared" si="3"/>
        <v>2521</v>
      </c>
      <c r="J23" s="77">
        <f t="shared" si="4"/>
        <v>4.0339227138171056E-2</v>
      </c>
      <c r="K23" s="76">
        <f t="shared" si="0"/>
        <v>3936</v>
      </c>
      <c r="Q23" s="89"/>
    </row>
    <row r="24" spans="2:17" x14ac:dyDescent="0.25">
      <c r="B24" s="76" t="s">
        <v>181</v>
      </c>
      <c r="C24" s="76">
        <v>358</v>
      </c>
      <c r="D24" s="76">
        <v>326</v>
      </c>
      <c r="E24" s="76">
        <f t="shared" si="1"/>
        <v>684</v>
      </c>
      <c r="F24" s="77">
        <f t="shared" si="2"/>
        <v>2.4132942878312105E-2</v>
      </c>
      <c r="G24" s="76">
        <v>924</v>
      </c>
      <c r="H24" s="76">
        <v>72</v>
      </c>
      <c r="I24" s="76">
        <f t="shared" si="3"/>
        <v>996</v>
      </c>
      <c r="J24" s="77">
        <f t="shared" si="4"/>
        <v>1.593727498199856E-2</v>
      </c>
      <c r="K24" s="76">
        <f t="shared" si="0"/>
        <v>1680</v>
      </c>
      <c r="Q24" s="89"/>
    </row>
    <row r="25" spans="2:17" x14ac:dyDescent="0.25">
      <c r="B25" s="76" t="s">
        <v>182</v>
      </c>
      <c r="C25" s="76">
        <v>212</v>
      </c>
      <c r="D25" s="76">
        <v>63</v>
      </c>
      <c r="E25" s="76">
        <f t="shared" si="1"/>
        <v>275</v>
      </c>
      <c r="F25" s="77">
        <f t="shared" si="2"/>
        <v>9.7025720636488722E-3</v>
      </c>
      <c r="G25" s="76">
        <v>370</v>
      </c>
      <c r="H25" s="76">
        <v>14</v>
      </c>
      <c r="I25" s="76">
        <f t="shared" si="3"/>
        <v>384</v>
      </c>
      <c r="J25" s="77">
        <f t="shared" si="4"/>
        <v>6.1444915593247456E-3</v>
      </c>
      <c r="K25" s="76">
        <f t="shared" si="0"/>
        <v>659</v>
      </c>
      <c r="Q25" s="89"/>
    </row>
    <row r="26" spans="2:17" x14ac:dyDescent="0.25">
      <c r="B26" s="78" t="s">
        <v>66</v>
      </c>
      <c r="C26" s="76">
        <f>SUM(C11:C25)</f>
        <v>19568</v>
      </c>
      <c r="D26" s="76">
        <f t="shared" ref="D26:H26" si="5">SUM(D11:D25)</f>
        <v>8775</v>
      </c>
      <c r="E26" s="78">
        <f t="shared" ref="E26" si="6">C26+D26</f>
        <v>28343</v>
      </c>
      <c r="F26" s="80">
        <f t="shared" ref="F26" si="7">E26/$E$26</f>
        <v>1</v>
      </c>
      <c r="G26" s="76">
        <f>SUM(G11:G25)</f>
        <v>59614</v>
      </c>
      <c r="H26" s="76">
        <f t="shared" si="5"/>
        <v>2881</v>
      </c>
      <c r="I26" s="78">
        <f t="shared" ref="I26" si="8">G26+H26</f>
        <v>62495</v>
      </c>
      <c r="J26" s="80">
        <f t="shared" ref="J26" si="9">I26/$I$26</f>
        <v>1</v>
      </c>
      <c r="K26" s="78">
        <f t="shared" ref="K26:K27" si="10">E26+I26</f>
        <v>90838</v>
      </c>
      <c r="Q26" s="89"/>
    </row>
    <row r="27" spans="2:17" ht="25.5" customHeight="1" x14ac:dyDescent="0.25">
      <c r="B27" s="90" t="s">
        <v>82</v>
      </c>
      <c r="C27" s="91">
        <f>+C26/$K$26</f>
        <v>0.21541645566833265</v>
      </c>
      <c r="D27" s="91">
        <f>+D26/$K$26</f>
        <v>9.6600541623549613E-2</v>
      </c>
      <c r="E27" s="92">
        <f>C27+D27</f>
        <v>0.31201699729188226</v>
      </c>
      <c r="F27" s="92"/>
      <c r="G27" s="91">
        <f>+G26/$K$26</f>
        <v>0.65626720095114377</v>
      </c>
      <c r="H27" s="91">
        <f>+H26/$K$26</f>
        <v>3.1715801756973951E-2</v>
      </c>
      <c r="I27" s="92">
        <f>G27+H27</f>
        <v>0.68798300270811774</v>
      </c>
      <c r="J27" s="92"/>
      <c r="K27" s="92">
        <f t="shared" si="10"/>
        <v>1</v>
      </c>
    </row>
    <row r="28" spans="2:17" x14ac:dyDescent="0.25">
      <c r="B28" s="96"/>
      <c r="C28" s="96"/>
      <c r="D28" s="96"/>
      <c r="E28" s="96"/>
      <c r="F28" s="96"/>
      <c r="G28" s="96"/>
      <c r="H28" s="96"/>
      <c r="I28" s="96"/>
      <c r="J28" s="96"/>
      <c r="K28" s="96"/>
    </row>
    <row r="29" spans="2:17" ht="13.8" x14ac:dyDescent="0.3">
      <c r="B29" s="347" t="s">
        <v>102</v>
      </c>
      <c r="C29" s="347"/>
      <c r="D29" s="347"/>
      <c r="E29" s="347"/>
      <c r="F29" s="347"/>
      <c r="G29" s="347"/>
      <c r="H29" s="347"/>
      <c r="I29" s="347"/>
      <c r="J29" s="347"/>
      <c r="K29" s="347"/>
    </row>
    <row r="30" spans="2:17" ht="13.8" x14ac:dyDescent="0.3">
      <c r="B30" s="360" t="str">
        <f>'Solicitudes Regiones'!$B$6:$P$6</f>
        <v>Acumuladas de julio de 2008 a enero de 2019</v>
      </c>
      <c r="C30" s="360"/>
      <c r="D30" s="360"/>
      <c r="E30" s="360"/>
      <c r="F30" s="360"/>
      <c r="G30" s="360"/>
      <c r="H30" s="360"/>
      <c r="I30" s="360"/>
      <c r="J30" s="360"/>
      <c r="K30" s="360"/>
    </row>
    <row r="31" spans="2:17" x14ac:dyDescent="0.25">
      <c r="B31" s="96"/>
      <c r="C31" s="96"/>
      <c r="D31" s="96"/>
      <c r="E31" s="96"/>
      <c r="F31" s="96"/>
      <c r="G31" s="96"/>
      <c r="H31" s="96"/>
      <c r="I31" s="96"/>
      <c r="J31" s="96"/>
      <c r="K31" s="96"/>
    </row>
    <row r="32" spans="2:17" ht="12.75" customHeight="1" x14ac:dyDescent="0.25">
      <c r="B32" s="376" t="s">
        <v>83</v>
      </c>
      <c r="C32" s="377"/>
      <c r="D32" s="377"/>
      <c r="E32" s="377"/>
      <c r="F32" s="377"/>
      <c r="G32" s="377"/>
      <c r="H32" s="377"/>
      <c r="I32" s="377"/>
      <c r="J32" s="377"/>
      <c r="K32" s="378"/>
      <c r="L32" s="97"/>
    </row>
    <row r="33" spans="2:11" ht="20.25" customHeight="1" x14ac:dyDescent="0.25">
      <c r="B33" s="375" t="s">
        <v>74</v>
      </c>
      <c r="C33" s="376" t="s">
        <v>2</v>
      </c>
      <c r="D33" s="377"/>
      <c r="E33" s="377"/>
      <c r="F33" s="377"/>
      <c r="G33" s="377"/>
      <c r="H33" s="377"/>
      <c r="I33" s="377"/>
      <c r="J33" s="377"/>
      <c r="K33" s="378"/>
    </row>
    <row r="34" spans="2:11" ht="24" customHeight="1" x14ac:dyDescent="0.25">
      <c r="B34" s="375"/>
      <c r="C34" s="81" t="s">
        <v>75</v>
      </c>
      <c r="D34" s="81" t="s">
        <v>76</v>
      </c>
      <c r="E34" s="81" t="s">
        <v>77</v>
      </c>
      <c r="F34" s="81" t="s">
        <v>78</v>
      </c>
      <c r="G34" s="81" t="s">
        <v>8</v>
      </c>
      <c r="H34" s="81" t="s">
        <v>79</v>
      </c>
      <c r="I34" s="81" t="s">
        <v>80</v>
      </c>
      <c r="J34" s="81" t="s">
        <v>81</v>
      </c>
      <c r="K34" s="82" t="s">
        <v>46</v>
      </c>
    </row>
    <row r="35" spans="2:11" ht="15.75" customHeight="1" x14ac:dyDescent="0.25">
      <c r="B35" s="104" t="s">
        <v>169</v>
      </c>
      <c r="C35" s="104">
        <v>3843</v>
      </c>
      <c r="D35" s="104">
        <v>1440</v>
      </c>
      <c r="E35" s="104">
        <f>C35+D35</f>
        <v>5283</v>
      </c>
      <c r="F35" s="105">
        <f>E35/$E$50</f>
        <v>0.23392667375132836</v>
      </c>
      <c r="G35" s="104">
        <v>12087</v>
      </c>
      <c r="H35" s="104">
        <v>569</v>
      </c>
      <c r="I35" s="104">
        <f>G35+H35</f>
        <v>12656</v>
      </c>
      <c r="J35" s="105">
        <f>I35/$I$50</f>
        <v>0.2418960244648318</v>
      </c>
      <c r="K35" s="104">
        <f t="shared" ref="K35:K49" si="11">E35+I35</f>
        <v>17939</v>
      </c>
    </row>
    <row r="36" spans="2:11" x14ac:dyDescent="0.25">
      <c r="B36" s="104" t="s">
        <v>55</v>
      </c>
      <c r="C36" s="104">
        <v>4388</v>
      </c>
      <c r="D36" s="104">
        <v>1422</v>
      </c>
      <c r="E36" s="104">
        <f t="shared" ref="E36:E49" si="12">C36+D36</f>
        <v>5810</v>
      </c>
      <c r="F36" s="105">
        <f t="shared" ref="F36:F49" si="13">E36/$E$50</f>
        <v>0.25726177825008856</v>
      </c>
      <c r="G36" s="104">
        <v>14006</v>
      </c>
      <c r="H36" s="104">
        <v>700</v>
      </c>
      <c r="I36" s="104">
        <f t="shared" ref="I36:I49" si="14">G36+H36</f>
        <v>14706</v>
      </c>
      <c r="J36" s="105">
        <f t="shared" ref="J36:J49" si="15">I36/$I$50</f>
        <v>0.28107798165137615</v>
      </c>
      <c r="K36" s="104">
        <f t="shared" si="11"/>
        <v>20516</v>
      </c>
    </row>
    <row r="37" spans="2:11" x14ac:dyDescent="0.25">
      <c r="B37" s="104" t="s">
        <v>170</v>
      </c>
      <c r="C37" s="104">
        <v>289</v>
      </c>
      <c r="D37" s="104">
        <v>94</v>
      </c>
      <c r="E37" s="104">
        <f t="shared" si="12"/>
        <v>383</v>
      </c>
      <c r="F37" s="105">
        <f t="shared" si="13"/>
        <v>1.695890896209706E-2</v>
      </c>
      <c r="G37" s="104">
        <v>1093</v>
      </c>
      <c r="H37" s="104">
        <v>40</v>
      </c>
      <c r="I37" s="104">
        <f t="shared" si="14"/>
        <v>1133</v>
      </c>
      <c r="J37" s="105">
        <f t="shared" si="15"/>
        <v>2.1655198776758408E-2</v>
      </c>
      <c r="K37" s="104">
        <f t="shared" si="11"/>
        <v>1516</v>
      </c>
    </row>
    <row r="38" spans="2:11" x14ac:dyDescent="0.25">
      <c r="B38" s="104" t="s">
        <v>171</v>
      </c>
      <c r="C38" s="104">
        <v>132</v>
      </c>
      <c r="D38" s="104">
        <v>33</v>
      </c>
      <c r="E38" s="104">
        <f t="shared" si="12"/>
        <v>165</v>
      </c>
      <c r="F38" s="105">
        <f t="shared" si="13"/>
        <v>7.3060573857598298E-3</v>
      </c>
      <c r="G38" s="104">
        <v>269</v>
      </c>
      <c r="H38" s="104">
        <v>12</v>
      </c>
      <c r="I38" s="104">
        <f t="shared" si="14"/>
        <v>281</v>
      </c>
      <c r="J38" s="105">
        <f t="shared" si="15"/>
        <v>5.3707951070336392E-3</v>
      </c>
      <c r="K38" s="104">
        <f t="shared" si="11"/>
        <v>446</v>
      </c>
    </row>
    <row r="39" spans="2:11" x14ac:dyDescent="0.25">
      <c r="B39" s="104" t="s">
        <v>172</v>
      </c>
      <c r="C39" s="104">
        <v>106</v>
      </c>
      <c r="D39" s="104">
        <v>27</v>
      </c>
      <c r="E39" s="104">
        <f t="shared" si="12"/>
        <v>133</v>
      </c>
      <c r="F39" s="105">
        <f t="shared" si="13"/>
        <v>5.8891250442791353E-3</v>
      </c>
      <c r="G39" s="104">
        <v>392</v>
      </c>
      <c r="H39" s="104">
        <v>11</v>
      </c>
      <c r="I39" s="104">
        <f t="shared" si="14"/>
        <v>403</v>
      </c>
      <c r="J39" s="105">
        <f t="shared" si="15"/>
        <v>7.7025993883792047E-3</v>
      </c>
      <c r="K39" s="104">
        <f t="shared" si="11"/>
        <v>536</v>
      </c>
    </row>
    <row r="40" spans="2:11" x14ac:dyDescent="0.25">
      <c r="B40" s="104" t="s">
        <v>173</v>
      </c>
      <c r="C40" s="104">
        <v>486</v>
      </c>
      <c r="D40" s="104">
        <v>174</v>
      </c>
      <c r="E40" s="104">
        <f t="shared" si="12"/>
        <v>660</v>
      </c>
      <c r="F40" s="105">
        <f t="shared" si="13"/>
        <v>2.9224229543039319E-2</v>
      </c>
      <c r="G40" s="104">
        <v>2147</v>
      </c>
      <c r="H40" s="104">
        <v>101</v>
      </c>
      <c r="I40" s="104">
        <f t="shared" si="14"/>
        <v>2248</v>
      </c>
      <c r="J40" s="105">
        <f t="shared" si="15"/>
        <v>4.2966360856269113E-2</v>
      </c>
      <c r="K40" s="104">
        <f t="shared" si="11"/>
        <v>2908</v>
      </c>
    </row>
    <row r="41" spans="2:11" x14ac:dyDescent="0.25">
      <c r="B41" s="104" t="s">
        <v>174</v>
      </c>
      <c r="C41" s="104">
        <v>998</v>
      </c>
      <c r="D41" s="104">
        <v>274</v>
      </c>
      <c r="E41" s="104">
        <f t="shared" si="12"/>
        <v>1272</v>
      </c>
      <c r="F41" s="105">
        <f t="shared" si="13"/>
        <v>5.6323060573857602E-2</v>
      </c>
      <c r="G41" s="104">
        <v>2840</v>
      </c>
      <c r="H41" s="104">
        <v>129</v>
      </c>
      <c r="I41" s="104">
        <f t="shared" si="14"/>
        <v>2969</v>
      </c>
      <c r="J41" s="105">
        <f t="shared" si="15"/>
        <v>5.6746941896024465E-2</v>
      </c>
      <c r="K41" s="104">
        <f t="shared" si="11"/>
        <v>4241</v>
      </c>
    </row>
    <row r="42" spans="2:11" x14ac:dyDescent="0.25">
      <c r="B42" s="104" t="s">
        <v>175</v>
      </c>
      <c r="C42" s="104">
        <v>397</v>
      </c>
      <c r="D42" s="104">
        <v>102</v>
      </c>
      <c r="E42" s="104">
        <f t="shared" si="12"/>
        <v>499</v>
      </c>
      <c r="F42" s="105">
        <f t="shared" si="13"/>
        <v>2.2095288699964577E-2</v>
      </c>
      <c r="G42" s="104">
        <v>683</v>
      </c>
      <c r="H42" s="104">
        <v>43</v>
      </c>
      <c r="I42" s="104">
        <f t="shared" si="14"/>
        <v>726</v>
      </c>
      <c r="J42" s="105">
        <f t="shared" si="15"/>
        <v>1.3876146788990826E-2</v>
      </c>
      <c r="K42" s="104">
        <f t="shared" si="11"/>
        <v>1225</v>
      </c>
    </row>
    <row r="43" spans="2:11" x14ac:dyDescent="0.25">
      <c r="B43" s="104" t="s">
        <v>176</v>
      </c>
      <c r="C43" s="104">
        <v>562</v>
      </c>
      <c r="D43" s="104">
        <v>171</v>
      </c>
      <c r="E43" s="104">
        <f t="shared" si="12"/>
        <v>733</v>
      </c>
      <c r="F43" s="105">
        <f t="shared" si="13"/>
        <v>3.2456606447042152E-2</v>
      </c>
      <c r="G43" s="104">
        <v>1578</v>
      </c>
      <c r="H43" s="104">
        <v>85</v>
      </c>
      <c r="I43" s="104">
        <f t="shared" si="14"/>
        <v>1663</v>
      </c>
      <c r="J43" s="105">
        <f t="shared" si="15"/>
        <v>3.1785168195718652E-2</v>
      </c>
      <c r="K43" s="104">
        <f t="shared" si="11"/>
        <v>2396</v>
      </c>
    </row>
    <row r="44" spans="2:11" x14ac:dyDescent="0.25">
      <c r="B44" s="104" t="s">
        <v>177</v>
      </c>
      <c r="C44" s="104">
        <v>872</v>
      </c>
      <c r="D44" s="104">
        <v>250</v>
      </c>
      <c r="E44" s="104">
        <f t="shared" si="12"/>
        <v>1122</v>
      </c>
      <c r="F44" s="105">
        <f t="shared" si="13"/>
        <v>4.9681190223166846E-2</v>
      </c>
      <c r="G44" s="104">
        <v>2335</v>
      </c>
      <c r="H44" s="104">
        <v>79</v>
      </c>
      <c r="I44" s="104">
        <f t="shared" si="14"/>
        <v>2414</v>
      </c>
      <c r="J44" s="105">
        <f t="shared" si="15"/>
        <v>4.6139143730886852E-2</v>
      </c>
      <c r="K44" s="104">
        <f t="shared" si="11"/>
        <v>3536</v>
      </c>
    </row>
    <row r="45" spans="2:11" x14ac:dyDescent="0.25">
      <c r="B45" s="104" t="s">
        <v>178</v>
      </c>
      <c r="C45" s="104">
        <v>3176</v>
      </c>
      <c r="D45" s="104">
        <v>907</v>
      </c>
      <c r="E45" s="104">
        <f t="shared" si="12"/>
        <v>4083</v>
      </c>
      <c r="F45" s="105">
        <f t="shared" si="13"/>
        <v>0.18079171094580235</v>
      </c>
      <c r="G45" s="104">
        <v>7681</v>
      </c>
      <c r="H45" s="104">
        <v>410</v>
      </c>
      <c r="I45" s="104">
        <f t="shared" si="14"/>
        <v>8091</v>
      </c>
      <c r="J45" s="105">
        <f t="shared" si="15"/>
        <v>0.15464449541284403</v>
      </c>
      <c r="K45" s="104">
        <f t="shared" si="11"/>
        <v>12174</v>
      </c>
    </row>
    <row r="46" spans="2:11" x14ac:dyDescent="0.25">
      <c r="B46" s="104" t="s">
        <v>179</v>
      </c>
      <c r="C46" s="104">
        <v>470</v>
      </c>
      <c r="D46" s="104">
        <v>145</v>
      </c>
      <c r="E46" s="104">
        <f t="shared" si="12"/>
        <v>615</v>
      </c>
      <c r="F46" s="105">
        <f t="shared" si="13"/>
        <v>2.7231668437832094E-2</v>
      </c>
      <c r="G46" s="104">
        <v>1487</v>
      </c>
      <c r="H46" s="104">
        <v>57</v>
      </c>
      <c r="I46" s="104">
        <f t="shared" si="14"/>
        <v>1544</v>
      </c>
      <c r="J46" s="105">
        <f t="shared" si="15"/>
        <v>2.9510703363914374E-2</v>
      </c>
      <c r="K46" s="104">
        <f t="shared" si="11"/>
        <v>2159</v>
      </c>
    </row>
    <row r="47" spans="2:11" x14ac:dyDescent="0.25">
      <c r="B47" s="104" t="s">
        <v>180</v>
      </c>
      <c r="C47" s="104">
        <v>867</v>
      </c>
      <c r="D47" s="104">
        <v>276</v>
      </c>
      <c r="E47" s="104">
        <f t="shared" si="12"/>
        <v>1143</v>
      </c>
      <c r="F47" s="105">
        <f t="shared" si="13"/>
        <v>5.0611052072263546E-2</v>
      </c>
      <c r="G47" s="104">
        <v>2103</v>
      </c>
      <c r="H47" s="104">
        <v>130</v>
      </c>
      <c r="I47" s="104">
        <f t="shared" si="14"/>
        <v>2233</v>
      </c>
      <c r="J47" s="105">
        <f t="shared" si="15"/>
        <v>4.2679663608562693E-2</v>
      </c>
      <c r="K47" s="104">
        <f t="shared" si="11"/>
        <v>3376</v>
      </c>
    </row>
    <row r="48" spans="2:11" x14ac:dyDescent="0.25">
      <c r="B48" s="104" t="s">
        <v>181</v>
      </c>
      <c r="C48" s="104">
        <v>307</v>
      </c>
      <c r="D48" s="104">
        <v>135</v>
      </c>
      <c r="E48" s="104">
        <f t="shared" si="12"/>
        <v>442</v>
      </c>
      <c r="F48" s="105">
        <f t="shared" si="13"/>
        <v>1.9571377966702091E-2</v>
      </c>
      <c r="G48" s="104">
        <v>834</v>
      </c>
      <c r="H48" s="104">
        <v>52</v>
      </c>
      <c r="I48" s="104">
        <f t="shared" si="14"/>
        <v>886</v>
      </c>
      <c r="J48" s="105">
        <f t="shared" si="15"/>
        <v>1.6934250764525993E-2</v>
      </c>
      <c r="K48" s="104">
        <f t="shared" si="11"/>
        <v>1328</v>
      </c>
    </row>
    <row r="49" spans="2:11" x14ac:dyDescent="0.25">
      <c r="B49" s="104" t="s">
        <v>182</v>
      </c>
      <c r="C49" s="104">
        <v>200</v>
      </c>
      <c r="D49" s="104">
        <v>41</v>
      </c>
      <c r="E49" s="104">
        <f t="shared" si="12"/>
        <v>241</v>
      </c>
      <c r="F49" s="105">
        <f t="shared" si="13"/>
        <v>1.0671271696776478E-2</v>
      </c>
      <c r="G49" s="104">
        <v>353</v>
      </c>
      <c r="H49" s="104">
        <v>14</v>
      </c>
      <c r="I49" s="104">
        <f t="shared" si="14"/>
        <v>367</v>
      </c>
      <c r="J49" s="105">
        <f t="shared" si="15"/>
        <v>7.0145259938837919E-3</v>
      </c>
      <c r="K49" s="104">
        <f t="shared" si="11"/>
        <v>608</v>
      </c>
    </row>
    <row r="50" spans="2:11" x14ac:dyDescent="0.25">
      <c r="B50" s="106" t="s">
        <v>66</v>
      </c>
      <c r="C50" s="104">
        <f t="shared" ref="C50:H50" si="16">SUM(C35:C49)</f>
        <v>17093</v>
      </c>
      <c r="D50" s="104">
        <f t="shared" si="16"/>
        <v>5491</v>
      </c>
      <c r="E50" s="106">
        <f t="shared" ref="E50" si="17">C50+D50</f>
        <v>22584</v>
      </c>
      <c r="F50" s="107">
        <f t="shared" ref="F50" si="18">E50/$E$50</f>
        <v>1</v>
      </c>
      <c r="G50" s="104">
        <f t="shared" si="16"/>
        <v>49888</v>
      </c>
      <c r="H50" s="104">
        <f t="shared" si="16"/>
        <v>2432</v>
      </c>
      <c r="I50" s="106">
        <f t="shared" ref="I50" si="19">G50+H50</f>
        <v>52320</v>
      </c>
      <c r="J50" s="107">
        <f t="shared" ref="J50" si="20">I50/$I$50</f>
        <v>1</v>
      </c>
      <c r="K50" s="106">
        <f t="shared" ref="K50:K51" si="21">E50+I50</f>
        <v>74904</v>
      </c>
    </row>
    <row r="51" spans="2:11" ht="27" customHeight="1" x14ac:dyDescent="0.25">
      <c r="B51" s="90" t="s">
        <v>84</v>
      </c>
      <c r="C51" s="91">
        <f>+C50/$K$50</f>
        <v>0.22819876108085016</v>
      </c>
      <c r="D51" s="91">
        <f>+D50/$K$50</f>
        <v>7.3307166506461602E-2</v>
      </c>
      <c r="E51" s="92">
        <f>C51+D51</f>
        <v>0.30150592758731176</v>
      </c>
      <c r="F51" s="92"/>
      <c r="G51" s="91">
        <f>+G50/$K$50</f>
        <v>0.66602584641674678</v>
      </c>
      <c r="H51" s="91">
        <f>+H50/$K$50</f>
        <v>3.2468225995941472E-2</v>
      </c>
      <c r="I51" s="92">
        <f>G51+H51</f>
        <v>0.69849407241268824</v>
      </c>
      <c r="J51" s="92"/>
      <c r="K51" s="92">
        <f t="shared" si="21"/>
        <v>1</v>
      </c>
    </row>
    <row r="52" spans="2:11" x14ac:dyDescent="0.25">
      <c r="B52" s="83" t="s">
        <v>149</v>
      </c>
    </row>
    <row r="53" spans="2:11" x14ac:dyDescent="0.25">
      <c r="B53" s="83" t="s">
        <v>150</v>
      </c>
    </row>
    <row r="143" spans="2:2" x14ac:dyDescent="0.25">
      <c r="B143" s="84" t="s">
        <v>96</v>
      </c>
    </row>
  </sheetData>
  <mergeCells count="10">
    <mergeCell ref="B6:K6"/>
    <mergeCell ref="B5:K5"/>
    <mergeCell ref="B29:K29"/>
    <mergeCell ref="B30:K30"/>
    <mergeCell ref="B32:K32"/>
    <mergeCell ref="B33:B34"/>
    <mergeCell ref="C33:K33"/>
    <mergeCell ref="B8:K8"/>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topLeftCell="A70" zoomScaleNormal="100" workbookViewId="0">
      <selection activeCell="L39" sqref="L39"/>
    </sheetView>
  </sheetViews>
  <sheetFormatPr baseColWidth="10" defaultRowHeight="12" x14ac:dyDescent="0.25"/>
  <cols>
    <col min="1" max="1" width="6" style="84" customWidth="1"/>
    <col min="2" max="2" width="18.109375" style="84" customWidth="1"/>
    <col min="3" max="3" width="9.6640625" style="84" bestFit="1" customWidth="1"/>
    <col min="4" max="4" width="9.109375" style="84" bestFit="1" customWidth="1"/>
    <col min="5" max="6" width="9.109375" style="84" customWidth="1"/>
    <col min="7" max="7" width="9.44140625" style="84" bestFit="1" customWidth="1"/>
    <col min="8" max="8" width="8.44140625" style="84" bestFit="1" customWidth="1"/>
    <col min="9" max="11" width="8.44140625" style="84" customWidth="1"/>
    <col min="12" max="12" width="9.88671875" style="84" customWidth="1"/>
    <col min="13" max="251" width="11.44140625" style="84"/>
    <col min="252" max="252" width="18.109375" style="84" customWidth="1"/>
    <col min="253" max="253" width="9.6640625" style="84" bestFit="1" customWidth="1"/>
    <col min="254" max="254" width="9.109375" style="84" bestFit="1" customWidth="1"/>
    <col min="255" max="256" width="9.109375" style="84" customWidth="1"/>
    <col min="257" max="257" width="9.44140625" style="84" bestFit="1" customWidth="1"/>
    <col min="258" max="258" width="8.44140625" style="84" bestFit="1" customWidth="1"/>
    <col min="259" max="261" width="8.44140625" style="84" customWidth="1"/>
    <col min="262" max="267" width="0" style="84" hidden="1" customWidth="1"/>
    <col min="268" max="268" width="9.88671875" style="84" customWidth="1"/>
    <col min="269" max="507" width="11.44140625" style="84"/>
    <col min="508" max="508" width="18.109375" style="84" customWidth="1"/>
    <col min="509" max="509" width="9.6640625" style="84" bestFit="1" customWidth="1"/>
    <col min="510" max="510" width="9.109375" style="84" bestFit="1" customWidth="1"/>
    <col min="511" max="512" width="9.109375" style="84" customWidth="1"/>
    <col min="513" max="513" width="9.44140625" style="84" bestFit="1" customWidth="1"/>
    <col min="514" max="514" width="8.44140625" style="84" bestFit="1" customWidth="1"/>
    <col min="515" max="517" width="8.44140625" style="84" customWidth="1"/>
    <col min="518" max="523" width="0" style="84" hidden="1" customWidth="1"/>
    <col min="524" max="524" width="9.88671875" style="84" customWidth="1"/>
    <col min="525" max="763" width="11.44140625" style="84"/>
    <col min="764" max="764" width="18.109375" style="84" customWidth="1"/>
    <col min="765" max="765" width="9.6640625" style="84" bestFit="1" customWidth="1"/>
    <col min="766" max="766" width="9.109375" style="84" bestFit="1" customWidth="1"/>
    <col min="767" max="768" width="9.109375" style="84" customWidth="1"/>
    <col min="769" max="769" width="9.44140625" style="84" bestFit="1" customWidth="1"/>
    <col min="770" max="770" width="8.44140625" style="84" bestFit="1" customWidth="1"/>
    <col min="771" max="773" width="8.44140625" style="84" customWidth="1"/>
    <col min="774" max="779" width="0" style="84" hidden="1" customWidth="1"/>
    <col min="780" max="780" width="9.88671875" style="84" customWidth="1"/>
    <col min="781" max="1019" width="11.44140625" style="84"/>
    <col min="1020" max="1020" width="18.109375" style="84" customWidth="1"/>
    <col min="1021" max="1021" width="9.6640625" style="84" bestFit="1" customWidth="1"/>
    <col min="1022" max="1022" width="9.109375" style="84" bestFit="1" customWidth="1"/>
    <col min="1023" max="1024" width="9.109375" style="84" customWidth="1"/>
    <col min="1025" max="1025" width="9.44140625" style="84" bestFit="1" customWidth="1"/>
    <col min="1026" max="1026" width="8.44140625" style="84" bestFit="1" customWidth="1"/>
    <col min="1027" max="1029" width="8.44140625" style="84" customWidth="1"/>
    <col min="1030" max="1035" width="0" style="84" hidden="1" customWidth="1"/>
    <col min="1036" max="1036" width="9.88671875" style="84" customWidth="1"/>
    <col min="1037" max="1275" width="11.44140625" style="84"/>
    <col min="1276" max="1276" width="18.109375" style="84" customWidth="1"/>
    <col min="1277" max="1277" width="9.6640625" style="84" bestFit="1" customWidth="1"/>
    <col min="1278" max="1278" width="9.109375" style="84" bestFit="1" customWidth="1"/>
    <col min="1279" max="1280" width="9.109375" style="84" customWidth="1"/>
    <col min="1281" max="1281" width="9.44140625" style="84" bestFit="1" customWidth="1"/>
    <col min="1282" max="1282" width="8.44140625" style="84" bestFit="1" customWidth="1"/>
    <col min="1283" max="1285" width="8.44140625" style="84" customWidth="1"/>
    <col min="1286" max="1291" width="0" style="84" hidden="1" customWidth="1"/>
    <col min="1292" max="1292" width="9.88671875" style="84" customWidth="1"/>
    <col min="1293" max="1531" width="11.44140625" style="84"/>
    <col min="1532" max="1532" width="18.109375" style="84" customWidth="1"/>
    <col min="1533" max="1533" width="9.6640625" style="84" bestFit="1" customWidth="1"/>
    <col min="1534" max="1534" width="9.109375" style="84" bestFit="1" customWidth="1"/>
    <col min="1535" max="1536" width="9.109375" style="84" customWidth="1"/>
    <col min="1537" max="1537" width="9.44140625" style="84" bestFit="1" customWidth="1"/>
    <col min="1538" max="1538" width="8.44140625" style="84" bestFit="1" customWidth="1"/>
    <col min="1539" max="1541" width="8.44140625" style="84" customWidth="1"/>
    <col min="1542" max="1547" width="0" style="84" hidden="1" customWidth="1"/>
    <col min="1548" max="1548" width="9.88671875" style="84" customWidth="1"/>
    <col min="1549" max="1787" width="11.44140625" style="84"/>
    <col min="1788" max="1788" width="18.109375" style="84" customWidth="1"/>
    <col min="1789" max="1789" width="9.6640625" style="84" bestFit="1" customWidth="1"/>
    <col min="1790" max="1790" width="9.109375" style="84" bestFit="1" customWidth="1"/>
    <col min="1791" max="1792" width="9.109375" style="84" customWidth="1"/>
    <col min="1793" max="1793" width="9.44140625" style="84" bestFit="1" customWidth="1"/>
    <col min="1794" max="1794" width="8.44140625" style="84" bestFit="1" customWidth="1"/>
    <col min="1795" max="1797" width="8.44140625" style="84" customWidth="1"/>
    <col min="1798" max="1803" width="0" style="84" hidden="1" customWidth="1"/>
    <col min="1804" max="1804" width="9.88671875" style="84" customWidth="1"/>
    <col min="1805" max="2043" width="11.44140625" style="84"/>
    <col min="2044" max="2044" width="18.109375" style="84" customWidth="1"/>
    <col min="2045" max="2045" width="9.6640625" style="84" bestFit="1" customWidth="1"/>
    <col min="2046" max="2046" width="9.109375" style="84" bestFit="1" customWidth="1"/>
    <col min="2047" max="2048" width="9.109375" style="84" customWidth="1"/>
    <col min="2049" max="2049" width="9.44140625" style="84" bestFit="1" customWidth="1"/>
    <col min="2050" max="2050" width="8.44140625" style="84" bestFit="1" customWidth="1"/>
    <col min="2051" max="2053" width="8.44140625" style="84" customWidth="1"/>
    <col min="2054" max="2059" width="0" style="84" hidden="1" customWidth="1"/>
    <col min="2060" max="2060" width="9.88671875" style="84" customWidth="1"/>
    <col min="2061" max="2299" width="11.44140625" style="84"/>
    <col min="2300" max="2300" width="18.109375" style="84" customWidth="1"/>
    <col min="2301" max="2301" width="9.6640625" style="84" bestFit="1" customWidth="1"/>
    <col min="2302" max="2302" width="9.109375" style="84" bestFit="1" customWidth="1"/>
    <col min="2303" max="2304" width="9.109375" style="84" customWidth="1"/>
    <col min="2305" max="2305" width="9.44140625" style="84" bestFit="1" customWidth="1"/>
    <col min="2306" max="2306" width="8.44140625" style="84" bestFit="1" customWidth="1"/>
    <col min="2307" max="2309" width="8.44140625" style="84" customWidth="1"/>
    <col min="2310" max="2315" width="0" style="84" hidden="1" customWidth="1"/>
    <col min="2316" max="2316" width="9.88671875" style="84" customWidth="1"/>
    <col min="2317" max="2555" width="11.44140625" style="84"/>
    <col min="2556" max="2556" width="18.109375" style="84" customWidth="1"/>
    <col min="2557" max="2557" width="9.6640625" style="84" bestFit="1" customWidth="1"/>
    <col min="2558" max="2558" width="9.109375" style="84" bestFit="1" customWidth="1"/>
    <col min="2559" max="2560" width="9.109375" style="84" customWidth="1"/>
    <col min="2561" max="2561" width="9.44140625" style="84" bestFit="1" customWidth="1"/>
    <col min="2562" max="2562" width="8.44140625" style="84" bestFit="1" customWidth="1"/>
    <col min="2563" max="2565" width="8.44140625" style="84" customWidth="1"/>
    <col min="2566" max="2571" width="0" style="84" hidden="1" customWidth="1"/>
    <col min="2572" max="2572" width="9.88671875" style="84" customWidth="1"/>
    <col min="2573" max="2811" width="11.44140625" style="84"/>
    <col min="2812" max="2812" width="18.109375" style="84" customWidth="1"/>
    <col min="2813" max="2813" width="9.6640625" style="84" bestFit="1" customWidth="1"/>
    <col min="2814" max="2814" width="9.109375" style="84" bestFit="1" customWidth="1"/>
    <col min="2815" max="2816" width="9.109375" style="84" customWidth="1"/>
    <col min="2817" max="2817" width="9.44140625" style="84" bestFit="1" customWidth="1"/>
    <col min="2818" max="2818" width="8.44140625" style="84" bestFit="1" customWidth="1"/>
    <col min="2819" max="2821" width="8.44140625" style="84" customWidth="1"/>
    <col min="2822" max="2827" width="0" style="84" hidden="1" customWidth="1"/>
    <col min="2828" max="2828" width="9.88671875" style="84" customWidth="1"/>
    <col min="2829" max="3067" width="11.44140625" style="84"/>
    <col min="3068" max="3068" width="18.109375" style="84" customWidth="1"/>
    <col min="3069" max="3069" width="9.6640625" style="84" bestFit="1" customWidth="1"/>
    <col min="3070" max="3070" width="9.109375" style="84" bestFit="1" customWidth="1"/>
    <col min="3071" max="3072" width="9.109375" style="84" customWidth="1"/>
    <col min="3073" max="3073" width="9.44140625" style="84" bestFit="1" customWidth="1"/>
    <col min="3074" max="3074" width="8.44140625" style="84" bestFit="1" customWidth="1"/>
    <col min="3075" max="3077" width="8.44140625" style="84" customWidth="1"/>
    <col min="3078" max="3083" width="0" style="84" hidden="1" customWidth="1"/>
    <col min="3084" max="3084" width="9.88671875" style="84" customWidth="1"/>
    <col min="3085" max="3323" width="11.44140625" style="84"/>
    <col min="3324" max="3324" width="18.109375" style="84" customWidth="1"/>
    <col min="3325" max="3325" width="9.6640625" style="84" bestFit="1" customWidth="1"/>
    <col min="3326" max="3326" width="9.109375" style="84" bestFit="1" customWidth="1"/>
    <col min="3327" max="3328" width="9.109375" style="84" customWidth="1"/>
    <col min="3329" max="3329" width="9.44140625" style="84" bestFit="1" customWidth="1"/>
    <col min="3330" max="3330" width="8.44140625" style="84" bestFit="1" customWidth="1"/>
    <col min="3331" max="3333" width="8.44140625" style="84" customWidth="1"/>
    <col min="3334" max="3339" width="0" style="84" hidden="1" customWidth="1"/>
    <col min="3340" max="3340" width="9.88671875" style="84" customWidth="1"/>
    <col min="3341" max="3579" width="11.44140625" style="84"/>
    <col min="3580" max="3580" width="18.109375" style="84" customWidth="1"/>
    <col min="3581" max="3581" width="9.6640625" style="84" bestFit="1" customWidth="1"/>
    <col min="3582" max="3582" width="9.109375" style="84" bestFit="1" customWidth="1"/>
    <col min="3583" max="3584" width="9.109375" style="84" customWidth="1"/>
    <col min="3585" max="3585" width="9.44140625" style="84" bestFit="1" customWidth="1"/>
    <col min="3586" max="3586" width="8.44140625" style="84" bestFit="1" customWidth="1"/>
    <col min="3587" max="3589" width="8.44140625" style="84" customWidth="1"/>
    <col min="3590" max="3595" width="0" style="84" hidden="1" customWidth="1"/>
    <col min="3596" max="3596" width="9.88671875" style="84" customWidth="1"/>
    <col min="3597" max="3835" width="11.44140625" style="84"/>
    <col min="3836" max="3836" width="18.109375" style="84" customWidth="1"/>
    <col min="3837" max="3837" width="9.6640625" style="84" bestFit="1" customWidth="1"/>
    <col min="3838" max="3838" width="9.109375" style="84" bestFit="1" customWidth="1"/>
    <col min="3839" max="3840" width="9.109375" style="84" customWidth="1"/>
    <col min="3841" max="3841" width="9.44140625" style="84" bestFit="1" customWidth="1"/>
    <col min="3842" max="3842" width="8.44140625" style="84" bestFit="1" customWidth="1"/>
    <col min="3843" max="3845" width="8.44140625" style="84" customWidth="1"/>
    <col min="3846" max="3851" width="0" style="84" hidden="1" customWidth="1"/>
    <col min="3852" max="3852" width="9.88671875" style="84" customWidth="1"/>
    <col min="3853" max="4091" width="11.44140625" style="84"/>
    <col min="4092" max="4092" width="18.109375" style="84" customWidth="1"/>
    <col min="4093" max="4093" width="9.6640625" style="84" bestFit="1" customWidth="1"/>
    <col min="4094" max="4094" width="9.109375" style="84" bestFit="1" customWidth="1"/>
    <col min="4095" max="4096" width="9.109375" style="84" customWidth="1"/>
    <col min="4097" max="4097" width="9.44140625" style="84" bestFit="1" customWidth="1"/>
    <col min="4098" max="4098" width="8.44140625" style="84" bestFit="1" customWidth="1"/>
    <col min="4099" max="4101" width="8.44140625" style="84" customWidth="1"/>
    <col min="4102" max="4107" width="0" style="84" hidden="1" customWidth="1"/>
    <col min="4108" max="4108" width="9.88671875" style="84" customWidth="1"/>
    <col min="4109" max="4347" width="11.44140625" style="84"/>
    <col min="4348" max="4348" width="18.109375" style="84" customWidth="1"/>
    <col min="4349" max="4349" width="9.6640625" style="84" bestFit="1" customWidth="1"/>
    <col min="4350" max="4350" width="9.109375" style="84" bestFit="1" customWidth="1"/>
    <col min="4351" max="4352" width="9.109375" style="84" customWidth="1"/>
    <col min="4353" max="4353" width="9.44140625" style="84" bestFit="1" customWidth="1"/>
    <col min="4354" max="4354" width="8.44140625" style="84" bestFit="1" customWidth="1"/>
    <col min="4355" max="4357" width="8.44140625" style="84" customWidth="1"/>
    <col min="4358" max="4363" width="0" style="84" hidden="1" customWidth="1"/>
    <col min="4364" max="4364" width="9.88671875" style="84" customWidth="1"/>
    <col min="4365" max="4603" width="11.44140625" style="84"/>
    <col min="4604" max="4604" width="18.109375" style="84" customWidth="1"/>
    <col min="4605" max="4605" width="9.6640625" style="84" bestFit="1" customWidth="1"/>
    <col min="4606" max="4606" width="9.109375" style="84" bestFit="1" customWidth="1"/>
    <col min="4607" max="4608" width="9.109375" style="84" customWidth="1"/>
    <col min="4609" max="4609" width="9.44140625" style="84" bestFit="1" customWidth="1"/>
    <col min="4610" max="4610" width="8.44140625" style="84" bestFit="1" customWidth="1"/>
    <col min="4611" max="4613" width="8.44140625" style="84" customWidth="1"/>
    <col min="4614" max="4619" width="0" style="84" hidden="1" customWidth="1"/>
    <col min="4620" max="4620" width="9.88671875" style="84" customWidth="1"/>
    <col min="4621" max="4859" width="11.44140625" style="84"/>
    <col min="4860" max="4860" width="18.109375" style="84" customWidth="1"/>
    <col min="4861" max="4861" width="9.6640625" style="84" bestFit="1" customWidth="1"/>
    <col min="4862" max="4862" width="9.109375" style="84" bestFit="1" customWidth="1"/>
    <col min="4863" max="4864" width="9.109375" style="84" customWidth="1"/>
    <col min="4865" max="4865" width="9.44140625" style="84" bestFit="1" customWidth="1"/>
    <col min="4866" max="4866" width="8.44140625" style="84" bestFit="1" customWidth="1"/>
    <col min="4867" max="4869" width="8.44140625" style="84" customWidth="1"/>
    <col min="4870" max="4875" width="0" style="84" hidden="1" customWidth="1"/>
    <col min="4876" max="4876" width="9.88671875" style="84" customWidth="1"/>
    <col min="4877" max="5115" width="11.44140625" style="84"/>
    <col min="5116" max="5116" width="18.109375" style="84" customWidth="1"/>
    <col min="5117" max="5117" width="9.6640625" style="84" bestFit="1" customWidth="1"/>
    <col min="5118" max="5118" width="9.109375" style="84" bestFit="1" customWidth="1"/>
    <col min="5119" max="5120" width="9.109375" style="84" customWidth="1"/>
    <col min="5121" max="5121" width="9.44140625" style="84" bestFit="1" customWidth="1"/>
    <col min="5122" max="5122" width="8.44140625" style="84" bestFit="1" customWidth="1"/>
    <col min="5123" max="5125" width="8.44140625" style="84" customWidth="1"/>
    <col min="5126" max="5131" width="0" style="84" hidden="1" customWidth="1"/>
    <col min="5132" max="5132" width="9.88671875" style="84" customWidth="1"/>
    <col min="5133" max="5371" width="11.44140625" style="84"/>
    <col min="5372" max="5372" width="18.109375" style="84" customWidth="1"/>
    <col min="5373" max="5373" width="9.6640625" style="84" bestFit="1" customWidth="1"/>
    <col min="5374" max="5374" width="9.109375" style="84" bestFit="1" customWidth="1"/>
    <col min="5375" max="5376" width="9.109375" style="84" customWidth="1"/>
    <col min="5377" max="5377" width="9.44140625" style="84" bestFit="1" customWidth="1"/>
    <col min="5378" max="5378" width="8.44140625" style="84" bestFit="1" customWidth="1"/>
    <col min="5379" max="5381" width="8.44140625" style="84" customWidth="1"/>
    <col min="5382" max="5387" width="0" style="84" hidden="1" customWidth="1"/>
    <col min="5388" max="5388" width="9.88671875" style="84" customWidth="1"/>
    <col min="5389" max="5627" width="11.44140625" style="84"/>
    <col min="5628" max="5628" width="18.109375" style="84" customWidth="1"/>
    <col min="5629" max="5629" width="9.6640625" style="84" bestFit="1" customWidth="1"/>
    <col min="5630" max="5630" width="9.109375" style="84" bestFit="1" customWidth="1"/>
    <col min="5631" max="5632" width="9.109375" style="84" customWidth="1"/>
    <col min="5633" max="5633" width="9.44140625" style="84" bestFit="1" customWidth="1"/>
    <col min="5634" max="5634" width="8.44140625" style="84" bestFit="1" customWidth="1"/>
    <col min="5635" max="5637" width="8.44140625" style="84" customWidth="1"/>
    <col min="5638" max="5643" width="0" style="84" hidden="1" customWidth="1"/>
    <col min="5644" max="5644" width="9.88671875" style="84" customWidth="1"/>
    <col min="5645" max="5883" width="11.44140625" style="84"/>
    <col min="5884" max="5884" width="18.109375" style="84" customWidth="1"/>
    <col min="5885" max="5885" width="9.6640625" style="84" bestFit="1" customWidth="1"/>
    <col min="5886" max="5886" width="9.109375" style="84" bestFit="1" customWidth="1"/>
    <col min="5887" max="5888" width="9.109375" style="84" customWidth="1"/>
    <col min="5889" max="5889" width="9.44140625" style="84" bestFit="1" customWidth="1"/>
    <col min="5890" max="5890" width="8.44140625" style="84" bestFit="1" customWidth="1"/>
    <col min="5891" max="5893" width="8.44140625" style="84" customWidth="1"/>
    <col min="5894" max="5899" width="0" style="84" hidden="1" customWidth="1"/>
    <col min="5900" max="5900" width="9.88671875" style="84" customWidth="1"/>
    <col min="5901" max="6139" width="11.44140625" style="84"/>
    <col min="6140" max="6140" width="18.109375" style="84" customWidth="1"/>
    <col min="6141" max="6141" width="9.6640625" style="84" bestFit="1" customWidth="1"/>
    <col min="6142" max="6142" width="9.109375" style="84" bestFit="1" customWidth="1"/>
    <col min="6143" max="6144" width="9.109375" style="84" customWidth="1"/>
    <col min="6145" max="6145" width="9.44140625" style="84" bestFit="1" customWidth="1"/>
    <col min="6146" max="6146" width="8.44140625" style="84" bestFit="1" customWidth="1"/>
    <col min="6147" max="6149" width="8.44140625" style="84" customWidth="1"/>
    <col min="6150" max="6155" width="0" style="84" hidden="1" customWidth="1"/>
    <col min="6156" max="6156" width="9.88671875" style="84" customWidth="1"/>
    <col min="6157" max="6395" width="11.44140625" style="84"/>
    <col min="6396" max="6396" width="18.109375" style="84" customWidth="1"/>
    <col min="6397" max="6397" width="9.6640625" style="84" bestFit="1" customWidth="1"/>
    <col min="6398" max="6398" width="9.109375" style="84" bestFit="1" customWidth="1"/>
    <col min="6399" max="6400" width="9.109375" style="84" customWidth="1"/>
    <col min="6401" max="6401" width="9.44140625" style="84" bestFit="1" customWidth="1"/>
    <col min="6402" max="6402" width="8.44140625" style="84" bestFit="1" customWidth="1"/>
    <col min="6403" max="6405" width="8.44140625" style="84" customWidth="1"/>
    <col min="6406" max="6411" width="0" style="84" hidden="1" customWidth="1"/>
    <col min="6412" max="6412" width="9.88671875" style="84" customWidth="1"/>
    <col min="6413" max="6651" width="11.44140625" style="84"/>
    <col min="6652" max="6652" width="18.109375" style="84" customWidth="1"/>
    <col min="6653" max="6653" width="9.6640625" style="84" bestFit="1" customWidth="1"/>
    <col min="6654" max="6654" width="9.109375" style="84" bestFit="1" customWidth="1"/>
    <col min="6655" max="6656" width="9.109375" style="84" customWidth="1"/>
    <col min="6657" max="6657" width="9.44140625" style="84" bestFit="1" customWidth="1"/>
    <col min="6658" max="6658" width="8.44140625" style="84" bestFit="1" customWidth="1"/>
    <col min="6659" max="6661" width="8.44140625" style="84" customWidth="1"/>
    <col min="6662" max="6667" width="0" style="84" hidden="1" customWidth="1"/>
    <col min="6668" max="6668" width="9.88671875" style="84" customWidth="1"/>
    <col min="6669" max="6907" width="11.44140625" style="84"/>
    <col min="6908" max="6908" width="18.109375" style="84" customWidth="1"/>
    <col min="6909" max="6909" width="9.6640625" style="84" bestFit="1" customWidth="1"/>
    <col min="6910" max="6910" width="9.109375" style="84" bestFit="1" customWidth="1"/>
    <col min="6911" max="6912" width="9.109375" style="84" customWidth="1"/>
    <col min="6913" max="6913" width="9.44140625" style="84" bestFit="1" customWidth="1"/>
    <col min="6914" max="6914" width="8.44140625" style="84" bestFit="1" customWidth="1"/>
    <col min="6915" max="6917" width="8.44140625" style="84" customWidth="1"/>
    <col min="6918" max="6923" width="0" style="84" hidden="1" customWidth="1"/>
    <col min="6924" max="6924" width="9.88671875" style="84" customWidth="1"/>
    <col min="6925" max="7163" width="11.44140625" style="84"/>
    <col min="7164" max="7164" width="18.109375" style="84" customWidth="1"/>
    <col min="7165" max="7165" width="9.6640625" style="84" bestFit="1" customWidth="1"/>
    <col min="7166" max="7166" width="9.109375" style="84" bestFit="1" customWidth="1"/>
    <col min="7167" max="7168" width="9.109375" style="84" customWidth="1"/>
    <col min="7169" max="7169" width="9.44140625" style="84" bestFit="1" customWidth="1"/>
    <col min="7170" max="7170" width="8.44140625" style="84" bestFit="1" customWidth="1"/>
    <col min="7171" max="7173" width="8.44140625" style="84" customWidth="1"/>
    <col min="7174" max="7179" width="0" style="84" hidden="1" customWidth="1"/>
    <col min="7180" max="7180" width="9.88671875" style="84" customWidth="1"/>
    <col min="7181" max="7419" width="11.44140625" style="84"/>
    <col min="7420" max="7420" width="18.109375" style="84" customWidth="1"/>
    <col min="7421" max="7421" width="9.6640625" style="84" bestFit="1" customWidth="1"/>
    <col min="7422" max="7422" width="9.109375" style="84" bestFit="1" customWidth="1"/>
    <col min="7423" max="7424" width="9.109375" style="84" customWidth="1"/>
    <col min="7425" max="7425" width="9.44140625" style="84" bestFit="1" customWidth="1"/>
    <col min="7426" max="7426" width="8.44140625" style="84" bestFit="1" customWidth="1"/>
    <col min="7427" max="7429" width="8.44140625" style="84" customWidth="1"/>
    <col min="7430" max="7435" width="0" style="84" hidden="1" customWidth="1"/>
    <col min="7436" max="7436" width="9.88671875" style="84" customWidth="1"/>
    <col min="7437" max="7675" width="11.44140625" style="84"/>
    <col min="7676" max="7676" width="18.109375" style="84" customWidth="1"/>
    <col min="7677" max="7677" width="9.6640625" style="84" bestFit="1" customWidth="1"/>
    <col min="7678" max="7678" width="9.109375" style="84" bestFit="1" customWidth="1"/>
    <col min="7679" max="7680" width="9.109375" style="84" customWidth="1"/>
    <col min="7681" max="7681" width="9.44140625" style="84" bestFit="1" customWidth="1"/>
    <col min="7682" max="7682" width="8.44140625" style="84" bestFit="1" customWidth="1"/>
    <col min="7683" max="7685" width="8.44140625" style="84" customWidth="1"/>
    <col min="7686" max="7691" width="0" style="84" hidden="1" customWidth="1"/>
    <col min="7692" max="7692" width="9.88671875" style="84" customWidth="1"/>
    <col min="7693" max="7931" width="11.44140625" style="84"/>
    <col min="7932" max="7932" width="18.109375" style="84" customWidth="1"/>
    <col min="7933" max="7933" width="9.6640625" style="84" bestFit="1" customWidth="1"/>
    <col min="7934" max="7934" width="9.109375" style="84" bestFit="1" customWidth="1"/>
    <col min="7935" max="7936" width="9.109375" style="84" customWidth="1"/>
    <col min="7937" max="7937" width="9.44140625" style="84" bestFit="1" customWidth="1"/>
    <col min="7938" max="7938" width="8.44140625" style="84" bestFit="1" customWidth="1"/>
    <col min="7939" max="7941" width="8.44140625" style="84" customWidth="1"/>
    <col min="7942" max="7947" width="0" style="84" hidden="1" customWidth="1"/>
    <col min="7948" max="7948" width="9.88671875" style="84" customWidth="1"/>
    <col min="7949" max="8187" width="11.44140625" style="84"/>
    <col min="8188" max="8188" width="18.109375" style="84" customWidth="1"/>
    <col min="8189" max="8189" width="9.6640625" style="84" bestFit="1" customWidth="1"/>
    <col min="8190" max="8190" width="9.109375" style="84" bestFit="1" customWidth="1"/>
    <col min="8191" max="8192" width="9.109375" style="84" customWidth="1"/>
    <col min="8193" max="8193" width="9.44140625" style="84" bestFit="1" customWidth="1"/>
    <col min="8194" max="8194" width="8.44140625" style="84" bestFit="1" customWidth="1"/>
    <col min="8195" max="8197" width="8.44140625" style="84" customWidth="1"/>
    <col min="8198" max="8203" width="0" style="84" hidden="1" customWidth="1"/>
    <col min="8204" max="8204" width="9.88671875" style="84" customWidth="1"/>
    <col min="8205" max="8443" width="11.44140625" style="84"/>
    <col min="8444" max="8444" width="18.109375" style="84" customWidth="1"/>
    <col min="8445" max="8445" width="9.6640625" style="84" bestFit="1" customWidth="1"/>
    <col min="8446" max="8446" width="9.109375" style="84" bestFit="1" customWidth="1"/>
    <col min="8447" max="8448" width="9.109375" style="84" customWidth="1"/>
    <col min="8449" max="8449" width="9.44140625" style="84" bestFit="1" customWidth="1"/>
    <col min="8450" max="8450" width="8.44140625" style="84" bestFit="1" customWidth="1"/>
    <col min="8451" max="8453" width="8.44140625" style="84" customWidth="1"/>
    <col min="8454" max="8459" width="0" style="84" hidden="1" customWidth="1"/>
    <col min="8460" max="8460" width="9.88671875" style="84" customWidth="1"/>
    <col min="8461" max="8699" width="11.44140625" style="84"/>
    <col min="8700" max="8700" width="18.109375" style="84" customWidth="1"/>
    <col min="8701" max="8701" width="9.6640625" style="84" bestFit="1" customWidth="1"/>
    <col min="8702" max="8702" width="9.109375" style="84" bestFit="1" customWidth="1"/>
    <col min="8703" max="8704" width="9.109375" style="84" customWidth="1"/>
    <col min="8705" max="8705" width="9.44140625" style="84" bestFit="1" customWidth="1"/>
    <col min="8706" max="8706" width="8.44140625" style="84" bestFit="1" customWidth="1"/>
    <col min="8707" max="8709" width="8.44140625" style="84" customWidth="1"/>
    <col min="8710" max="8715" width="0" style="84" hidden="1" customWidth="1"/>
    <col min="8716" max="8716" width="9.88671875" style="84" customWidth="1"/>
    <col min="8717" max="8955" width="11.44140625" style="84"/>
    <col min="8956" max="8956" width="18.109375" style="84" customWidth="1"/>
    <col min="8957" max="8957" width="9.6640625" style="84" bestFit="1" customWidth="1"/>
    <col min="8958" max="8958" width="9.109375" style="84" bestFit="1" customWidth="1"/>
    <col min="8959" max="8960" width="9.109375" style="84" customWidth="1"/>
    <col min="8961" max="8961" width="9.44140625" style="84" bestFit="1" customWidth="1"/>
    <col min="8962" max="8962" width="8.44140625" style="84" bestFit="1" customWidth="1"/>
    <col min="8963" max="8965" width="8.44140625" style="84" customWidth="1"/>
    <col min="8966" max="8971" width="0" style="84" hidden="1" customWidth="1"/>
    <col min="8972" max="8972" width="9.88671875" style="84" customWidth="1"/>
    <col min="8973" max="9211" width="11.44140625" style="84"/>
    <col min="9212" max="9212" width="18.109375" style="84" customWidth="1"/>
    <col min="9213" max="9213" width="9.6640625" style="84" bestFit="1" customWidth="1"/>
    <col min="9214" max="9214" width="9.109375" style="84" bestFit="1" customWidth="1"/>
    <col min="9215" max="9216" width="9.109375" style="84" customWidth="1"/>
    <col min="9217" max="9217" width="9.44140625" style="84" bestFit="1" customWidth="1"/>
    <col min="9218" max="9218" width="8.44140625" style="84" bestFit="1" customWidth="1"/>
    <col min="9219" max="9221" width="8.44140625" style="84" customWidth="1"/>
    <col min="9222" max="9227" width="0" style="84" hidden="1" customWidth="1"/>
    <col min="9228" max="9228" width="9.88671875" style="84" customWidth="1"/>
    <col min="9229" max="9467" width="11.44140625" style="84"/>
    <col min="9468" max="9468" width="18.109375" style="84" customWidth="1"/>
    <col min="9469" max="9469" width="9.6640625" style="84" bestFit="1" customWidth="1"/>
    <col min="9470" max="9470" width="9.109375" style="84" bestFit="1" customWidth="1"/>
    <col min="9471" max="9472" width="9.109375" style="84" customWidth="1"/>
    <col min="9473" max="9473" width="9.44140625" style="84" bestFit="1" customWidth="1"/>
    <col min="9474" max="9474" width="8.44140625" style="84" bestFit="1" customWidth="1"/>
    <col min="9475" max="9477" width="8.44140625" style="84" customWidth="1"/>
    <col min="9478" max="9483" width="0" style="84" hidden="1" customWidth="1"/>
    <col min="9484" max="9484" width="9.88671875" style="84" customWidth="1"/>
    <col min="9485" max="9723" width="11.44140625" style="84"/>
    <col min="9724" max="9724" width="18.109375" style="84" customWidth="1"/>
    <col min="9725" max="9725" width="9.6640625" style="84" bestFit="1" customWidth="1"/>
    <col min="9726" max="9726" width="9.109375" style="84" bestFit="1" customWidth="1"/>
    <col min="9727" max="9728" width="9.109375" style="84" customWidth="1"/>
    <col min="9729" max="9729" width="9.44140625" style="84" bestFit="1" customWidth="1"/>
    <col min="9730" max="9730" width="8.44140625" style="84" bestFit="1" customWidth="1"/>
    <col min="9731" max="9733" width="8.44140625" style="84" customWidth="1"/>
    <col min="9734" max="9739" width="0" style="84" hidden="1" customWidth="1"/>
    <col min="9740" max="9740" width="9.88671875" style="84" customWidth="1"/>
    <col min="9741" max="9979" width="11.44140625" style="84"/>
    <col min="9980" max="9980" width="18.109375" style="84" customWidth="1"/>
    <col min="9981" max="9981" width="9.6640625" style="84" bestFit="1" customWidth="1"/>
    <col min="9982" max="9982" width="9.109375" style="84" bestFit="1" customWidth="1"/>
    <col min="9983" max="9984" width="9.109375" style="84" customWidth="1"/>
    <col min="9985" max="9985" width="9.44140625" style="84" bestFit="1" customWidth="1"/>
    <col min="9986" max="9986" width="8.44140625" style="84" bestFit="1" customWidth="1"/>
    <col min="9987" max="9989" width="8.44140625" style="84" customWidth="1"/>
    <col min="9990" max="9995" width="0" style="84" hidden="1" customWidth="1"/>
    <col min="9996" max="9996" width="9.88671875" style="84" customWidth="1"/>
    <col min="9997" max="10235" width="11.44140625" style="84"/>
    <col min="10236" max="10236" width="18.109375" style="84" customWidth="1"/>
    <col min="10237" max="10237" width="9.6640625" style="84" bestFit="1" customWidth="1"/>
    <col min="10238" max="10238" width="9.109375" style="84" bestFit="1" customWidth="1"/>
    <col min="10239" max="10240" width="9.109375" style="84" customWidth="1"/>
    <col min="10241" max="10241" width="9.44140625" style="84" bestFit="1" customWidth="1"/>
    <col min="10242" max="10242" width="8.44140625" style="84" bestFit="1" customWidth="1"/>
    <col min="10243" max="10245" width="8.44140625" style="84" customWidth="1"/>
    <col min="10246" max="10251" width="0" style="84" hidden="1" customWidth="1"/>
    <col min="10252" max="10252" width="9.88671875" style="84" customWidth="1"/>
    <col min="10253" max="10491" width="11.44140625" style="84"/>
    <col min="10492" max="10492" width="18.109375" style="84" customWidth="1"/>
    <col min="10493" max="10493" width="9.6640625" style="84" bestFit="1" customWidth="1"/>
    <col min="10494" max="10494" width="9.109375" style="84" bestFit="1" customWidth="1"/>
    <col min="10495" max="10496" width="9.109375" style="84" customWidth="1"/>
    <col min="10497" max="10497" width="9.44140625" style="84" bestFit="1" customWidth="1"/>
    <col min="10498" max="10498" width="8.44140625" style="84" bestFit="1" customWidth="1"/>
    <col min="10499" max="10501" width="8.44140625" style="84" customWidth="1"/>
    <col min="10502" max="10507" width="0" style="84" hidden="1" customWidth="1"/>
    <col min="10508" max="10508" width="9.88671875" style="84" customWidth="1"/>
    <col min="10509" max="10747" width="11.44140625" style="84"/>
    <col min="10748" max="10748" width="18.109375" style="84" customWidth="1"/>
    <col min="10749" max="10749" width="9.6640625" style="84" bestFit="1" customWidth="1"/>
    <col min="10750" max="10750" width="9.109375" style="84" bestFit="1" customWidth="1"/>
    <col min="10751" max="10752" width="9.109375" style="84" customWidth="1"/>
    <col min="10753" max="10753" width="9.44140625" style="84" bestFit="1" customWidth="1"/>
    <col min="10754" max="10754" width="8.44140625" style="84" bestFit="1" customWidth="1"/>
    <col min="10755" max="10757" width="8.44140625" style="84" customWidth="1"/>
    <col min="10758" max="10763" width="0" style="84" hidden="1" customWidth="1"/>
    <col min="10764" max="10764" width="9.88671875" style="84" customWidth="1"/>
    <col min="10765" max="11003" width="11.44140625" style="84"/>
    <col min="11004" max="11004" width="18.109375" style="84" customWidth="1"/>
    <col min="11005" max="11005" width="9.6640625" style="84" bestFit="1" customWidth="1"/>
    <col min="11006" max="11006" width="9.109375" style="84" bestFit="1" customWidth="1"/>
    <col min="11007" max="11008" width="9.109375" style="84" customWidth="1"/>
    <col min="11009" max="11009" width="9.44140625" style="84" bestFit="1" customWidth="1"/>
    <col min="11010" max="11010" width="8.44140625" style="84" bestFit="1" customWidth="1"/>
    <col min="11011" max="11013" width="8.44140625" style="84" customWidth="1"/>
    <col min="11014" max="11019" width="0" style="84" hidden="1" customWidth="1"/>
    <col min="11020" max="11020" width="9.88671875" style="84" customWidth="1"/>
    <col min="11021" max="11259" width="11.44140625" style="84"/>
    <col min="11260" max="11260" width="18.109375" style="84" customWidth="1"/>
    <col min="11261" max="11261" width="9.6640625" style="84" bestFit="1" customWidth="1"/>
    <col min="11262" max="11262" width="9.109375" style="84" bestFit="1" customWidth="1"/>
    <col min="11263" max="11264" width="9.109375" style="84" customWidth="1"/>
    <col min="11265" max="11265" width="9.44140625" style="84" bestFit="1" customWidth="1"/>
    <col min="11266" max="11266" width="8.44140625" style="84" bestFit="1" customWidth="1"/>
    <col min="11267" max="11269" width="8.44140625" style="84" customWidth="1"/>
    <col min="11270" max="11275" width="0" style="84" hidden="1" customWidth="1"/>
    <col min="11276" max="11276" width="9.88671875" style="84" customWidth="1"/>
    <col min="11277" max="11515" width="11.44140625" style="84"/>
    <col min="11516" max="11516" width="18.109375" style="84" customWidth="1"/>
    <col min="11517" max="11517" width="9.6640625" style="84" bestFit="1" customWidth="1"/>
    <col min="11518" max="11518" width="9.109375" style="84" bestFit="1" customWidth="1"/>
    <col min="11519" max="11520" width="9.109375" style="84" customWidth="1"/>
    <col min="11521" max="11521" width="9.44140625" style="84" bestFit="1" customWidth="1"/>
    <col min="11522" max="11522" width="8.44140625" style="84" bestFit="1" customWidth="1"/>
    <col min="11523" max="11525" width="8.44140625" style="84" customWidth="1"/>
    <col min="11526" max="11531" width="0" style="84" hidden="1" customWidth="1"/>
    <col min="11532" max="11532" width="9.88671875" style="84" customWidth="1"/>
    <col min="11533" max="11771" width="11.44140625" style="84"/>
    <col min="11772" max="11772" width="18.109375" style="84" customWidth="1"/>
    <col min="11773" max="11773" width="9.6640625" style="84" bestFit="1" customWidth="1"/>
    <col min="11774" max="11774" width="9.109375" style="84" bestFit="1" customWidth="1"/>
    <col min="11775" max="11776" width="9.109375" style="84" customWidth="1"/>
    <col min="11777" max="11777" width="9.44140625" style="84" bestFit="1" customWidth="1"/>
    <col min="11778" max="11778" width="8.44140625" style="84" bestFit="1" customWidth="1"/>
    <col min="11779" max="11781" width="8.44140625" style="84" customWidth="1"/>
    <col min="11782" max="11787" width="0" style="84" hidden="1" customWidth="1"/>
    <col min="11788" max="11788" width="9.88671875" style="84" customWidth="1"/>
    <col min="11789" max="12027" width="11.44140625" style="84"/>
    <col min="12028" max="12028" width="18.109375" style="84" customWidth="1"/>
    <col min="12029" max="12029" width="9.6640625" style="84" bestFit="1" customWidth="1"/>
    <col min="12030" max="12030" width="9.109375" style="84" bestFit="1" customWidth="1"/>
    <col min="12031" max="12032" width="9.109375" style="84" customWidth="1"/>
    <col min="12033" max="12033" width="9.44140625" style="84" bestFit="1" customWidth="1"/>
    <col min="12034" max="12034" width="8.44140625" style="84" bestFit="1" customWidth="1"/>
    <col min="12035" max="12037" width="8.44140625" style="84" customWidth="1"/>
    <col min="12038" max="12043" width="0" style="84" hidden="1" customWidth="1"/>
    <col min="12044" max="12044" width="9.88671875" style="84" customWidth="1"/>
    <col min="12045" max="12283" width="11.44140625" style="84"/>
    <col min="12284" max="12284" width="18.109375" style="84" customWidth="1"/>
    <col min="12285" max="12285" width="9.6640625" style="84" bestFit="1" customWidth="1"/>
    <col min="12286" max="12286" width="9.109375" style="84" bestFit="1" customWidth="1"/>
    <col min="12287" max="12288" width="9.109375" style="84" customWidth="1"/>
    <col min="12289" max="12289" width="9.44140625" style="84" bestFit="1" customWidth="1"/>
    <col min="12290" max="12290" width="8.44140625" style="84" bestFit="1" customWidth="1"/>
    <col min="12291" max="12293" width="8.44140625" style="84" customWidth="1"/>
    <col min="12294" max="12299" width="0" style="84" hidden="1" customWidth="1"/>
    <col min="12300" max="12300" width="9.88671875" style="84" customWidth="1"/>
    <col min="12301" max="12539" width="11.44140625" style="84"/>
    <col min="12540" max="12540" width="18.109375" style="84" customWidth="1"/>
    <col min="12541" max="12541" width="9.6640625" style="84" bestFit="1" customWidth="1"/>
    <col min="12542" max="12542" width="9.109375" style="84" bestFit="1" customWidth="1"/>
    <col min="12543" max="12544" width="9.109375" style="84" customWidth="1"/>
    <col min="12545" max="12545" width="9.44140625" style="84" bestFit="1" customWidth="1"/>
    <col min="12546" max="12546" width="8.44140625" style="84" bestFit="1" customWidth="1"/>
    <col min="12547" max="12549" width="8.44140625" style="84" customWidth="1"/>
    <col min="12550" max="12555" width="0" style="84" hidden="1" customWidth="1"/>
    <col min="12556" max="12556" width="9.88671875" style="84" customWidth="1"/>
    <col min="12557" max="12795" width="11.44140625" style="84"/>
    <col min="12796" max="12796" width="18.109375" style="84" customWidth="1"/>
    <col min="12797" max="12797" width="9.6640625" style="84" bestFit="1" customWidth="1"/>
    <col min="12798" max="12798" width="9.109375" style="84" bestFit="1" customWidth="1"/>
    <col min="12799" max="12800" width="9.109375" style="84" customWidth="1"/>
    <col min="12801" max="12801" width="9.44140625" style="84" bestFit="1" customWidth="1"/>
    <col min="12802" max="12802" width="8.44140625" style="84" bestFit="1" customWidth="1"/>
    <col min="12803" max="12805" width="8.44140625" style="84" customWidth="1"/>
    <col min="12806" max="12811" width="0" style="84" hidden="1" customWidth="1"/>
    <col min="12812" max="12812" width="9.88671875" style="84" customWidth="1"/>
    <col min="12813" max="13051" width="11.44140625" style="84"/>
    <col min="13052" max="13052" width="18.109375" style="84" customWidth="1"/>
    <col min="13053" max="13053" width="9.6640625" style="84" bestFit="1" customWidth="1"/>
    <col min="13054" max="13054" width="9.109375" style="84" bestFit="1" customWidth="1"/>
    <col min="13055" max="13056" width="9.109375" style="84" customWidth="1"/>
    <col min="13057" max="13057" width="9.44140625" style="84" bestFit="1" customWidth="1"/>
    <col min="13058" max="13058" width="8.44140625" style="84" bestFit="1" customWidth="1"/>
    <col min="13059" max="13061" width="8.44140625" style="84" customWidth="1"/>
    <col min="13062" max="13067" width="0" style="84" hidden="1" customWidth="1"/>
    <col min="13068" max="13068" width="9.88671875" style="84" customWidth="1"/>
    <col min="13069" max="13307" width="11.44140625" style="84"/>
    <col min="13308" max="13308" width="18.109375" style="84" customWidth="1"/>
    <col min="13309" max="13309" width="9.6640625" style="84" bestFit="1" customWidth="1"/>
    <col min="13310" max="13310" width="9.109375" style="84" bestFit="1" customWidth="1"/>
    <col min="13311" max="13312" width="9.109375" style="84" customWidth="1"/>
    <col min="13313" max="13313" width="9.44140625" style="84" bestFit="1" customWidth="1"/>
    <col min="13314" max="13314" width="8.44140625" style="84" bestFit="1" customWidth="1"/>
    <col min="13315" max="13317" width="8.44140625" style="84" customWidth="1"/>
    <col min="13318" max="13323" width="0" style="84" hidden="1" customWidth="1"/>
    <col min="13324" max="13324" width="9.88671875" style="84" customWidth="1"/>
    <col min="13325" max="13563" width="11.44140625" style="84"/>
    <col min="13564" max="13564" width="18.109375" style="84" customWidth="1"/>
    <col min="13565" max="13565" width="9.6640625" style="84" bestFit="1" customWidth="1"/>
    <col min="13566" max="13566" width="9.109375" style="84" bestFit="1" customWidth="1"/>
    <col min="13567" max="13568" width="9.109375" style="84" customWidth="1"/>
    <col min="13569" max="13569" width="9.44140625" style="84" bestFit="1" customWidth="1"/>
    <col min="13570" max="13570" width="8.44140625" style="84" bestFit="1" customWidth="1"/>
    <col min="13571" max="13573" width="8.44140625" style="84" customWidth="1"/>
    <col min="13574" max="13579" width="0" style="84" hidden="1" customWidth="1"/>
    <col min="13580" max="13580" width="9.88671875" style="84" customWidth="1"/>
    <col min="13581" max="13819" width="11.44140625" style="84"/>
    <col min="13820" max="13820" width="18.109375" style="84" customWidth="1"/>
    <col min="13821" max="13821" width="9.6640625" style="84" bestFit="1" customWidth="1"/>
    <col min="13822" max="13822" width="9.109375" style="84" bestFit="1" customWidth="1"/>
    <col min="13823" max="13824" width="9.109375" style="84" customWidth="1"/>
    <col min="13825" max="13825" width="9.44140625" style="84" bestFit="1" customWidth="1"/>
    <col min="13826" max="13826" width="8.44140625" style="84" bestFit="1" customWidth="1"/>
    <col min="13827" max="13829" width="8.44140625" style="84" customWidth="1"/>
    <col min="13830" max="13835" width="0" style="84" hidden="1" customWidth="1"/>
    <col min="13836" max="13836" width="9.88671875" style="84" customWidth="1"/>
    <col min="13837" max="14075" width="11.44140625" style="84"/>
    <col min="14076" max="14076" width="18.109375" style="84" customWidth="1"/>
    <col min="14077" max="14077" width="9.6640625" style="84" bestFit="1" customWidth="1"/>
    <col min="14078" max="14078" width="9.109375" style="84" bestFit="1" customWidth="1"/>
    <col min="14079" max="14080" width="9.109375" style="84" customWidth="1"/>
    <col min="14081" max="14081" width="9.44140625" style="84" bestFit="1" customWidth="1"/>
    <col min="14082" max="14082" width="8.44140625" style="84" bestFit="1" customWidth="1"/>
    <col min="14083" max="14085" width="8.44140625" style="84" customWidth="1"/>
    <col min="14086" max="14091" width="0" style="84" hidden="1" customWidth="1"/>
    <col min="14092" max="14092" width="9.88671875" style="84" customWidth="1"/>
    <col min="14093" max="14331" width="11.44140625" style="84"/>
    <col min="14332" max="14332" width="18.109375" style="84" customWidth="1"/>
    <col min="14333" max="14333" width="9.6640625" style="84" bestFit="1" customWidth="1"/>
    <col min="14334" max="14334" width="9.109375" style="84" bestFit="1" customWidth="1"/>
    <col min="14335" max="14336" width="9.109375" style="84" customWidth="1"/>
    <col min="14337" max="14337" width="9.44140625" style="84" bestFit="1" customWidth="1"/>
    <col min="14338" max="14338" width="8.44140625" style="84" bestFit="1" customWidth="1"/>
    <col min="14339" max="14341" width="8.44140625" style="84" customWidth="1"/>
    <col min="14342" max="14347" width="0" style="84" hidden="1" customWidth="1"/>
    <col min="14348" max="14348" width="9.88671875" style="84" customWidth="1"/>
    <col min="14349" max="14587" width="11.44140625" style="84"/>
    <col min="14588" max="14588" width="18.109375" style="84" customWidth="1"/>
    <col min="14589" max="14589" width="9.6640625" style="84" bestFit="1" customWidth="1"/>
    <col min="14590" max="14590" width="9.109375" style="84" bestFit="1" customWidth="1"/>
    <col min="14591" max="14592" width="9.109375" style="84" customWidth="1"/>
    <col min="14593" max="14593" width="9.44140625" style="84" bestFit="1" customWidth="1"/>
    <col min="14594" max="14594" width="8.44140625" style="84" bestFit="1" customWidth="1"/>
    <col min="14595" max="14597" width="8.44140625" style="84" customWidth="1"/>
    <col min="14598" max="14603" width="0" style="84" hidden="1" customWidth="1"/>
    <col min="14604" max="14604" width="9.88671875" style="84" customWidth="1"/>
    <col min="14605" max="14843" width="11.44140625" style="84"/>
    <col min="14844" max="14844" width="18.109375" style="84" customWidth="1"/>
    <col min="14845" max="14845" width="9.6640625" style="84" bestFit="1" customWidth="1"/>
    <col min="14846" max="14846" width="9.109375" style="84" bestFit="1" customWidth="1"/>
    <col min="14847" max="14848" width="9.109375" style="84" customWidth="1"/>
    <col min="14849" max="14849" width="9.44140625" style="84" bestFit="1" customWidth="1"/>
    <col min="14850" max="14850" width="8.44140625" style="84" bestFit="1" customWidth="1"/>
    <col min="14851" max="14853" width="8.44140625" style="84" customWidth="1"/>
    <col min="14854" max="14859" width="0" style="84" hidden="1" customWidth="1"/>
    <col min="14860" max="14860" width="9.88671875" style="84" customWidth="1"/>
    <col min="14861" max="15099" width="11.44140625" style="84"/>
    <col min="15100" max="15100" width="18.109375" style="84" customWidth="1"/>
    <col min="15101" max="15101" width="9.6640625" style="84" bestFit="1" customWidth="1"/>
    <col min="15102" max="15102" width="9.109375" style="84" bestFit="1" customWidth="1"/>
    <col min="15103" max="15104" width="9.109375" style="84" customWidth="1"/>
    <col min="15105" max="15105" width="9.44140625" style="84" bestFit="1" customWidth="1"/>
    <col min="15106" max="15106" width="8.44140625" style="84" bestFit="1" customWidth="1"/>
    <col min="15107" max="15109" width="8.44140625" style="84" customWidth="1"/>
    <col min="15110" max="15115" width="0" style="84" hidden="1" customWidth="1"/>
    <col min="15116" max="15116" width="9.88671875" style="84" customWidth="1"/>
    <col min="15117" max="15355" width="11.44140625" style="84"/>
    <col min="15356" max="15356" width="18.109375" style="84" customWidth="1"/>
    <col min="15357" max="15357" width="9.6640625" style="84" bestFit="1" customWidth="1"/>
    <col min="15358" max="15358" width="9.109375" style="84" bestFit="1" customWidth="1"/>
    <col min="15359" max="15360" width="9.109375" style="84" customWidth="1"/>
    <col min="15361" max="15361" width="9.44140625" style="84" bestFit="1" customWidth="1"/>
    <col min="15362" max="15362" width="8.44140625" style="84" bestFit="1" customWidth="1"/>
    <col min="15363" max="15365" width="8.44140625" style="84" customWidth="1"/>
    <col min="15366" max="15371" width="0" style="84" hidden="1" customWidth="1"/>
    <col min="15372" max="15372" width="9.88671875" style="84" customWidth="1"/>
    <col min="15373" max="15611" width="11.44140625" style="84"/>
    <col min="15612" max="15612" width="18.109375" style="84" customWidth="1"/>
    <col min="15613" max="15613" width="9.6640625" style="84" bestFit="1" customWidth="1"/>
    <col min="15614" max="15614" width="9.109375" style="84" bestFit="1" customWidth="1"/>
    <col min="15615" max="15616" width="9.109375" style="84" customWidth="1"/>
    <col min="15617" max="15617" width="9.44140625" style="84" bestFit="1" customWidth="1"/>
    <col min="15618" max="15618" width="8.44140625" style="84" bestFit="1" customWidth="1"/>
    <col min="15619" max="15621" width="8.44140625" style="84" customWidth="1"/>
    <col min="15622" max="15627" width="0" style="84" hidden="1" customWidth="1"/>
    <col min="15628" max="15628" width="9.88671875" style="84" customWidth="1"/>
    <col min="15629" max="15867" width="11.44140625" style="84"/>
    <col min="15868" max="15868" width="18.109375" style="84" customWidth="1"/>
    <col min="15869" max="15869" width="9.6640625" style="84" bestFit="1" customWidth="1"/>
    <col min="15870" max="15870" width="9.109375" style="84" bestFit="1" customWidth="1"/>
    <col min="15871" max="15872" width="9.109375" style="84" customWidth="1"/>
    <col min="15873" max="15873" width="9.44140625" style="84" bestFit="1" customWidth="1"/>
    <col min="15874" max="15874" width="8.44140625" style="84" bestFit="1" customWidth="1"/>
    <col min="15875" max="15877" width="8.44140625" style="84" customWidth="1"/>
    <col min="15878" max="15883" width="0" style="84" hidden="1" customWidth="1"/>
    <col min="15884" max="15884" width="9.88671875" style="84" customWidth="1"/>
    <col min="15885" max="16123" width="11.44140625" style="84"/>
    <col min="16124" max="16124" width="18.109375" style="84" customWidth="1"/>
    <col min="16125" max="16125" width="9.6640625" style="84" bestFit="1" customWidth="1"/>
    <col min="16126" max="16126" width="9.109375" style="84" bestFit="1" customWidth="1"/>
    <col min="16127" max="16128" width="9.109375" style="84" customWidth="1"/>
    <col min="16129" max="16129" width="9.44140625" style="84" bestFit="1" customWidth="1"/>
    <col min="16130" max="16130" width="8.44140625" style="84" bestFit="1" customWidth="1"/>
    <col min="16131" max="16133" width="8.44140625" style="84" customWidth="1"/>
    <col min="16134" max="16139" width="0" style="84" hidden="1" customWidth="1"/>
    <col min="16140" max="16140" width="9.88671875" style="84" customWidth="1"/>
    <col min="16141" max="16384" width="11.44140625" style="84"/>
  </cols>
  <sheetData>
    <row r="1" spans="1:16" s="85" customFormat="1" ht="12.75" customHeight="1" x14ac:dyDescent="0.25">
      <c r="B1" s="98"/>
      <c r="C1" s="98"/>
      <c r="D1" s="98"/>
      <c r="E1" s="98"/>
      <c r="F1" s="98"/>
      <c r="G1" s="98"/>
      <c r="H1" s="98"/>
      <c r="I1" s="98"/>
      <c r="J1" s="98"/>
      <c r="K1" s="98"/>
      <c r="L1" s="98"/>
    </row>
    <row r="2" spans="1:16" s="85" customFormat="1" ht="12.75" customHeight="1" x14ac:dyDescent="0.25">
      <c r="A2" s="112" t="s">
        <v>121</v>
      </c>
      <c r="B2" s="98"/>
      <c r="C2" s="98"/>
      <c r="D2" s="98"/>
      <c r="E2" s="98"/>
      <c r="F2" s="98"/>
      <c r="G2" s="98"/>
      <c r="H2" s="98"/>
      <c r="I2" s="98"/>
      <c r="K2" s="98"/>
      <c r="L2" s="98"/>
    </row>
    <row r="3" spans="1:16" s="85" customFormat="1" ht="12.75" customHeight="1" x14ac:dyDescent="0.3">
      <c r="A3" s="112" t="s">
        <v>122</v>
      </c>
      <c r="B3" s="98"/>
      <c r="C3" s="98"/>
      <c r="D3" s="98"/>
      <c r="E3" s="98"/>
      <c r="F3" s="98"/>
      <c r="G3" s="98"/>
      <c r="H3" s="98"/>
      <c r="I3" s="98"/>
      <c r="J3" s="253"/>
      <c r="K3" s="98"/>
      <c r="L3" s="98"/>
    </row>
    <row r="4" spans="1:16" s="85" customFormat="1" ht="12.75" customHeight="1" x14ac:dyDescent="0.25">
      <c r="B4" s="98"/>
      <c r="C4" s="98"/>
      <c r="D4" s="98"/>
      <c r="E4" s="98"/>
      <c r="F4" s="98"/>
      <c r="G4" s="98"/>
      <c r="H4" s="98"/>
      <c r="I4" s="98"/>
      <c r="J4" s="98"/>
      <c r="K4" s="98"/>
      <c r="L4" s="98"/>
    </row>
    <row r="5" spans="1:16" s="85" customFormat="1" ht="13.8" x14ac:dyDescent="0.3">
      <c r="B5" s="347" t="s">
        <v>103</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81" t="s">
        <v>75</v>
      </c>
      <c r="D10" s="81" t="s">
        <v>76</v>
      </c>
      <c r="E10" s="81" t="s">
        <v>77</v>
      </c>
      <c r="F10" s="81" t="s">
        <v>78</v>
      </c>
      <c r="G10" s="81" t="s">
        <v>8</v>
      </c>
      <c r="H10" s="81" t="s">
        <v>79</v>
      </c>
      <c r="I10" s="81" t="s">
        <v>80</v>
      </c>
      <c r="J10" s="81" t="s">
        <v>81</v>
      </c>
      <c r="K10" s="142" t="s">
        <v>46</v>
      </c>
    </row>
    <row r="11" spans="1:16" x14ac:dyDescent="0.25">
      <c r="B11" s="76" t="s">
        <v>56</v>
      </c>
      <c r="C11" s="76">
        <v>8602</v>
      </c>
      <c r="D11" s="76">
        <v>4698</v>
      </c>
      <c r="E11" s="76">
        <f>C11+D11</f>
        <v>13300</v>
      </c>
      <c r="F11" s="77">
        <f>E11/$E$49</f>
        <v>0.18263962318561952</v>
      </c>
      <c r="G11" s="76">
        <v>28046</v>
      </c>
      <c r="H11" s="76">
        <v>1817</v>
      </c>
      <c r="I11" s="76">
        <f>G11+H11</f>
        <v>29863</v>
      </c>
      <c r="J11" s="77">
        <f>I11/$I$49</f>
        <v>0.17315899338977153</v>
      </c>
      <c r="K11" s="76">
        <f t="shared" ref="K11:K48" si="0">E11+I11</f>
        <v>43163</v>
      </c>
      <c r="P11" s="89"/>
    </row>
    <row r="12" spans="1:16" x14ac:dyDescent="0.25">
      <c r="B12" s="76" t="s">
        <v>183</v>
      </c>
      <c r="C12" s="76">
        <v>915</v>
      </c>
      <c r="D12" s="76">
        <v>400</v>
      </c>
      <c r="E12" s="76">
        <f t="shared" ref="E12:E48" si="1">C12+D12</f>
        <v>1315</v>
      </c>
      <c r="F12" s="77">
        <f t="shared" ref="F12:F48" si="2">E12/$E$49</f>
        <v>1.8057977781134563E-2</v>
      </c>
      <c r="G12" s="76">
        <v>2387</v>
      </c>
      <c r="H12" s="76">
        <v>129</v>
      </c>
      <c r="I12" s="76">
        <f t="shared" ref="I12:I48" si="3">G12+H12</f>
        <v>2516</v>
      </c>
      <c r="J12" s="77">
        <f t="shared" ref="J12:J48" si="4">I12/$I$49</f>
        <v>1.4588890177432447E-2</v>
      </c>
      <c r="K12" s="76">
        <f t="shared" si="0"/>
        <v>3831</v>
      </c>
      <c r="P12" s="89"/>
    </row>
    <row r="13" spans="1:16" x14ac:dyDescent="0.25">
      <c r="B13" s="76" t="s">
        <v>184</v>
      </c>
      <c r="C13" s="76">
        <v>678</v>
      </c>
      <c r="D13" s="76">
        <v>224</v>
      </c>
      <c r="E13" s="76">
        <f t="shared" si="1"/>
        <v>902</v>
      </c>
      <c r="F13" s="77">
        <f t="shared" si="2"/>
        <v>1.2386536850633746E-2</v>
      </c>
      <c r="G13" s="76">
        <v>1605</v>
      </c>
      <c r="H13" s="76">
        <v>61</v>
      </c>
      <c r="I13" s="76">
        <f t="shared" si="3"/>
        <v>1666</v>
      </c>
      <c r="J13" s="77">
        <f t="shared" si="4"/>
        <v>9.6602110634349987E-3</v>
      </c>
      <c r="K13" s="76">
        <f t="shared" si="0"/>
        <v>2568</v>
      </c>
      <c r="P13" s="89"/>
    </row>
    <row r="14" spans="1:16" x14ac:dyDescent="0.25">
      <c r="B14" s="76" t="s">
        <v>185</v>
      </c>
      <c r="C14" s="76">
        <v>8019</v>
      </c>
      <c r="D14" s="76">
        <v>3058</v>
      </c>
      <c r="E14" s="76">
        <f t="shared" si="1"/>
        <v>11077</v>
      </c>
      <c r="F14" s="77">
        <f t="shared" si="2"/>
        <v>0.15211271473888027</v>
      </c>
      <c r="G14" s="76">
        <v>28592</v>
      </c>
      <c r="H14" s="76">
        <v>1285</v>
      </c>
      <c r="I14" s="76">
        <f t="shared" si="3"/>
        <v>29877</v>
      </c>
      <c r="J14" s="77">
        <f t="shared" si="4"/>
        <v>0.1732401716340021</v>
      </c>
      <c r="K14" s="76">
        <f t="shared" si="0"/>
        <v>40954</v>
      </c>
      <c r="P14" s="89"/>
    </row>
    <row r="15" spans="1:16" x14ac:dyDescent="0.25">
      <c r="B15" s="76" t="s">
        <v>186</v>
      </c>
      <c r="C15" s="76">
        <v>95</v>
      </c>
      <c r="D15" s="76">
        <v>59</v>
      </c>
      <c r="E15" s="76">
        <f t="shared" si="1"/>
        <v>154</v>
      </c>
      <c r="F15" s="77">
        <f t="shared" si="2"/>
        <v>2.1147745842545421E-3</v>
      </c>
      <c r="G15" s="76">
        <v>218</v>
      </c>
      <c r="H15" s="76">
        <v>27</v>
      </c>
      <c r="I15" s="76">
        <f t="shared" si="3"/>
        <v>245</v>
      </c>
      <c r="J15" s="77">
        <f t="shared" si="4"/>
        <v>1.4206192740345586E-3</v>
      </c>
      <c r="K15" s="76">
        <f t="shared" si="0"/>
        <v>399</v>
      </c>
      <c r="P15" s="89"/>
    </row>
    <row r="16" spans="1:16" x14ac:dyDescent="0.25">
      <c r="B16" s="76" t="s">
        <v>187</v>
      </c>
      <c r="C16" s="76">
        <v>1559</v>
      </c>
      <c r="D16" s="76">
        <v>706</v>
      </c>
      <c r="E16" s="76">
        <f t="shared" si="1"/>
        <v>2265</v>
      </c>
      <c r="F16" s="77">
        <f t="shared" si="2"/>
        <v>3.1103665151535956E-2</v>
      </c>
      <c r="G16" s="76">
        <v>6227</v>
      </c>
      <c r="H16" s="76">
        <v>317</v>
      </c>
      <c r="I16" s="76">
        <f t="shared" si="3"/>
        <v>6544</v>
      </c>
      <c r="J16" s="77">
        <f t="shared" si="4"/>
        <v>3.794503073176389E-2</v>
      </c>
      <c r="K16" s="76">
        <f t="shared" si="0"/>
        <v>8809</v>
      </c>
      <c r="P16" s="89"/>
    </row>
    <row r="17" spans="2:16" x14ac:dyDescent="0.25">
      <c r="B17" s="76" t="s">
        <v>188</v>
      </c>
      <c r="C17" s="76">
        <v>157</v>
      </c>
      <c r="D17" s="76">
        <v>73</v>
      </c>
      <c r="E17" s="76">
        <f t="shared" si="1"/>
        <v>230</v>
      </c>
      <c r="F17" s="77">
        <f t="shared" si="2"/>
        <v>3.1584295738866534E-3</v>
      </c>
      <c r="G17" s="76">
        <v>785</v>
      </c>
      <c r="H17" s="76">
        <v>45</v>
      </c>
      <c r="I17" s="76">
        <f t="shared" si="3"/>
        <v>830</v>
      </c>
      <c r="J17" s="77">
        <f t="shared" si="4"/>
        <v>4.8127101936680967E-3</v>
      </c>
      <c r="K17" s="76">
        <f t="shared" si="0"/>
        <v>1060</v>
      </c>
      <c r="P17" s="89"/>
    </row>
    <row r="18" spans="2:16" x14ac:dyDescent="0.25">
      <c r="B18" s="76" t="s">
        <v>189</v>
      </c>
      <c r="C18" s="76">
        <v>422</v>
      </c>
      <c r="D18" s="76">
        <v>225</v>
      </c>
      <c r="E18" s="76">
        <f t="shared" si="1"/>
        <v>647</v>
      </c>
      <c r="F18" s="77">
        <f t="shared" si="2"/>
        <v>8.8847997143681086E-3</v>
      </c>
      <c r="G18" s="76">
        <v>1625</v>
      </c>
      <c r="H18" s="76">
        <v>78</v>
      </c>
      <c r="I18" s="76">
        <f t="shared" si="3"/>
        <v>1703</v>
      </c>
      <c r="J18" s="77">
        <f t="shared" si="4"/>
        <v>9.8747535660443E-3</v>
      </c>
      <c r="K18" s="76">
        <f t="shared" si="0"/>
        <v>2350</v>
      </c>
      <c r="P18" s="89"/>
    </row>
    <row r="19" spans="2:16" x14ac:dyDescent="0.25">
      <c r="B19" s="76" t="s">
        <v>190</v>
      </c>
      <c r="C19" s="76">
        <v>174</v>
      </c>
      <c r="D19" s="76">
        <v>95</v>
      </c>
      <c r="E19" s="76">
        <f t="shared" si="1"/>
        <v>269</v>
      </c>
      <c r="F19" s="77">
        <f t="shared" si="2"/>
        <v>3.6939893711978688E-3</v>
      </c>
      <c r="G19" s="76">
        <v>445</v>
      </c>
      <c r="H19" s="76">
        <v>44</v>
      </c>
      <c r="I19" s="76">
        <f t="shared" si="3"/>
        <v>489</v>
      </c>
      <c r="J19" s="77">
        <f t="shared" si="4"/>
        <v>2.83544010205265E-3</v>
      </c>
      <c r="K19" s="76">
        <f t="shared" si="0"/>
        <v>758</v>
      </c>
      <c r="P19" s="89"/>
    </row>
    <row r="20" spans="2:16" x14ac:dyDescent="0.25">
      <c r="B20" s="76" t="s">
        <v>191</v>
      </c>
      <c r="C20" s="76">
        <v>1783</v>
      </c>
      <c r="D20" s="76">
        <v>868</v>
      </c>
      <c r="E20" s="76">
        <f t="shared" si="1"/>
        <v>2651</v>
      </c>
      <c r="F20" s="77">
        <f t="shared" si="2"/>
        <v>3.6404333914667471E-2</v>
      </c>
      <c r="G20" s="76">
        <v>5404</v>
      </c>
      <c r="H20" s="76">
        <v>382</v>
      </c>
      <c r="I20" s="76">
        <f t="shared" si="3"/>
        <v>5786</v>
      </c>
      <c r="J20" s="77">
        <f t="shared" si="4"/>
        <v>3.354980865128146E-2</v>
      </c>
      <c r="K20" s="76">
        <f t="shared" si="0"/>
        <v>8437</v>
      </c>
      <c r="P20" s="89"/>
    </row>
    <row r="21" spans="2:16" x14ac:dyDescent="0.25">
      <c r="B21" s="76" t="s">
        <v>192</v>
      </c>
      <c r="C21" s="76">
        <v>625</v>
      </c>
      <c r="D21" s="76">
        <v>386</v>
      </c>
      <c r="E21" s="76">
        <f t="shared" si="1"/>
        <v>1011</v>
      </c>
      <c r="F21" s="77">
        <f t="shared" si="2"/>
        <v>1.3883357822606116E-2</v>
      </c>
      <c r="G21" s="76">
        <v>1609</v>
      </c>
      <c r="H21" s="76">
        <v>142</v>
      </c>
      <c r="I21" s="76">
        <f t="shared" si="3"/>
        <v>1751</v>
      </c>
      <c r="J21" s="77">
        <f t="shared" si="4"/>
        <v>1.0153078974834744E-2</v>
      </c>
      <c r="K21" s="76">
        <f t="shared" si="0"/>
        <v>2762</v>
      </c>
      <c r="P21" s="89"/>
    </row>
    <row r="22" spans="2:16" x14ac:dyDescent="0.25">
      <c r="B22" s="76" t="s">
        <v>193</v>
      </c>
      <c r="C22" s="76">
        <v>367</v>
      </c>
      <c r="D22" s="76">
        <v>155</v>
      </c>
      <c r="E22" s="76">
        <f t="shared" si="1"/>
        <v>522</v>
      </c>
      <c r="F22" s="77">
        <f t="shared" si="2"/>
        <v>7.1682619024731878E-3</v>
      </c>
      <c r="G22" s="76">
        <v>1316</v>
      </c>
      <c r="H22" s="76">
        <v>93</v>
      </c>
      <c r="I22" s="76">
        <f t="shared" si="3"/>
        <v>1409</v>
      </c>
      <c r="J22" s="77">
        <f t="shared" si="4"/>
        <v>8.1700104372028296E-3</v>
      </c>
      <c r="K22" s="76">
        <f t="shared" si="0"/>
        <v>1931</v>
      </c>
      <c r="P22" s="89"/>
    </row>
    <row r="23" spans="2:16" x14ac:dyDescent="0.25">
      <c r="B23" s="76" t="s">
        <v>194</v>
      </c>
      <c r="C23" s="76">
        <v>2831</v>
      </c>
      <c r="D23" s="76">
        <v>1519</v>
      </c>
      <c r="E23" s="76">
        <f t="shared" si="1"/>
        <v>4350</v>
      </c>
      <c r="F23" s="77">
        <f t="shared" si="2"/>
        <v>5.9735515853943232E-2</v>
      </c>
      <c r="G23" s="76">
        <v>9754</v>
      </c>
      <c r="H23" s="76">
        <v>623</v>
      </c>
      <c r="I23" s="76">
        <f t="shared" si="3"/>
        <v>10377</v>
      </c>
      <c r="J23" s="77">
        <f t="shared" si="4"/>
        <v>6.0170474312884144E-2</v>
      </c>
      <c r="K23" s="76">
        <f t="shared" si="0"/>
        <v>14727</v>
      </c>
      <c r="P23" s="89"/>
    </row>
    <row r="24" spans="2:16" x14ac:dyDescent="0.25">
      <c r="B24" s="76" t="s">
        <v>195</v>
      </c>
      <c r="C24" s="76">
        <v>954</v>
      </c>
      <c r="D24" s="76">
        <v>406</v>
      </c>
      <c r="E24" s="76">
        <f t="shared" si="1"/>
        <v>1360</v>
      </c>
      <c r="F24" s="77">
        <f t="shared" si="2"/>
        <v>1.8675931393416733E-2</v>
      </c>
      <c r="G24" s="76">
        <v>2183</v>
      </c>
      <c r="H24" s="76">
        <v>158</v>
      </c>
      <c r="I24" s="76">
        <f t="shared" si="3"/>
        <v>2341</v>
      </c>
      <c r="J24" s="77">
        <f t="shared" si="4"/>
        <v>1.3574162124550621E-2</v>
      </c>
      <c r="K24" s="76">
        <f t="shared" si="0"/>
        <v>3701</v>
      </c>
      <c r="P24" s="89"/>
    </row>
    <row r="25" spans="2:16" x14ac:dyDescent="0.25">
      <c r="B25" s="76" t="s">
        <v>196</v>
      </c>
      <c r="C25" s="76">
        <v>646</v>
      </c>
      <c r="D25" s="76">
        <v>189</v>
      </c>
      <c r="E25" s="76">
        <f t="shared" si="1"/>
        <v>835</v>
      </c>
      <c r="F25" s="77">
        <f t="shared" si="2"/>
        <v>1.1466472583458068E-2</v>
      </c>
      <c r="G25" s="76">
        <v>1702</v>
      </c>
      <c r="H25" s="76">
        <v>69</v>
      </c>
      <c r="I25" s="76">
        <f t="shared" si="3"/>
        <v>1771</v>
      </c>
      <c r="J25" s="77">
        <f t="shared" si="4"/>
        <v>1.0269047895164096E-2</v>
      </c>
      <c r="K25" s="76">
        <f t="shared" si="0"/>
        <v>2606</v>
      </c>
      <c r="P25" s="89"/>
    </row>
    <row r="26" spans="2:16" x14ac:dyDescent="0.25">
      <c r="B26" s="76" t="s">
        <v>197</v>
      </c>
      <c r="C26" s="76">
        <v>1531</v>
      </c>
      <c r="D26" s="76">
        <v>751</v>
      </c>
      <c r="E26" s="76">
        <f t="shared" si="1"/>
        <v>2282</v>
      </c>
      <c r="F26" s="77">
        <f t="shared" si="2"/>
        <v>3.1337114293953666E-2</v>
      </c>
      <c r="G26" s="76">
        <v>7766</v>
      </c>
      <c r="H26" s="76">
        <v>392</v>
      </c>
      <c r="I26" s="76">
        <f t="shared" si="3"/>
        <v>8158</v>
      </c>
      <c r="J26" s="77">
        <f t="shared" si="4"/>
        <v>4.7303722602342571E-2</v>
      </c>
      <c r="K26" s="76">
        <f t="shared" si="0"/>
        <v>10440</v>
      </c>
      <c r="P26" s="89"/>
    </row>
    <row r="27" spans="2:16" x14ac:dyDescent="0.25">
      <c r="B27" s="76" t="s">
        <v>198</v>
      </c>
      <c r="C27" s="76">
        <v>680</v>
      </c>
      <c r="D27" s="76">
        <v>321</v>
      </c>
      <c r="E27" s="76">
        <f t="shared" si="1"/>
        <v>1001</v>
      </c>
      <c r="F27" s="77">
        <f t="shared" si="2"/>
        <v>1.3746034797654523E-2</v>
      </c>
      <c r="G27" s="76">
        <v>2597</v>
      </c>
      <c r="H27" s="76">
        <v>124</v>
      </c>
      <c r="I27" s="76">
        <f t="shared" si="3"/>
        <v>2721</v>
      </c>
      <c r="J27" s="77">
        <f t="shared" si="4"/>
        <v>1.5777571610808304E-2</v>
      </c>
      <c r="K27" s="76">
        <f t="shared" si="0"/>
        <v>3722</v>
      </c>
      <c r="P27" s="89"/>
    </row>
    <row r="28" spans="2:16" x14ac:dyDescent="0.25">
      <c r="B28" s="76" t="s">
        <v>199</v>
      </c>
      <c r="C28" s="76">
        <v>476</v>
      </c>
      <c r="D28" s="76">
        <v>376</v>
      </c>
      <c r="E28" s="76">
        <f t="shared" si="1"/>
        <v>852</v>
      </c>
      <c r="F28" s="77">
        <f t="shared" si="2"/>
        <v>1.1699921725875778E-2</v>
      </c>
      <c r="G28" s="76">
        <v>1714</v>
      </c>
      <c r="H28" s="76">
        <v>130</v>
      </c>
      <c r="I28" s="76">
        <f t="shared" si="3"/>
        <v>1844</v>
      </c>
      <c r="J28" s="77">
        <f t="shared" si="4"/>
        <v>1.069233445436623E-2</v>
      </c>
      <c r="K28" s="76">
        <f t="shared" si="0"/>
        <v>2696</v>
      </c>
      <c r="P28" s="89"/>
    </row>
    <row r="29" spans="2:16" x14ac:dyDescent="0.25">
      <c r="B29" s="76" t="s">
        <v>200</v>
      </c>
      <c r="C29" s="76">
        <v>41</v>
      </c>
      <c r="D29" s="76">
        <v>4</v>
      </c>
      <c r="E29" s="76">
        <f t="shared" si="1"/>
        <v>45</v>
      </c>
      <c r="F29" s="77">
        <f t="shared" si="2"/>
        <v>6.1795361228217133E-4</v>
      </c>
      <c r="G29" s="76">
        <v>47</v>
      </c>
      <c r="H29" s="76">
        <v>1</v>
      </c>
      <c r="I29" s="76">
        <f t="shared" si="3"/>
        <v>48</v>
      </c>
      <c r="J29" s="77">
        <f t="shared" si="4"/>
        <v>2.7832540879044415E-4</v>
      </c>
      <c r="K29" s="76">
        <f t="shared" si="0"/>
        <v>93</v>
      </c>
      <c r="P29" s="89"/>
    </row>
    <row r="30" spans="2:16" x14ac:dyDescent="0.25">
      <c r="B30" s="76" t="s">
        <v>201</v>
      </c>
      <c r="C30" s="76">
        <v>805</v>
      </c>
      <c r="D30" s="76">
        <v>295</v>
      </c>
      <c r="E30" s="76">
        <f t="shared" si="1"/>
        <v>1100</v>
      </c>
      <c r="F30" s="77">
        <f t="shared" si="2"/>
        <v>1.51055327446753E-2</v>
      </c>
      <c r="G30" s="76">
        <v>2375</v>
      </c>
      <c r="H30" s="76">
        <v>104</v>
      </c>
      <c r="I30" s="76">
        <f t="shared" si="3"/>
        <v>2479</v>
      </c>
      <c r="J30" s="77">
        <f t="shared" si="4"/>
        <v>1.4374347674823148E-2</v>
      </c>
      <c r="K30" s="76">
        <f t="shared" si="0"/>
        <v>3579</v>
      </c>
      <c r="P30" s="89"/>
    </row>
    <row r="31" spans="2:16" x14ac:dyDescent="0.25">
      <c r="B31" s="76" t="s">
        <v>202</v>
      </c>
      <c r="C31" s="76">
        <v>863</v>
      </c>
      <c r="D31" s="76">
        <v>451</v>
      </c>
      <c r="E31" s="76">
        <f t="shared" si="1"/>
        <v>1314</v>
      </c>
      <c r="F31" s="77">
        <f t="shared" si="2"/>
        <v>1.8044245478639403E-2</v>
      </c>
      <c r="G31" s="76">
        <v>2616</v>
      </c>
      <c r="H31" s="76">
        <v>128</v>
      </c>
      <c r="I31" s="76">
        <f t="shared" si="3"/>
        <v>2744</v>
      </c>
      <c r="J31" s="77">
        <f t="shared" si="4"/>
        <v>1.5910935869187057E-2</v>
      </c>
      <c r="K31" s="76">
        <f t="shared" si="0"/>
        <v>4058</v>
      </c>
      <c r="P31" s="89"/>
    </row>
    <row r="32" spans="2:16" x14ac:dyDescent="0.25">
      <c r="B32" s="76" t="s">
        <v>203</v>
      </c>
      <c r="C32" s="76">
        <v>2458</v>
      </c>
      <c r="D32" s="76">
        <v>1112</v>
      </c>
      <c r="E32" s="76">
        <f t="shared" si="1"/>
        <v>3570</v>
      </c>
      <c r="F32" s="77">
        <f t="shared" si="2"/>
        <v>4.9024319907718925E-2</v>
      </c>
      <c r="G32" s="76">
        <v>8842</v>
      </c>
      <c r="H32" s="76">
        <v>495</v>
      </c>
      <c r="I32" s="76">
        <f t="shared" si="3"/>
        <v>9337</v>
      </c>
      <c r="J32" s="77">
        <f t="shared" si="4"/>
        <v>5.4140090455757857E-2</v>
      </c>
      <c r="K32" s="76">
        <f t="shared" si="0"/>
        <v>12907</v>
      </c>
      <c r="P32" s="89"/>
    </row>
    <row r="33" spans="2:16" x14ac:dyDescent="0.25">
      <c r="B33" s="76" t="s">
        <v>204</v>
      </c>
      <c r="C33" s="76">
        <v>1370</v>
      </c>
      <c r="D33" s="76">
        <v>812</v>
      </c>
      <c r="E33" s="76">
        <f t="shared" si="1"/>
        <v>2182</v>
      </c>
      <c r="F33" s="77">
        <f t="shared" si="2"/>
        <v>2.9963884044437731E-2</v>
      </c>
      <c r="G33" s="76">
        <v>3259</v>
      </c>
      <c r="H33" s="76">
        <v>237</v>
      </c>
      <c r="I33" s="76">
        <f t="shared" si="3"/>
        <v>3496</v>
      </c>
      <c r="J33" s="77">
        <f t="shared" si="4"/>
        <v>2.0271367273570682E-2</v>
      </c>
      <c r="K33" s="76">
        <f t="shared" si="0"/>
        <v>5678</v>
      </c>
      <c r="P33" s="89"/>
    </row>
    <row r="34" spans="2:16" x14ac:dyDescent="0.25">
      <c r="B34" s="76" t="s">
        <v>205</v>
      </c>
      <c r="C34" s="76">
        <v>640</v>
      </c>
      <c r="D34" s="76">
        <v>547</v>
      </c>
      <c r="E34" s="76">
        <f t="shared" si="1"/>
        <v>1187</v>
      </c>
      <c r="F34" s="77">
        <f t="shared" si="2"/>
        <v>1.6300243061754163E-2</v>
      </c>
      <c r="G34" s="76">
        <v>2105</v>
      </c>
      <c r="H34" s="76">
        <v>134</v>
      </c>
      <c r="I34" s="76">
        <f t="shared" si="3"/>
        <v>2239</v>
      </c>
      <c r="J34" s="77">
        <f t="shared" si="4"/>
        <v>1.2982720630870926E-2</v>
      </c>
      <c r="K34" s="76">
        <f t="shared" si="0"/>
        <v>3426</v>
      </c>
      <c r="P34" s="89"/>
    </row>
    <row r="35" spans="2:16" x14ac:dyDescent="0.25">
      <c r="B35" s="76" t="s">
        <v>206</v>
      </c>
      <c r="C35" s="76">
        <v>733</v>
      </c>
      <c r="D35" s="76">
        <v>361</v>
      </c>
      <c r="E35" s="76">
        <f t="shared" si="1"/>
        <v>1094</v>
      </c>
      <c r="F35" s="77">
        <f t="shared" si="2"/>
        <v>1.5023138929704343E-2</v>
      </c>
      <c r="G35" s="76">
        <v>2357</v>
      </c>
      <c r="H35" s="76">
        <v>109</v>
      </c>
      <c r="I35" s="76">
        <f t="shared" si="3"/>
        <v>2466</v>
      </c>
      <c r="J35" s="77">
        <f t="shared" si="4"/>
        <v>1.4298967876609069E-2</v>
      </c>
      <c r="K35" s="76">
        <f t="shared" si="0"/>
        <v>3560</v>
      </c>
      <c r="P35" s="89"/>
    </row>
    <row r="36" spans="2:16" x14ac:dyDescent="0.25">
      <c r="B36" s="76" t="s">
        <v>207</v>
      </c>
      <c r="C36" s="76">
        <v>214</v>
      </c>
      <c r="D36" s="76">
        <v>95</v>
      </c>
      <c r="E36" s="76">
        <f t="shared" si="1"/>
        <v>309</v>
      </c>
      <c r="F36" s="77">
        <f t="shared" si="2"/>
        <v>4.2432814710042432E-3</v>
      </c>
      <c r="G36" s="76">
        <v>574</v>
      </c>
      <c r="H36" s="76">
        <v>28</v>
      </c>
      <c r="I36" s="76">
        <f t="shared" si="3"/>
        <v>602</v>
      </c>
      <c r="J36" s="77">
        <f t="shared" si="4"/>
        <v>3.490664501913487E-3</v>
      </c>
      <c r="K36" s="76">
        <f t="shared" si="0"/>
        <v>911</v>
      </c>
      <c r="P36" s="89"/>
    </row>
    <row r="37" spans="2:16" x14ac:dyDescent="0.25">
      <c r="B37" s="76" t="s">
        <v>208</v>
      </c>
      <c r="C37" s="76">
        <v>284</v>
      </c>
      <c r="D37" s="76">
        <v>242</v>
      </c>
      <c r="E37" s="76">
        <f t="shared" si="1"/>
        <v>526</v>
      </c>
      <c r="F37" s="77">
        <f t="shared" si="2"/>
        <v>7.2231911124538252E-3</v>
      </c>
      <c r="G37" s="76">
        <v>991</v>
      </c>
      <c r="H37" s="76">
        <v>112</v>
      </c>
      <c r="I37" s="76">
        <f t="shared" si="3"/>
        <v>1103</v>
      </c>
      <c r="J37" s="77">
        <f t="shared" si="4"/>
        <v>6.3956859561637479E-3</v>
      </c>
      <c r="K37" s="76">
        <f t="shared" si="0"/>
        <v>1629</v>
      </c>
      <c r="P37" s="89"/>
    </row>
    <row r="38" spans="2:16" x14ac:dyDescent="0.25">
      <c r="B38" s="76" t="s">
        <v>209</v>
      </c>
      <c r="C38" s="76">
        <v>531</v>
      </c>
      <c r="D38" s="76">
        <v>157</v>
      </c>
      <c r="E38" s="76">
        <f t="shared" si="1"/>
        <v>688</v>
      </c>
      <c r="F38" s="77">
        <f t="shared" si="2"/>
        <v>9.4478241166696415E-3</v>
      </c>
      <c r="G38" s="76">
        <v>1040</v>
      </c>
      <c r="H38" s="76">
        <v>45</v>
      </c>
      <c r="I38" s="76">
        <f t="shared" si="3"/>
        <v>1085</v>
      </c>
      <c r="J38" s="77">
        <f t="shared" si="4"/>
        <v>6.2913139278673313E-3</v>
      </c>
      <c r="K38" s="76">
        <f t="shared" si="0"/>
        <v>1773</v>
      </c>
      <c r="P38" s="89"/>
    </row>
    <row r="39" spans="2:16" x14ac:dyDescent="0.25">
      <c r="B39" s="76" t="s">
        <v>210</v>
      </c>
      <c r="C39" s="76">
        <v>536</v>
      </c>
      <c r="D39" s="76">
        <v>159</v>
      </c>
      <c r="E39" s="76">
        <f t="shared" si="1"/>
        <v>695</v>
      </c>
      <c r="F39" s="77">
        <f t="shared" si="2"/>
        <v>9.5439502341357584E-3</v>
      </c>
      <c r="G39" s="76">
        <v>1350</v>
      </c>
      <c r="H39" s="76">
        <v>51</v>
      </c>
      <c r="I39" s="76">
        <f t="shared" si="3"/>
        <v>1401</v>
      </c>
      <c r="J39" s="77">
        <f t="shared" si="4"/>
        <v>8.1236228690710881E-3</v>
      </c>
      <c r="K39" s="76">
        <f t="shared" si="0"/>
        <v>2096</v>
      </c>
      <c r="P39" s="89"/>
    </row>
    <row r="40" spans="2:16" x14ac:dyDescent="0.25">
      <c r="B40" s="76" t="s">
        <v>211</v>
      </c>
      <c r="C40" s="76">
        <v>309</v>
      </c>
      <c r="D40" s="76">
        <v>81</v>
      </c>
      <c r="E40" s="76">
        <f t="shared" si="1"/>
        <v>390</v>
      </c>
      <c r="F40" s="77">
        <f t="shared" si="2"/>
        <v>5.3555979731121518E-3</v>
      </c>
      <c r="G40" s="76">
        <v>858</v>
      </c>
      <c r="H40" s="76">
        <v>33</v>
      </c>
      <c r="I40" s="76">
        <f t="shared" si="3"/>
        <v>891</v>
      </c>
      <c r="J40" s="77">
        <f t="shared" si="4"/>
        <v>5.1664154006726198E-3</v>
      </c>
      <c r="K40" s="76">
        <f t="shared" si="0"/>
        <v>1281</v>
      </c>
      <c r="P40" s="89"/>
    </row>
    <row r="41" spans="2:16" x14ac:dyDescent="0.25">
      <c r="B41" s="76" t="s">
        <v>212</v>
      </c>
      <c r="C41" s="76">
        <v>229</v>
      </c>
      <c r="D41" s="76">
        <v>150</v>
      </c>
      <c r="E41" s="76">
        <f t="shared" si="1"/>
        <v>379</v>
      </c>
      <c r="F41" s="77">
        <f t="shared" si="2"/>
        <v>5.2045426456653991E-3</v>
      </c>
      <c r="G41" s="76">
        <v>1099</v>
      </c>
      <c r="H41" s="76">
        <v>53</v>
      </c>
      <c r="I41" s="76">
        <f t="shared" si="3"/>
        <v>1152</v>
      </c>
      <c r="J41" s="77">
        <f t="shared" si="4"/>
        <v>6.6798098109706596E-3</v>
      </c>
      <c r="K41" s="76">
        <f t="shared" si="0"/>
        <v>1531</v>
      </c>
      <c r="P41" s="89"/>
    </row>
    <row r="42" spans="2:16" x14ac:dyDescent="0.25">
      <c r="B42" s="76" t="s">
        <v>213</v>
      </c>
      <c r="C42" s="76">
        <v>452</v>
      </c>
      <c r="D42" s="76">
        <v>245</v>
      </c>
      <c r="E42" s="76">
        <f t="shared" si="1"/>
        <v>697</v>
      </c>
      <c r="F42" s="77">
        <f t="shared" si="2"/>
        <v>9.5714148391260762E-3</v>
      </c>
      <c r="G42" s="76">
        <v>1501</v>
      </c>
      <c r="H42" s="76">
        <v>55</v>
      </c>
      <c r="I42" s="76">
        <f t="shared" si="3"/>
        <v>1556</v>
      </c>
      <c r="J42" s="77">
        <f t="shared" si="4"/>
        <v>9.0223820016235648E-3</v>
      </c>
      <c r="K42" s="76">
        <f t="shared" si="0"/>
        <v>2253</v>
      </c>
      <c r="P42" s="89"/>
    </row>
    <row r="43" spans="2:16" x14ac:dyDescent="0.25">
      <c r="B43" s="76" t="s">
        <v>214</v>
      </c>
      <c r="C43" s="76">
        <v>165</v>
      </c>
      <c r="D43" s="76">
        <v>93</v>
      </c>
      <c r="E43" s="76">
        <f t="shared" si="1"/>
        <v>258</v>
      </c>
      <c r="F43" s="77">
        <f t="shared" si="2"/>
        <v>3.5429340437511158E-3</v>
      </c>
      <c r="G43" s="76">
        <v>734</v>
      </c>
      <c r="H43" s="76">
        <v>41</v>
      </c>
      <c r="I43" s="76">
        <f t="shared" si="3"/>
        <v>775</v>
      </c>
      <c r="J43" s="77">
        <f t="shared" si="4"/>
        <v>4.4937956627623798E-3</v>
      </c>
      <c r="K43" s="76">
        <f t="shared" si="0"/>
        <v>1033</v>
      </c>
      <c r="P43" s="89"/>
    </row>
    <row r="44" spans="2:16" x14ac:dyDescent="0.25">
      <c r="B44" s="76" t="s">
        <v>215</v>
      </c>
      <c r="C44" s="76">
        <v>299</v>
      </c>
      <c r="D44" s="76">
        <v>175</v>
      </c>
      <c r="E44" s="76">
        <f t="shared" si="1"/>
        <v>474</v>
      </c>
      <c r="F44" s="77">
        <f t="shared" si="2"/>
        <v>6.509111382705538E-3</v>
      </c>
      <c r="G44" s="76">
        <v>1554</v>
      </c>
      <c r="H44" s="76">
        <v>57</v>
      </c>
      <c r="I44" s="76">
        <f t="shared" si="3"/>
        <v>1611</v>
      </c>
      <c r="J44" s="77">
        <f t="shared" si="4"/>
        <v>9.3412965325292818E-3</v>
      </c>
      <c r="K44" s="76">
        <f t="shared" si="0"/>
        <v>2085</v>
      </c>
      <c r="P44" s="89"/>
    </row>
    <row r="45" spans="2:16" x14ac:dyDescent="0.25">
      <c r="B45" s="76" t="s">
        <v>216</v>
      </c>
      <c r="C45" s="76">
        <v>4123</v>
      </c>
      <c r="D45" s="76">
        <v>1875</v>
      </c>
      <c r="E45" s="76">
        <f t="shared" si="1"/>
        <v>5998</v>
      </c>
      <c r="F45" s="77">
        <f t="shared" si="2"/>
        <v>8.236635036596586E-2</v>
      </c>
      <c r="G45" s="76">
        <v>13098</v>
      </c>
      <c r="H45" s="76">
        <v>688</v>
      </c>
      <c r="I45" s="76">
        <f t="shared" si="3"/>
        <v>13786</v>
      </c>
      <c r="J45" s="77">
        <f t="shared" si="4"/>
        <v>7.9937376783022152E-2</v>
      </c>
      <c r="K45" s="76">
        <f t="shared" si="0"/>
        <v>19784</v>
      </c>
      <c r="P45" s="89"/>
    </row>
    <row r="46" spans="2:16" x14ac:dyDescent="0.25">
      <c r="B46" s="76" t="s">
        <v>217</v>
      </c>
      <c r="C46" s="76">
        <v>1363</v>
      </c>
      <c r="D46" s="76">
        <v>550</v>
      </c>
      <c r="E46" s="76">
        <f t="shared" si="1"/>
        <v>1913</v>
      </c>
      <c r="F46" s="77">
        <f t="shared" si="2"/>
        <v>2.6269894673239862E-2</v>
      </c>
      <c r="G46" s="76">
        <v>4539</v>
      </c>
      <c r="H46" s="76">
        <v>241</v>
      </c>
      <c r="I46" s="76">
        <f t="shared" si="3"/>
        <v>4780</v>
      </c>
      <c r="J46" s="77">
        <f t="shared" si="4"/>
        <v>2.7716571958715065E-2</v>
      </c>
      <c r="K46" s="76">
        <f t="shared" si="0"/>
        <v>6693</v>
      </c>
      <c r="P46" s="89"/>
    </row>
    <row r="47" spans="2:16" x14ac:dyDescent="0.25">
      <c r="B47" s="76" t="s">
        <v>218</v>
      </c>
      <c r="C47" s="76">
        <v>529</v>
      </c>
      <c r="D47" s="76">
        <v>256</v>
      </c>
      <c r="E47" s="76">
        <f t="shared" si="1"/>
        <v>785</v>
      </c>
      <c r="F47" s="77">
        <f t="shared" si="2"/>
        <v>1.0779857458700101E-2</v>
      </c>
      <c r="G47" s="76">
        <v>1548</v>
      </c>
      <c r="H47" s="76">
        <v>102</v>
      </c>
      <c r="I47" s="76">
        <f t="shared" si="3"/>
        <v>1650</v>
      </c>
      <c r="J47" s="77">
        <f t="shared" si="4"/>
        <v>9.5674359271715175E-3</v>
      </c>
      <c r="K47" s="76">
        <f t="shared" si="0"/>
        <v>2435</v>
      </c>
      <c r="P47" s="89"/>
    </row>
    <row r="48" spans="2:16" x14ac:dyDescent="0.25">
      <c r="B48" s="76" t="s">
        <v>219</v>
      </c>
      <c r="C48" s="76">
        <v>2672</v>
      </c>
      <c r="D48" s="76">
        <v>1522</v>
      </c>
      <c r="E48" s="76">
        <f t="shared" si="1"/>
        <v>4194</v>
      </c>
      <c r="F48" s="77">
        <f t="shared" si="2"/>
        <v>5.7593276664698372E-2</v>
      </c>
      <c r="G48" s="76">
        <v>8876</v>
      </c>
      <c r="H48" s="76">
        <v>492</v>
      </c>
      <c r="I48" s="76">
        <f t="shared" si="3"/>
        <v>9368</v>
      </c>
      <c r="J48" s="77">
        <f t="shared" si="4"/>
        <v>5.4319842282268355E-2</v>
      </c>
      <c r="K48" s="76">
        <f t="shared" si="0"/>
        <v>13562</v>
      </c>
      <c r="P48" s="89"/>
    </row>
    <row r="49" spans="2:16" x14ac:dyDescent="0.25">
      <c r="B49" s="78" t="s">
        <v>66</v>
      </c>
      <c r="C49" s="76">
        <f t="shared" ref="C49:H49" si="5">SUM(C11:C48)</f>
        <v>49130</v>
      </c>
      <c r="D49" s="76">
        <f t="shared" si="5"/>
        <v>23691</v>
      </c>
      <c r="E49" s="78">
        <f t="shared" ref="E49" si="6">C49+D49</f>
        <v>72821</v>
      </c>
      <c r="F49" s="80">
        <f t="shared" ref="F49" si="7">E49/$E$49</f>
        <v>1</v>
      </c>
      <c r="G49" s="76">
        <f t="shared" si="5"/>
        <v>163338</v>
      </c>
      <c r="H49" s="76">
        <f t="shared" si="5"/>
        <v>9122</v>
      </c>
      <c r="I49" s="78">
        <f t="shared" ref="I49" si="8">G49+H49</f>
        <v>172460</v>
      </c>
      <c r="J49" s="80">
        <f t="shared" ref="J49" si="9">I49/$I$49</f>
        <v>1</v>
      </c>
      <c r="K49" s="78">
        <f t="shared" ref="K49:K50" si="10">E49+I49</f>
        <v>245281</v>
      </c>
      <c r="P49" s="89"/>
    </row>
    <row r="50" spans="2:16" ht="25.5" customHeight="1" x14ac:dyDescent="0.25">
      <c r="B50" s="90" t="s">
        <v>82</v>
      </c>
      <c r="C50" s="91">
        <f>+C49/$K$49</f>
        <v>0.20030087939954583</v>
      </c>
      <c r="D50" s="91">
        <f>+D49/$K$49</f>
        <v>9.6587179602170573E-2</v>
      </c>
      <c r="E50" s="108">
        <f>C50+D50</f>
        <v>0.29688805900171639</v>
      </c>
      <c r="F50" s="92"/>
      <c r="G50" s="91">
        <f>+G49/$K$49</f>
        <v>0.66592194258829673</v>
      </c>
      <c r="H50" s="91">
        <f>+H49/$K$49</f>
        <v>3.7189998409986914E-2</v>
      </c>
      <c r="I50" s="92">
        <f>G50+H50</f>
        <v>0.70311194099828367</v>
      </c>
      <c r="J50" s="92"/>
      <c r="K50" s="92">
        <f t="shared" si="10"/>
        <v>1</v>
      </c>
    </row>
    <row r="51" spans="2:16" x14ac:dyDescent="0.25">
      <c r="B51" s="83"/>
      <c r="C51" s="96"/>
      <c r="D51" s="96"/>
      <c r="E51" s="96"/>
      <c r="F51" s="96"/>
      <c r="G51" s="96"/>
      <c r="H51" s="96"/>
      <c r="I51" s="96"/>
      <c r="J51" s="96"/>
      <c r="K51" s="96"/>
    </row>
    <row r="52" spans="2:16" ht="13.8" x14ac:dyDescent="0.3">
      <c r="B52" s="347" t="s">
        <v>104</v>
      </c>
      <c r="C52" s="347"/>
      <c r="D52" s="347"/>
      <c r="E52" s="347"/>
      <c r="F52" s="347"/>
      <c r="G52" s="347"/>
      <c r="H52" s="347"/>
      <c r="I52" s="347"/>
      <c r="J52" s="347"/>
      <c r="K52" s="347"/>
    </row>
    <row r="53" spans="2:16" ht="13.8" x14ac:dyDescent="0.3">
      <c r="B53" s="360" t="str">
        <f>'Solicitudes Regiones'!$B$6:$P$6</f>
        <v>Acumuladas de julio de 2008 a enero de 2019</v>
      </c>
      <c r="C53" s="360"/>
      <c r="D53" s="360"/>
      <c r="E53" s="360"/>
      <c r="F53" s="360"/>
      <c r="G53" s="360"/>
      <c r="H53" s="360"/>
      <c r="I53" s="360"/>
      <c r="J53" s="360"/>
      <c r="K53" s="360"/>
    </row>
    <row r="54" spans="2:16" x14ac:dyDescent="0.25">
      <c r="B54" s="83"/>
      <c r="C54" s="96"/>
      <c r="D54" s="96"/>
      <c r="E54" s="96"/>
      <c r="F54" s="96"/>
      <c r="G54" s="96"/>
      <c r="H54" s="96"/>
      <c r="I54" s="96"/>
      <c r="J54" s="96"/>
      <c r="K54" s="96"/>
    </row>
    <row r="55" spans="2:16" ht="15" customHeight="1" x14ac:dyDescent="0.25">
      <c r="B55" s="376" t="s">
        <v>83</v>
      </c>
      <c r="C55" s="377"/>
      <c r="D55" s="377"/>
      <c r="E55" s="377"/>
      <c r="F55" s="377"/>
      <c r="G55" s="377"/>
      <c r="H55" s="377"/>
      <c r="I55" s="377"/>
      <c r="J55" s="377"/>
      <c r="K55" s="378"/>
      <c r="L55" s="97"/>
    </row>
    <row r="56" spans="2:16" ht="15" customHeight="1" x14ac:dyDescent="0.25">
      <c r="B56" s="375" t="s">
        <v>74</v>
      </c>
      <c r="C56" s="375" t="s">
        <v>2</v>
      </c>
      <c r="D56" s="375"/>
      <c r="E56" s="375"/>
      <c r="F56" s="375"/>
      <c r="G56" s="375"/>
      <c r="H56" s="375"/>
      <c r="I56" s="375"/>
      <c r="J56" s="375"/>
      <c r="K56" s="375"/>
    </row>
    <row r="57" spans="2:16" ht="24" x14ac:dyDescent="0.25">
      <c r="B57" s="375"/>
      <c r="C57" s="81" t="s">
        <v>75</v>
      </c>
      <c r="D57" s="81" t="s">
        <v>76</v>
      </c>
      <c r="E57" s="81" t="s">
        <v>77</v>
      </c>
      <c r="F57" s="81" t="s">
        <v>78</v>
      </c>
      <c r="G57" s="81" t="s">
        <v>8</v>
      </c>
      <c r="H57" s="81" t="s">
        <v>79</v>
      </c>
      <c r="I57" s="81" t="s">
        <v>80</v>
      </c>
      <c r="J57" s="81" t="s">
        <v>81</v>
      </c>
      <c r="K57" s="82" t="s">
        <v>46</v>
      </c>
    </row>
    <row r="58" spans="2:16" x14ac:dyDescent="0.25">
      <c r="B58" s="76" t="s">
        <v>56</v>
      </c>
      <c r="C58" s="76">
        <v>7774</v>
      </c>
      <c r="D58" s="76">
        <v>3307</v>
      </c>
      <c r="E58" s="76">
        <f>C58+D58</f>
        <v>11081</v>
      </c>
      <c r="F58" s="77">
        <f>E58/$E$96</f>
        <v>0.18973665285435432</v>
      </c>
      <c r="G58" s="76">
        <v>22996</v>
      </c>
      <c r="H58" s="76">
        <v>1513</v>
      </c>
      <c r="I58" s="76">
        <f>G58+H58</f>
        <v>24509</v>
      </c>
      <c r="J58" s="77">
        <f>I58/$I$96</f>
        <v>0.17350276086648733</v>
      </c>
      <c r="K58" s="76">
        <f t="shared" ref="K58:K95" si="11">E58+I58</f>
        <v>35590</v>
      </c>
    </row>
    <row r="59" spans="2:16" x14ac:dyDescent="0.25">
      <c r="B59" s="76" t="s">
        <v>183</v>
      </c>
      <c r="C59" s="76">
        <v>769</v>
      </c>
      <c r="D59" s="76">
        <v>266</v>
      </c>
      <c r="E59" s="76">
        <f t="shared" ref="E59:E95" si="12">C59+D59</f>
        <v>1035</v>
      </c>
      <c r="F59" s="77">
        <f t="shared" ref="F59:F95" si="13">E59/$E$96</f>
        <v>1.7721995822060889E-2</v>
      </c>
      <c r="G59" s="76">
        <v>1941</v>
      </c>
      <c r="H59" s="76">
        <v>106</v>
      </c>
      <c r="I59" s="76">
        <f t="shared" ref="I59:I95" si="14">G59+H59</f>
        <v>2047</v>
      </c>
      <c r="J59" s="77">
        <f t="shared" ref="J59:J95" si="15">I59/$I$96</f>
        <v>1.4491009486054085E-2</v>
      </c>
      <c r="K59" s="76">
        <f t="shared" si="11"/>
        <v>3082</v>
      </c>
    </row>
    <row r="60" spans="2:16" x14ac:dyDescent="0.25">
      <c r="B60" s="76" t="s">
        <v>184</v>
      </c>
      <c r="C60" s="76">
        <v>559</v>
      </c>
      <c r="D60" s="76">
        <v>124</v>
      </c>
      <c r="E60" s="76">
        <f t="shared" si="12"/>
        <v>683</v>
      </c>
      <c r="F60" s="77">
        <f t="shared" si="13"/>
        <v>1.169480497243245E-2</v>
      </c>
      <c r="G60" s="76">
        <v>1282</v>
      </c>
      <c r="H60" s="76">
        <v>55</v>
      </c>
      <c r="I60" s="76">
        <f t="shared" si="14"/>
        <v>1337</v>
      </c>
      <c r="J60" s="77">
        <f t="shared" si="15"/>
        <v>9.4648166501486615E-3</v>
      </c>
      <c r="K60" s="76">
        <f t="shared" si="11"/>
        <v>2020</v>
      </c>
    </row>
    <row r="61" spans="2:16" x14ac:dyDescent="0.25">
      <c r="B61" s="76" t="s">
        <v>185</v>
      </c>
      <c r="C61" s="76">
        <v>7135</v>
      </c>
      <c r="D61" s="76">
        <v>2237</v>
      </c>
      <c r="E61" s="76">
        <f t="shared" si="12"/>
        <v>9372</v>
      </c>
      <c r="F61" s="77">
        <f t="shared" si="13"/>
        <v>0.16047395637135714</v>
      </c>
      <c r="G61" s="76">
        <v>22823</v>
      </c>
      <c r="H61" s="76">
        <v>1065</v>
      </c>
      <c r="I61" s="76">
        <f t="shared" si="14"/>
        <v>23888</v>
      </c>
      <c r="J61" s="77">
        <f t="shared" si="15"/>
        <v>0.1691066119212799</v>
      </c>
      <c r="K61" s="76">
        <f t="shared" si="11"/>
        <v>33260</v>
      </c>
    </row>
    <row r="62" spans="2:16" x14ac:dyDescent="0.25">
      <c r="B62" s="76" t="s">
        <v>186</v>
      </c>
      <c r="C62" s="76">
        <v>89</v>
      </c>
      <c r="D62" s="76">
        <v>41</v>
      </c>
      <c r="E62" s="76">
        <f t="shared" si="12"/>
        <v>130</v>
      </c>
      <c r="F62" s="77">
        <f t="shared" si="13"/>
        <v>2.2259511660559571E-3</v>
      </c>
      <c r="G62" s="76">
        <v>186</v>
      </c>
      <c r="H62" s="76">
        <v>22</v>
      </c>
      <c r="I62" s="76">
        <f t="shared" si="14"/>
        <v>208</v>
      </c>
      <c r="J62" s="77">
        <f t="shared" si="15"/>
        <v>1.4724621265751097E-3</v>
      </c>
      <c r="K62" s="76">
        <f t="shared" si="11"/>
        <v>338</v>
      </c>
    </row>
    <row r="63" spans="2:16" x14ac:dyDescent="0.25">
      <c r="B63" s="76" t="s">
        <v>187</v>
      </c>
      <c r="C63" s="76">
        <v>1275</v>
      </c>
      <c r="D63" s="76">
        <v>370</v>
      </c>
      <c r="E63" s="76">
        <f t="shared" si="12"/>
        <v>1645</v>
      </c>
      <c r="F63" s="77">
        <f t="shared" si="13"/>
        <v>2.8166843601246532E-2</v>
      </c>
      <c r="G63" s="76">
        <v>4999</v>
      </c>
      <c r="H63" s="76">
        <v>260</v>
      </c>
      <c r="I63" s="76">
        <f t="shared" si="14"/>
        <v>5259</v>
      </c>
      <c r="J63" s="77">
        <f t="shared" si="15"/>
        <v>3.7229222709896648E-2</v>
      </c>
      <c r="K63" s="76">
        <f t="shared" si="11"/>
        <v>6904</v>
      </c>
    </row>
    <row r="64" spans="2:16" x14ac:dyDescent="0.25">
      <c r="B64" s="76" t="s">
        <v>188</v>
      </c>
      <c r="C64" s="76">
        <v>143</v>
      </c>
      <c r="D64" s="76">
        <v>39</v>
      </c>
      <c r="E64" s="76">
        <f t="shared" si="12"/>
        <v>182</v>
      </c>
      <c r="F64" s="77">
        <f t="shared" si="13"/>
        <v>3.1163316324783396E-3</v>
      </c>
      <c r="G64" s="76">
        <v>689</v>
      </c>
      <c r="H64" s="76">
        <v>40</v>
      </c>
      <c r="I64" s="76">
        <f t="shared" si="14"/>
        <v>729</v>
      </c>
      <c r="J64" s="77">
        <f t="shared" si="15"/>
        <v>5.1606965878521873E-3</v>
      </c>
      <c r="K64" s="76">
        <f t="shared" si="11"/>
        <v>911</v>
      </c>
    </row>
    <row r="65" spans="2:11" x14ac:dyDescent="0.25">
      <c r="B65" s="76" t="s">
        <v>189</v>
      </c>
      <c r="C65" s="76">
        <v>334</v>
      </c>
      <c r="D65" s="76">
        <v>99</v>
      </c>
      <c r="E65" s="76">
        <f t="shared" si="12"/>
        <v>433</v>
      </c>
      <c r="F65" s="77">
        <f t="shared" si="13"/>
        <v>7.4141296530940721E-3</v>
      </c>
      <c r="G65" s="76">
        <v>1332</v>
      </c>
      <c r="H65" s="76">
        <v>63</v>
      </c>
      <c r="I65" s="76">
        <f t="shared" si="14"/>
        <v>1395</v>
      </c>
      <c r="J65" s="77">
        <f t="shared" si="15"/>
        <v>9.8754070508282592E-3</v>
      </c>
      <c r="K65" s="76">
        <f t="shared" si="11"/>
        <v>1828</v>
      </c>
    </row>
    <row r="66" spans="2:11" x14ac:dyDescent="0.25">
      <c r="B66" s="76" t="s">
        <v>190</v>
      </c>
      <c r="C66" s="76">
        <v>161</v>
      </c>
      <c r="D66" s="76">
        <v>60</v>
      </c>
      <c r="E66" s="76">
        <f t="shared" si="12"/>
        <v>221</v>
      </c>
      <c r="F66" s="77">
        <f t="shared" si="13"/>
        <v>3.7841169822951269E-3</v>
      </c>
      <c r="G66" s="76">
        <v>388</v>
      </c>
      <c r="H66" s="76">
        <v>30</v>
      </c>
      <c r="I66" s="76">
        <f t="shared" si="14"/>
        <v>418</v>
      </c>
      <c r="J66" s="77">
        <f t="shared" si="15"/>
        <v>2.9590825428288262E-3</v>
      </c>
      <c r="K66" s="76">
        <f t="shared" si="11"/>
        <v>639</v>
      </c>
    </row>
    <row r="67" spans="2:11" x14ac:dyDescent="0.25">
      <c r="B67" s="76" t="s">
        <v>191</v>
      </c>
      <c r="C67" s="76">
        <v>1607</v>
      </c>
      <c r="D67" s="76">
        <v>544</v>
      </c>
      <c r="E67" s="76">
        <f t="shared" si="12"/>
        <v>2151</v>
      </c>
      <c r="F67" s="77">
        <f t="shared" si="13"/>
        <v>3.6830930447587409E-2</v>
      </c>
      <c r="G67" s="76">
        <v>4544</v>
      </c>
      <c r="H67" s="76">
        <v>302</v>
      </c>
      <c r="I67" s="76">
        <f t="shared" si="14"/>
        <v>4846</v>
      </c>
      <c r="J67" s="77">
        <f t="shared" si="15"/>
        <v>3.4305535891264338E-2</v>
      </c>
      <c r="K67" s="76">
        <f t="shared" si="11"/>
        <v>6997</v>
      </c>
    </row>
    <row r="68" spans="2:11" x14ac:dyDescent="0.25">
      <c r="B68" s="76" t="s">
        <v>192</v>
      </c>
      <c r="C68" s="76">
        <v>554</v>
      </c>
      <c r="D68" s="76">
        <v>209</v>
      </c>
      <c r="E68" s="76">
        <f t="shared" si="12"/>
        <v>763</v>
      </c>
      <c r="F68" s="77">
        <f t="shared" si="13"/>
        <v>1.3064621074620732E-2</v>
      </c>
      <c r="G68" s="76">
        <v>1349</v>
      </c>
      <c r="H68" s="76">
        <v>120</v>
      </c>
      <c r="I68" s="76">
        <f t="shared" si="14"/>
        <v>1469</v>
      </c>
      <c r="J68" s="77">
        <f t="shared" si="15"/>
        <v>1.0399263768936712E-2</v>
      </c>
      <c r="K68" s="76">
        <f t="shared" si="11"/>
        <v>2232</v>
      </c>
    </row>
    <row r="69" spans="2:11" x14ac:dyDescent="0.25">
      <c r="B69" s="76" t="s">
        <v>193</v>
      </c>
      <c r="C69" s="76">
        <v>330</v>
      </c>
      <c r="D69" s="76">
        <v>101</v>
      </c>
      <c r="E69" s="76">
        <f t="shared" si="12"/>
        <v>431</v>
      </c>
      <c r="F69" s="77">
        <f t="shared" si="13"/>
        <v>7.379884250539365E-3</v>
      </c>
      <c r="G69" s="76">
        <v>1127</v>
      </c>
      <c r="H69" s="76">
        <v>59</v>
      </c>
      <c r="I69" s="76">
        <f t="shared" si="14"/>
        <v>1186</v>
      </c>
      <c r="J69" s="77">
        <f t="shared" si="15"/>
        <v>8.3958657794138466E-3</v>
      </c>
      <c r="K69" s="76">
        <f t="shared" si="11"/>
        <v>1617</v>
      </c>
    </row>
    <row r="70" spans="2:11" x14ac:dyDescent="0.25">
      <c r="B70" s="76" t="s">
        <v>194</v>
      </c>
      <c r="C70" s="76">
        <v>2344</v>
      </c>
      <c r="D70" s="76">
        <v>988</v>
      </c>
      <c r="E70" s="76">
        <f t="shared" si="12"/>
        <v>3332</v>
      </c>
      <c r="F70" s="77">
        <f t="shared" si="13"/>
        <v>5.7052840656141912E-2</v>
      </c>
      <c r="G70" s="76">
        <v>7728</v>
      </c>
      <c r="H70" s="76">
        <v>485</v>
      </c>
      <c r="I70" s="76">
        <f t="shared" si="14"/>
        <v>8213</v>
      </c>
      <c r="J70" s="77">
        <f t="shared" si="15"/>
        <v>5.8141016565198926E-2</v>
      </c>
      <c r="K70" s="76">
        <f t="shared" si="11"/>
        <v>11545</v>
      </c>
    </row>
    <row r="71" spans="2:11" x14ac:dyDescent="0.25">
      <c r="B71" s="76" t="s">
        <v>195</v>
      </c>
      <c r="C71" s="76">
        <v>843</v>
      </c>
      <c r="D71" s="76">
        <v>228</v>
      </c>
      <c r="E71" s="76">
        <f t="shared" si="12"/>
        <v>1071</v>
      </c>
      <c r="F71" s="77">
        <f t="shared" si="13"/>
        <v>1.8338413068045616E-2</v>
      </c>
      <c r="G71" s="76">
        <v>1840</v>
      </c>
      <c r="H71" s="76">
        <v>120</v>
      </c>
      <c r="I71" s="76">
        <f t="shared" si="14"/>
        <v>1960</v>
      </c>
      <c r="J71" s="77">
        <f t="shared" si="15"/>
        <v>1.3875123885034688E-2</v>
      </c>
      <c r="K71" s="76">
        <f t="shared" si="11"/>
        <v>3031</v>
      </c>
    </row>
    <row r="72" spans="2:11" x14ac:dyDescent="0.25">
      <c r="B72" s="76" t="s">
        <v>196</v>
      </c>
      <c r="C72" s="76">
        <v>541</v>
      </c>
      <c r="D72" s="76">
        <v>112</v>
      </c>
      <c r="E72" s="76">
        <f t="shared" si="12"/>
        <v>653</v>
      </c>
      <c r="F72" s="77">
        <f t="shared" si="13"/>
        <v>1.1181123934111846E-2</v>
      </c>
      <c r="G72" s="76">
        <v>1332</v>
      </c>
      <c r="H72" s="76">
        <v>53</v>
      </c>
      <c r="I72" s="76">
        <f t="shared" si="14"/>
        <v>1385</v>
      </c>
      <c r="J72" s="77">
        <f t="shared" si="15"/>
        <v>9.8046156024352259E-3</v>
      </c>
      <c r="K72" s="76">
        <f t="shared" si="11"/>
        <v>2038</v>
      </c>
    </row>
    <row r="73" spans="2:11" x14ac:dyDescent="0.25">
      <c r="B73" s="76" t="s">
        <v>197</v>
      </c>
      <c r="C73" s="76">
        <v>1359</v>
      </c>
      <c r="D73" s="76">
        <v>453</v>
      </c>
      <c r="E73" s="76">
        <f t="shared" si="12"/>
        <v>1812</v>
      </c>
      <c r="F73" s="77">
        <f t="shared" si="13"/>
        <v>3.102633471456457E-2</v>
      </c>
      <c r="G73" s="76">
        <v>6306</v>
      </c>
      <c r="H73" s="76">
        <v>326</v>
      </c>
      <c r="I73" s="76">
        <f t="shared" si="14"/>
        <v>6632</v>
      </c>
      <c r="J73" s="77">
        <f t="shared" si="15"/>
        <v>4.6948888574260231E-2</v>
      </c>
      <c r="K73" s="76">
        <f t="shared" si="11"/>
        <v>8444</v>
      </c>
    </row>
    <row r="74" spans="2:11" x14ac:dyDescent="0.25">
      <c r="B74" s="76" t="s">
        <v>198</v>
      </c>
      <c r="C74" s="76">
        <v>610</v>
      </c>
      <c r="D74" s="76">
        <v>156</v>
      </c>
      <c r="E74" s="76">
        <f t="shared" si="12"/>
        <v>766</v>
      </c>
      <c r="F74" s="77">
        <f t="shared" si="13"/>
        <v>1.3115989178452792E-2</v>
      </c>
      <c r="G74" s="76">
        <v>2202</v>
      </c>
      <c r="H74" s="76">
        <v>99</v>
      </c>
      <c r="I74" s="76">
        <f t="shared" si="14"/>
        <v>2301</v>
      </c>
      <c r="J74" s="77">
        <f t="shared" si="15"/>
        <v>1.628911227523715E-2</v>
      </c>
      <c r="K74" s="76">
        <f t="shared" si="11"/>
        <v>3067</v>
      </c>
    </row>
    <row r="75" spans="2:11" x14ac:dyDescent="0.25">
      <c r="B75" s="76" t="s">
        <v>199</v>
      </c>
      <c r="C75" s="76">
        <v>420</v>
      </c>
      <c r="D75" s="76">
        <v>202</v>
      </c>
      <c r="E75" s="76">
        <f t="shared" si="12"/>
        <v>622</v>
      </c>
      <c r="F75" s="77">
        <f t="shared" si="13"/>
        <v>1.0650320194513887E-2</v>
      </c>
      <c r="G75" s="76">
        <v>1510</v>
      </c>
      <c r="H75" s="76">
        <v>91</v>
      </c>
      <c r="I75" s="76">
        <f t="shared" si="14"/>
        <v>1601</v>
      </c>
      <c r="J75" s="77">
        <f t="shared" si="15"/>
        <v>1.1333710887724762E-2</v>
      </c>
      <c r="K75" s="76">
        <f t="shared" si="11"/>
        <v>2223</v>
      </c>
    </row>
    <row r="76" spans="2:11" x14ac:dyDescent="0.25">
      <c r="B76" s="76" t="s">
        <v>200</v>
      </c>
      <c r="C76" s="76">
        <v>35</v>
      </c>
      <c r="D76" s="76">
        <v>3</v>
      </c>
      <c r="E76" s="76">
        <f t="shared" si="12"/>
        <v>38</v>
      </c>
      <c r="F76" s="77">
        <f t="shared" si="13"/>
        <v>6.5066264853943362E-4</v>
      </c>
      <c r="G76" s="76">
        <v>43</v>
      </c>
      <c r="H76" s="76">
        <v>1</v>
      </c>
      <c r="I76" s="76">
        <f t="shared" si="14"/>
        <v>44</v>
      </c>
      <c r="J76" s="77">
        <f t="shared" si="15"/>
        <v>3.1148237292935013E-4</v>
      </c>
      <c r="K76" s="76">
        <f t="shared" si="11"/>
        <v>82</v>
      </c>
    </row>
    <row r="77" spans="2:11" x14ac:dyDescent="0.25">
      <c r="B77" s="76" t="s">
        <v>201</v>
      </c>
      <c r="C77" s="76">
        <v>689</v>
      </c>
      <c r="D77" s="76">
        <v>192</v>
      </c>
      <c r="E77" s="76">
        <f t="shared" si="12"/>
        <v>881</v>
      </c>
      <c r="F77" s="77">
        <f t="shared" si="13"/>
        <v>1.5085099825348447E-2</v>
      </c>
      <c r="G77" s="76">
        <v>1940</v>
      </c>
      <c r="H77" s="76">
        <v>75</v>
      </c>
      <c r="I77" s="76">
        <f t="shared" si="14"/>
        <v>2015</v>
      </c>
      <c r="J77" s="77">
        <f t="shared" si="15"/>
        <v>1.4264476851196375E-2</v>
      </c>
      <c r="K77" s="76">
        <f t="shared" si="11"/>
        <v>2896</v>
      </c>
    </row>
    <row r="78" spans="2:11" x14ac:dyDescent="0.25">
      <c r="B78" s="76" t="s">
        <v>202</v>
      </c>
      <c r="C78" s="76">
        <v>779</v>
      </c>
      <c r="D78" s="76">
        <v>288</v>
      </c>
      <c r="E78" s="76">
        <f t="shared" si="12"/>
        <v>1067</v>
      </c>
      <c r="F78" s="77">
        <f t="shared" si="13"/>
        <v>1.8269922262936202E-2</v>
      </c>
      <c r="G78" s="76">
        <v>2186</v>
      </c>
      <c r="H78" s="76">
        <v>112</v>
      </c>
      <c r="I78" s="76">
        <f t="shared" si="14"/>
        <v>2298</v>
      </c>
      <c r="J78" s="77">
        <f t="shared" si="15"/>
        <v>1.6267874840719242E-2</v>
      </c>
      <c r="K78" s="76">
        <f t="shared" si="11"/>
        <v>3365</v>
      </c>
    </row>
    <row r="79" spans="2:11" x14ac:dyDescent="0.25">
      <c r="B79" s="76" t="s">
        <v>203</v>
      </c>
      <c r="C79" s="76">
        <v>2212</v>
      </c>
      <c r="D79" s="76">
        <v>711</v>
      </c>
      <c r="E79" s="76">
        <f t="shared" si="12"/>
        <v>2923</v>
      </c>
      <c r="F79" s="77">
        <f t="shared" si="13"/>
        <v>5.0049655833704326E-2</v>
      </c>
      <c r="G79" s="76">
        <v>7359</v>
      </c>
      <c r="H79" s="76">
        <v>371</v>
      </c>
      <c r="I79" s="76">
        <f t="shared" si="14"/>
        <v>7730</v>
      </c>
      <c r="J79" s="77">
        <f t="shared" si="15"/>
        <v>5.4721789607815374E-2</v>
      </c>
      <c r="K79" s="76">
        <f t="shared" si="11"/>
        <v>10653</v>
      </c>
    </row>
    <row r="80" spans="2:11" x14ac:dyDescent="0.25">
      <c r="B80" s="76" t="s">
        <v>204</v>
      </c>
      <c r="C80" s="76">
        <v>1230</v>
      </c>
      <c r="D80" s="76">
        <v>416</v>
      </c>
      <c r="E80" s="76">
        <f t="shared" si="12"/>
        <v>1646</v>
      </c>
      <c r="F80" s="77">
        <f t="shared" si="13"/>
        <v>2.8183966302523886E-2</v>
      </c>
      <c r="G80" s="76">
        <v>2796</v>
      </c>
      <c r="H80" s="76">
        <v>157</v>
      </c>
      <c r="I80" s="76">
        <f t="shared" si="14"/>
        <v>2953</v>
      </c>
      <c r="J80" s="77">
        <f t="shared" si="15"/>
        <v>2.0904714710462974E-2</v>
      </c>
      <c r="K80" s="76">
        <f t="shared" si="11"/>
        <v>4599</v>
      </c>
    </row>
    <row r="81" spans="2:11" x14ac:dyDescent="0.25">
      <c r="B81" s="76" t="s">
        <v>205</v>
      </c>
      <c r="C81" s="76">
        <v>542</v>
      </c>
      <c r="D81" s="76">
        <v>275</v>
      </c>
      <c r="E81" s="76">
        <f t="shared" si="12"/>
        <v>817</v>
      </c>
      <c r="F81" s="77">
        <f t="shared" si="13"/>
        <v>1.3989246943597822E-2</v>
      </c>
      <c r="G81" s="76">
        <v>1728</v>
      </c>
      <c r="H81" s="76">
        <v>79</v>
      </c>
      <c r="I81" s="76">
        <f t="shared" si="14"/>
        <v>1807</v>
      </c>
      <c r="J81" s="77">
        <f t="shared" si="15"/>
        <v>1.2792014724621265E-2</v>
      </c>
      <c r="K81" s="76">
        <f t="shared" si="11"/>
        <v>2624</v>
      </c>
    </row>
    <row r="82" spans="2:11" x14ac:dyDescent="0.25">
      <c r="B82" s="76" t="s">
        <v>206</v>
      </c>
      <c r="C82" s="76">
        <v>630</v>
      </c>
      <c r="D82" s="76">
        <v>211</v>
      </c>
      <c r="E82" s="76">
        <f t="shared" si="12"/>
        <v>841</v>
      </c>
      <c r="F82" s="77">
        <f t="shared" si="13"/>
        <v>1.4400191774254306E-2</v>
      </c>
      <c r="G82" s="76">
        <v>1870</v>
      </c>
      <c r="H82" s="76">
        <v>96</v>
      </c>
      <c r="I82" s="76">
        <f t="shared" si="14"/>
        <v>1966</v>
      </c>
      <c r="J82" s="77">
        <f t="shared" si="15"/>
        <v>1.3917598754070509E-2</v>
      </c>
      <c r="K82" s="76">
        <f t="shared" si="11"/>
        <v>2807</v>
      </c>
    </row>
    <row r="83" spans="2:11" x14ac:dyDescent="0.25">
      <c r="B83" s="76" t="s">
        <v>207</v>
      </c>
      <c r="C83" s="76">
        <v>190</v>
      </c>
      <c r="D83" s="76">
        <v>70</v>
      </c>
      <c r="E83" s="76">
        <f t="shared" si="12"/>
        <v>260</v>
      </c>
      <c r="F83" s="77">
        <f t="shared" si="13"/>
        <v>4.4519023321119141E-3</v>
      </c>
      <c r="G83" s="76">
        <v>472</v>
      </c>
      <c r="H83" s="76">
        <v>19</v>
      </c>
      <c r="I83" s="76">
        <f t="shared" si="14"/>
        <v>491</v>
      </c>
      <c r="J83" s="77">
        <f t="shared" si="15"/>
        <v>3.4758601160979753E-3</v>
      </c>
      <c r="K83" s="76">
        <f t="shared" si="11"/>
        <v>751</v>
      </c>
    </row>
    <row r="84" spans="2:11" x14ac:dyDescent="0.25">
      <c r="B84" s="76" t="s">
        <v>208</v>
      </c>
      <c r="C84" s="76">
        <v>255</v>
      </c>
      <c r="D84" s="76">
        <v>112</v>
      </c>
      <c r="E84" s="76">
        <f t="shared" si="12"/>
        <v>367</v>
      </c>
      <c r="F84" s="77">
        <f t="shared" si="13"/>
        <v>6.2840313687887398E-3</v>
      </c>
      <c r="G84" s="76">
        <v>880</v>
      </c>
      <c r="H84" s="76">
        <v>36</v>
      </c>
      <c r="I84" s="76">
        <f t="shared" si="14"/>
        <v>916</v>
      </c>
      <c r="J84" s="77">
        <f t="shared" si="15"/>
        <v>6.4844966728019255E-3</v>
      </c>
      <c r="K84" s="76">
        <f t="shared" si="11"/>
        <v>1283</v>
      </c>
    </row>
    <row r="85" spans="2:11" x14ac:dyDescent="0.25">
      <c r="B85" s="76" t="s">
        <v>209</v>
      </c>
      <c r="C85" s="76">
        <v>439</v>
      </c>
      <c r="D85" s="76">
        <v>87</v>
      </c>
      <c r="E85" s="76">
        <f t="shared" si="12"/>
        <v>526</v>
      </c>
      <c r="F85" s="77">
        <f t="shared" si="13"/>
        <v>9.0065408718879494E-3</v>
      </c>
      <c r="G85" s="76">
        <v>830</v>
      </c>
      <c r="H85" s="76">
        <v>38</v>
      </c>
      <c r="I85" s="76">
        <f t="shared" si="14"/>
        <v>868</v>
      </c>
      <c r="J85" s="77">
        <f t="shared" si="15"/>
        <v>6.144697720515362E-3</v>
      </c>
      <c r="K85" s="76">
        <f t="shared" si="11"/>
        <v>1394</v>
      </c>
    </row>
    <row r="86" spans="2:11" x14ac:dyDescent="0.25">
      <c r="B86" s="76" t="s">
        <v>210</v>
      </c>
      <c r="C86" s="76">
        <v>451</v>
      </c>
      <c r="D86" s="76">
        <v>101</v>
      </c>
      <c r="E86" s="76">
        <f t="shared" si="12"/>
        <v>552</v>
      </c>
      <c r="F86" s="77">
        <f t="shared" si="13"/>
        <v>9.4517311050991409E-3</v>
      </c>
      <c r="G86" s="76">
        <v>1072</v>
      </c>
      <c r="H86" s="76">
        <v>41</v>
      </c>
      <c r="I86" s="76">
        <f t="shared" si="14"/>
        <v>1113</v>
      </c>
      <c r="J86" s="77">
        <f t="shared" si="15"/>
        <v>7.8790882061446979E-3</v>
      </c>
      <c r="K86" s="76">
        <f t="shared" si="11"/>
        <v>1665</v>
      </c>
    </row>
    <row r="87" spans="2:11" x14ac:dyDescent="0.25">
      <c r="B87" s="76" t="s">
        <v>211</v>
      </c>
      <c r="C87" s="76">
        <v>246</v>
      </c>
      <c r="D87" s="76">
        <v>48</v>
      </c>
      <c r="E87" s="76">
        <f t="shared" si="12"/>
        <v>294</v>
      </c>
      <c r="F87" s="77">
        <f t="shared" si="13"/>
        <v>5.0340741755419338E-3</v>
      </c>
      <c r="G87" s="76">
        <v>624</v>
      </c>
      <c r="H87" s="76">
        <v>27</v>
      </c>
      <c r="I87" s="76">
        <f t="shared" si="14"/>
        <v>651</v>
      </c>
      <c r="J87" s="77">
        <f t="shared" si="15"/>
        <v>4.608523290386521E-3</v>
      </c>
      <c r="K87" s="76">
        <f t="shared" si="11"/>
        <v>945</v>
      </c>
    </row>
    <row r="88" spans="2:11" x14ac:dyDescent="0.25">
      <c r="B88" s="76" t="s">
        <v>212</v>
      </c>
      <c r="C88" s="76">
        <v>206</v>
      </c>
      <c r="D88" s="76">
        <v>70</v>
      </c>
      <c r="E88" s="76">
        <f t="shared" si="12"/>
        <v>276</v>
      </c>
      <c r="F88" s="77">
        <f t="shared" si="13"/>
        <v>4.7258655525495704E-3</v>
      </c>
      <c r="G88" s="76">
        <v>947</v>
      </c>
      <c r="H88" s="76">
        <v>45</v>
      </c>
      <c r="I88" s="76">
        <f t="shared" si="14"/>
        <v>992</v>
      </c>
      <c r="J88" s="77">
        <f t="shared" si="15"/>
        <v>7.0225116805889849E-3</v>
      </c>
      <c r="K88" s="76">
        <f t="shared" si="11"/>
        <v>1268</v>
      </c>
    </row>
    <row r="89" spans="2:11" x14ac:dyDescent="0.25">
      <c r="B89" s="76" t="s">
        <v>213</v>
      </c>
      <c r="C89" s="76">
        <v>386</v>
      </c>
      <c r="D89" s="76">
        <v>116</v>
      </c>
      <c r="E89" s="76">
        <f t="shared" si="12"/>
        <v>502</v>
      </c>
      <c r="F89" s="77">
        <f t="shared" si="13"/>
        <v>8.5955960412314649E-3</v>
      </c>
      <c r="G89" s="76">
        <v>1324</v>
      </c>
      <c r="H89" s="76">
        <v>44</v>
      </c>
      <c r="I89" s="76">
        <f t="shared" si="14"/>
        <v>1368</v>
      </c>
      <c r="J89" s="77">
        <f t="shared" si="15"/>
        <v>9.6842701401670672E-3</v>
      </c>
      <c r="K89" s="76">
        <f t="shared" si="11"/>
        <v>1870</v>
      </c>
    </row>
    <row r="90" spans="2:11" x14ac:dyDescent="0.25">
      <c r="B90" s="76" t="s">
        <v>214</v>
      </c>
      <c r="C90" s="76">
        <v>140</v>
      </c>
      <c r="D90" s="76">
        <v>44</v>
      </c>
      <c r="E90" s="76">
        <f t="shared" si="12"/>
        <v>184</v>
      </c>
      <c r="F90" s="77">
        <f t="shared" si="13"/>
        <v>3.1505770350330467E-3</v>
      </c>
      <c r="G90" s="76">
        <v>593</v>
      </c>
      <c r="H90" s="76">
        <v>34</v>
      </c>
      <c r="I90" s="76">
        <f t="shared" si="14"/>
        <v>627</v>
      </c>
      <c r="J90" s="77">
        <f t="shared" si="15"/>
        <v>4.4386238142432397E-3</v>
      </c>
      <c r="K90" s="76">
        <f t="shared" si="11"/>
        <v>811</v>
      </c>
    </row>
    <row r="91" spans="2:11" x14ac:dyDescent="0.25">
      <c r="B91" s="76" t="s">
        <v>215</v>
      </c>
      <c r="C91" s="76">
        <v>262</v>
      </c>
      <c r="D91" s="76">
        <v>92</v>
      </c>
      <c r="E91" s="76">
        <f t="shared" si="12"/>
        <v>354</v>
      </c>
      <c r="F91" s="77">
        <f t="shared" si="13"/>
        <v>6.0614362521831441E-3</v>
      </c>
      <c r="G91" s="76">
        <v>1311</v>
      </c>
      <c r="H91" s="76">
        <v>44</v>
      </c>
      <c r="I91" s="76">
        <f t="shared" si="14"/>
        <v>1355</v>
      </c>
      <c r="J91" s="77">
        <f t="shared" si="15"/>
        <v>9.592241257256124E-3</v>
      </c>
      <c r="K91" s="76">
        <f t="shared" si="11"/>
        <v>1709</v>
      </c>
    </row>
    <row r="92" spans="2:11" x14ac:dyDescent="0.25">
      <c r="B92" s="76" t="s">
        <v>216</v>
      </c>
      <c r="C92" s="76">
        <v>3715</v>
      </c>
      <c r="D92" s="76">
        <v>1193</v>
      </c>
      <c r="E92" s="76">
        <f t="shared" si="12"/>
        <v>4908</v>
      </c>
      <c r="F92" s="77">
        <f t="shared" si="13"/>
        <v>8.4038217869251058E-2</v>
      </c>
      <c r="G92" s="76">
        <v>10979</v>
      </c>
      <c r="H92" s="76">
        <v>531</v>
      </c>
      <c r="I92" s="76">
        <f t="shared" si="14"/>
        <v>11510</v>
      </c>
      <c r="J92" s="77">
        <f t="shared" si="15"/>
        <v>8.1480957100382279E-2</v>
      </c>
      <c r="K92" s="76">
        <f t="shared" si="11"/>
        <v>16418</v>
      </c>
    </row>
    <row r="93" spans="2:11" x14ac:dyDescent="0.25">
      <c r="B93" s="76" t="s">
        <v>217</v>
      </c>
      <c r="C93" s="76">
        <v>1205</v>
      </c>
      <c r="D93" s="76">
        <v>401</v>
      </c>
      <c r="E93" s="76">
        <f t="shared" si="12"/>
        <v>1606</v>
      </c>
      <c r="F93" s="77">
        <f t="shared" si="13"/>
        <v>2.7499058251429745E-2</v>
      </c>
      <c r="G93" s="76">
        <v>3819</v>
      </c>
      <c r="H93" s="76">
        <v>189</v>
      </c>
      <c r="I93" s="76">
        <f t="shared" si="14"/>
        <v>4008</v>
      </c>
      <c r="J93" s="77">
        <f t="shared" si="15"/>
        <v>2.8373212515928076E-2</v>
      </c>
      <c r="K93" s="76">
        <f t="shared" si="11"/>
        <v>5614</v>
      </c>
    </row>
    <row r="94" spans="2:11" x14ac:dyDescent="0.25">
      <c r="B94" s="76" t="s">
        <v>218</v>
      </c>
      <c r="C94" s="76">
        <v>486</v>
      </c>
      <c r="D94" s="76">
        <v>179</v>
      </c>
      <c r="E94" s="76">
        <f t="shared" si="12"/>
        <v>665</v>
      </c>
      <c r="F94" s="77">
        <f t="shared" si="13"/>
        <v>1.1386596349440087E-2</v>
      </c>
      <c r="G94" s="76">
        <v>1312</v>
      </c>
      <c r="H94" s="76">
        <v>88</v>
      </c>
      <c r="I94" s="76">
        <f t="shared" si="14"/>
        <v>1400</v>
      </c>
      <c r="J94" s="77">
        <f t="shared" si="15"/>
        <v>9.9108027750247768E-3</v>
      </c>
      <c r="K94" s="76">
        <f t="shared" si="11"/>
        <v>2065</v>
      </c>
    </row>
    <row r="95" spans="2:11" x14ac:dyDescent="0.25">
      <c r="B95" s="76" t="s">
        <v>219</v>
      </c>
      <c r="C95" s="76">
        <v>2377</v>
      </c>
      <c r="D95" s="76">
        <v>935</v>
      </c>
      <c r="E95" s="76">
        <f t="shared" si="12"/>
        <v>3312</v>
      </c>
      <c r="F95" s="77">
        <f t="shared" si="13"/>
        <v>5.6710386630594842E-2</v>
      </c>
      <c r="G95" s="76">
        <v>7357</v>
      </c>
      <c r="H95" s="76">
        <v>408</v>
      </c>
      <c r="I95" s="76">
        <f t="shared" si="14"/>
        <v>7765</v>
      </c>
      <c r="J95" s="77">
        <f t="shared" si="15"/>
        <v>5.4969559677190992E-2</v>
      </c>
      <c r="K95" s="76">
        <f t="shared" si="11"/>
        <v>11077</v>
      </c>
    </row>
    <row r="96" spans="2:11" x14ac:dyDescent="0.25">
      <c r="B96" s="78" t="s">
        <v>66</v>
      </c>
      <c r="C96" s="76">
        <f t="shared" ref="C96:H96" si="16">SUM(C58:C95)</f>
        <v>43322</v>
      </c>
      <c r="D96" s="76">
        <f t="shared" si="16"/>
        <v>15080</v>
      </c>
      <c r="E96" s="78">
        <f t="shared" ref="E96" si="17">C96+D96</f>
        <v>58402</v>
      </c>
      <c r="F96" s="80">
        <f t="shared" ref="F96" si="18">E96/$E$96</f>
        <v>1</v>
      </c>
      <c r="G96" s="76">
        <f t="shared" si="16"/>
        <v>134016</v>
      </c>
      <c r="H96" s="76">
        <f t="shared" si="16"/>
        <v>7244</v>
      </c>
      <c r="I96" s="78">
        <f t="shared" ref="I96" si="19">G96+H96</f>
        <v>141260</v>
      </c>
      <c r="J96" s="80">
        <f t="shared" ref="J96" si="20">I96/$I$96</f>
        <v>1</v>
      </c>
      <c r="K96" s="78">
        <f t="shared" ref="K96:K97" si="21">E96+I96</f>
        <v>199662</v>
      </c>
    </row>
    <row r="97" spans="2:11" ht="24" x14ac:dyDescent="0.25">
      <c r="B97" s="90" t="s">
        <v>84</v>
      </c>
      <c r="C97" s="91">
        <f>+C96/$K$96</f>
        <v>0.21697669060712604</v>
      </c>
      <c r="D97" s="91">
        <f>+D96/$K$96</f>
        <v>7.5527641714497495E-2</v>
      </c>
      <c r="E97" s="92">
        <f>C97+D97</f>
        <v>0.29250433232162354</v>
      </c>
      <c r="F97" s="92"/>
      <c r="G97" s="91">
        <f>+G96/$K$96</f>
        <v>0.67121435225531145</v>
      </c>
      <c r="H97" s="91">
        <f>+H96/$K$96</f>
        <v>3.628131542306498E-2</v>
      </c>
      <c r="I97" s="92">
        <f>G97+H97</f>
        <v>0.70749566767837646</v>
      </c>
      <c r="J97" s="92"/>
      <c r="K97" s="92">
        <f t="shared" si="21"/>
        <v>1</v>
      </c>
    </row>
    <row r="98" spans="2:11" x14ac:dyDescent="0.25">
      <c r="B98" s="83" t="s">
        <v>149</v>
      </c>
    </row>
    <row r="99" spans="2:11" x14ac:dyDescent="0.25">
      <c r="B99" s="83" t="s">
        <v>150</v>
      </c>
    </row>
    <row r="141" spans="2:2" x14ac:dyDescent="0.25">
      <c r="B141" s="84" t="s">
        <v>96</v>
      </c>
    </row>
  </sheetData>
  <mergeCells count="10">
    <mergeCell ref="B6:K6"/>
    <mergeCell ref="B5:K5"/>
    <mergeCell ref="B53:K53"/>
    <mergeCell ref="B52:K52"/>
    <mergeCell ref="B55:K55"/>
    <mergeCell ref="B56:B57"/>
    <mergeCell ref="C56:K56"/>
    <mergeCell ref="B8:K8"/>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topLeftCell="A61" zoomScaleNormal="100" workbookViewId="0">
      <selection activeCell="P70" sqref="P70"/>
    </sheetView>
  </sheetViews>
  <sheetFormatPr baseColWidth="10" defaultRowHeight="12" x14ac:dyDescent="0.25"/>
  <cols>
    <col min="1" max="1" width="6" style="84" customWidth="1"/>
    <col min="2" max="2" width="18.109375" style="84" customWidth="1"/>
    <col min="3" max="3" width="7.88671875" style="84" bestFit="1" customWidth="1"/>
    <col min="4" max="4" width="7.33203125" style="84" bestFit="1" customWidth="1"/>
    <col min="5" max="6" width="7.33203125" style="84" customWidth="1"/>
    <col min="7" max="8" width="7.33203125" style="84" bestFit="1" customWidth="1"/>
    <col min="9" max="11" width="7.33203125" style="84" customWidth="1"/>
    <col min="12" max="12" width="9.6640625" style="84" customWidth="1"/>
    <col min="13" max="14" width="11.44140625" style="84"/>
    <col min="15" max="15" width="12.44140625" style="84" bestFit="1" customWidth="1"/>
    <col min="16" max="251" width="11.44140625" style="84"/>
    <col min="252" max="252" width="18.109375" style="84" customWidth="1"/>
    <col min="253" max="253" width="7.88671875" style="84" bestFit="1" customWidth="1"/>
    <col min="254" max="254" width="7.33203125" style="84" bestFit="1" customWidth="1"/>
    <col min="255" max="256" width="7.33203125" style="84" customWidth="1"/>
    <col min="257" max="258" width="7.33203125" style="84" bestFit="1" customWidth="1"/>
    <col min="259" max="261" width="7.33203125" style="84" customWidth="1"/>
    <col min="262" max="267" width="0" style="84" hidden="1" customWidth="1"/>
    <col min="268" max="268" width="9.6640625" style="84" customWidth="1"/>
    <col min="269" max="270" width="11.44140625" style="84"/>
    <col min="271" max="271" width="12.44140625" style="84" bestFit="1" customWidth="1"/>
    <col min="272" max="507" width="11.44140625" style="84"/>
    <col min="508" max="508" width="18.109375" style="84" customWidth="1"/>
    <col min="509" max="509" width="7.88671875" style="84" bestFit="1" customWidth="1"/>
    <col min="510" max="510" width="7.33203125" style="84" bestFit="1" customWidth="1"/>
    <col min="511" max="512" width="7.33203125" style="84" customWidth="1"/>
    <col min="513" max="514" width="7.33203125" style="84" bestFit="1" customWidth="1"/>
    <col min="515" max="517" width="7.33203125" style="84" customWidth="1"/>
    <col min="518" max="523" width="0" style="84" hidden="1" customWidth="1"/>
    <col min="524" max="524" width="9.6640625" style="84" customWidth="1"/>
    <col min="525" max="526" width="11.44140625" style="84"/>
    <col min="527" max="527" width="12.44140625" style="84" bestFit="1" customWidth="1"/>
    <col min="528" max="763" width="11.44140625" style="84"/>
    <col min="764" max="764" width="18.109375" style="84" customWidth="1"/>
    <col min="765" max="765" width="7.88671875" style="84" bestFit="1" customWidth="1"/>
    <col min="766" max="766" width="7.33203125" style="84" bestFit="1" customWidth="1"/>
    <col min="767" max="768" width="7.33203125" style="84" customWidth="1"/>
    <col min="769" max="770" width="7.33203125" style="84" bestFit="1" customWidth="1"/>
    <col min="771" max="773" width="7.33203125" style="84" customWidth="1"/>
    <col min="774" max="779" width="0" style="84" hidden="1" customWidth="1"/>
    <col min="780" max="780" width="9.6640625" style="84" customWidth="1"/>
    <col min="781" max="782" width="11.44140625" style="84"/>
    <col min="783" max="783" width="12.44140625" style="84" bestFit="1" customWidth="1"/>
    <col min="784" max="1019" width="11.44140625" style="84"/>
    <col min="1020" max="1020" width="18.109375" style="84" customWidth="1"/>
    <col min="1021" max="1021" width="7.88671875" style="84" bestFit="1" customWidth="1"/>
    <col min="1022" max="1022" width="7.33203125" style="84" bestFit="1" customWidth="1"/>
    <col min="1023" max="1024" width="7.33203125" style="84" customWidth="1"/>
    <col min="1025" max="1026" width="7.33203125" style="84" bestFit="1" customWidth="1"/>
    <col min="1027" max="1029" width="7.33203125" style="84" customWidth="1"/>
    <col min="1030" max="1035" width="0" style="84" hidden="1" customWidth="1"/>
    <col min="1036" max="1036" width="9.6640625" style="84" customWidth="1"/>
    <col min="1037" max="1038" width="11.44140625" style="84"/>
    <col min="1039" max="1039" width="12.44140625" style="84" bestFit="1" customWidth="1"/>
    <col min="1040" max="1275" width="11.44140625" style="84"/>
    <col min="1276" max="1276" width="18.109375" style="84" customWidth="1"/>
    <col min="1277" max="1277" width="7.88671875" style="84" bestFit="1" customWidth="1"/>
    <col min="1278" max="1278" width="7.33203125" style="84" bestFit="1" customWidth="1"/>
    <col min="1279" max="1280" width="7.33203125" style="84" customWidth="1"/>
    <col min="1281" max="1282" width="7.33203125" style="84" bestFit="1" customWidth="1"/>
    <col min="1283" max="1285" width="7.33203125" style="84" customWidth="1"/>
    <col min="1286" max="1291" width="0" style="84" hidden="1" customWidth="1"/>
    <col min="1292" max="1292" width="9.6640625" style="84" customWidth="1"/>
    <col min="1293" max="1294" width="11.44140625" style="84"/>
    <col min="1295" max="1295" width="12.44140625" style="84" bestFit="1" customWidth="1"/>
    <col min="1296" max="1531" width="11.44140625" style="84"/>
    <col min="1532" max="1532" width="18.109375" style="84" customWidth="1"/>
    <col min="1533" max="1533" width="7.88671875" style="84" bestFit="1" customWidth="1"/>
    <col min="1534" max="1534" width="7.33203125" style="84" bestFit="1" customWidth="1"/>
    <col min="1535" max="1536" width="7.33203125" style="84" customWidth="1"/>
    <col min="1537" max="1538" width="7.33203125" style="84" bestFit="1" customWidth="1"/>
    <col min="1539" max="1541" width="7.33203125" style="84" customWidth="1"/>
    <col min="1542" max="1547" width="0" style="84" hidden="1" customWidth="1"/>
    <col min="1548" max="1548" width="9.6640625" style="84" customWidth="1"/>
    <col min="1549" max="1550" width="11.44140625" style="84"/>
    <col min="1551" max="1551" width="12.44140625" style="84" bestFit="1" customWidth="1"/>
    <col min="1552" max="1787" width="11.44140625" style="84"/>
    <col min="1788" max="1788" width="18.109375" style="84" customWidth="1"/>
    <col min="1789" max="1789" width="7.88671875" style="84" bestFit="1" customWidth="1"/>
    <col min="1790" max="1790" width="7.33203125" style="84" bestFit="1" customWidth="1"/>
    <col min="1791" max="1792" width="7.33203125" style="84" customWidth="1"/>
    <col min="1793" max="1794" width="7.33203125" style="84" bestFit="1" customWidth="1"/>
    <col min="1795" max="1797" width="7.33203125" style="84" customWidth="1"/>
    <col min="1798" max="1803" width="0" style="84" hidden="1" customWidth="1"/>
    <col min="1804" max="1804" width="9.6640625" style="84" customWidth="1"/>
    <col min="1805" max="1806" width="11.44140625" style="84"/>
    <col min="1807" max="1807" width="12.44140625" style="84" bestFit="1" customWidth="1"/>
    <col min="1808" max="2043" width="11.44140625" style="84"/>
    <col min="2044" max="2044" width="18.109375" style="84" customWidth="1"/>
    <col min="2045" max="2045" width="7.88671875" style="84" bestFit="1" customWidth="1"/>
    <col min="2046" max="2046" width="7.33203125" style="84" bestFit="1" customWidth="1"/>
    <col min="2047" max="2048" width="7.33203125" style="84" customWidth="1"/>
    <col min="2049" max="2050" width="7.33203125" style="84" bestFit="1" customWidth="1"/>
    <col min="2051" max="2053" width="7.33203125" style="84" customWidth="1"/>
    <col min="2054" max="2059" width="0" style="84" hidden="1" customWidth="1"/>
    <col min="2060" max="2060" width="9.6640625" style="84" customWidth="1"/>
    <col min="2061" max="2062" width="11.44140625" style="84"/>
    <col min="2063" max="2063" width="12.44140625" style="84" bestFit="1" customWidth="1"/>
    <col min="2064" max="2299" width="11.44140625" style="84"/>
    <col min="2300" max="2300" width="18.109375" style="84" customWidth="1"/>
    <col min="2301" max="2301" width="7.88671875" style="84" bestFit="1" customWidth="1"/>
    <col min="2302" max="2302" width="7.33203125" style="84" bestFit="1" customWidth="1"/>
    <col min="2303" max="2304" width="7.33203125" style="84" customWidth="1"/>
    <col min="2305" max="2306" width="7.33203125" style="84" bestFit="1" customWidth="1"/>
    <col min="2307" max="2309" width="7.33203125" style="84" customWidth="1"/>
    <col min="2310" max="2315" width="0" style="84" hidden="1" customWidth="1"/>
    <col min="2316" max="2316" width="9.6640625" style="84" customWidth="1"/>
    <col min="2317" max="2318" width="11.44140625" style="84"/>
    <col min="2319" max="2319" width="12.44140625" style="84" bestFit="1" customWidth="1"/>
    <col min="2320" max="2555" width="11.44140625" style="84"/>
    <col min="2556" max="2556" width="18.109375" style="84" customWidth="1"/>
    <col min="2557" max="2557" width="7.88671875" style="84" bestFit="1" customWidth="1"/>
    <col min="2558" max="2558" width="7.33203125" style="84" bestFit="1" customWidth="1"/>
    <col min="2559" max="2560" width="7.33203125" style="84" customWidth="1"/>
    <col min="2561" max="2562" width="7.33203125" style="84" bestFit="1" customWidth="1"/>
    <col min="2563" max="2565" width="7.33203125" style="84" customWidth="1"/>
    <col min="2566" max="2571" width="0" style="84" hidden="1" customWidth="1"/>
    <col min="2572" max="2572" width="9.6640625" style="84" customWidth="1"/>
    <col min="2573" max="2574" width="11.44140625" style="84"/>
    <col min="2575" max="2575" width="12.44140625" style="84" bestFit="1" customWidth="1"/>
    <col min="2576" max="2811" width="11.44140625" style="84"/>
    <col min="2812" max="2812" width="18.109375" style="84" customWidth="1"/>
    <col min="2813" max="2813" width="7.88671875" style="84" bestFit="1" customWidth="1"/>
    <col min="2814" max="2814" width="7.33203125" style="84" bestFit="1" customWidth="1"/>
    <col min="2815" max="2816" width="7.33203125" style="84" customWidth="1"/>
    <col min="2817" max="2818" width="7.33203125" style="84" bestFit="1" customWidth="1"/>
    <col min="2819" max="2821" width="7.33203125" style="84" customWidth="1"/>
    <col min="2822" max="2827" width="0" style="84" hidden="1" customWidth="1"/>
    <col min="2828" max="2828" width="9.6640625" style="84" customWidth="1"/>
    <col min="2829" max="2830" width="11.44140625" style="84"/>
    <col min="2831" max="2831" width="12.44140625" style="84" bestFit="1" customWidth="1"/>
    <col min="2832" max="3067" width="11.44140625" style="84"/>
    <col min="3068" max="3068" width="18.109375" style="84" customWidth="1"/>
    <col min="3069" max="3069" width="7.88671875" style="84" bestFit="1" customWidth="1"/>
    <col min="3070" max="3070" width="7.33203125" style="84" bestFit="1" customWidth="1"/>
    <col min="3071" max="3072" width="7.33203125" style="84" customWidth="1"/>
    <col min="3073" max="3074" width="7.33203125" style="84" bestFit="1" customWidth="1"/>
    <col min="3075" max="3077" width="7.33203125" style="84" customWidth="1"/>
    <col min="3078" max="3083" width="0" style="84" hidden="1" customWidth="1"/>
    <col min="3084" max="3084" width="9.6640625" style="84" customWidth="1"/>
    <col min="3085" max="3086" width="11.44140625" style="84"/>
    <col min="3087" max="3087" width="12.44140625" style="84" bestFit="1" customWidth="1"/>
    <col min="3088" max="3323" width="11.44140625" style="84"/>
    <col min="3324" max="3324" width="18.109375" style="84" customWidth="1"/>
    <col min="3325" max="3325" width="7.88671875" style="84" bestFit="1" customWidth="1"/>
    <col min="3326" max="3326" width="7.33203125" style="84" bestFit="1" customWidth="1"/>
    <col min="3327" max="3328" width="7.33203125" style="84" customWidth="1"/>
    <col min="3329" max="3330" width="7.33203125" style="84" bestFit="1" customWidth="1"/>
    <col min="3331" max="3333" width="7.33203125" style="84" customWidth="1"/>
    <col min="3334" max="3339" width="0" style="84" hidden="1" customWidth="1"/>
    <col min="3340" max="3340" width="9.6640625" style="84" customWidth="1"/>
    <col min="3341" max="3342" width="11.44140625" style="84"/>
    <col min="3343" max="3343" width="12.44140625" style="84" bestFit="1" customWidth="1"/>
    <col min="3344" max="3579" width="11.44140625" style="84"/>
    <col min="3580" max="3580" width="18.109375" style="84" customWidth="1"/>
    <col min="3581" max="3581" width="7.88671875" style="84" bestFit="1" customWidth="1"/>
    <col min="3582" max="3582" width="7.33203125" style="84" bestFit="1" customWidth="1"/>
    <col min="3583" max="3584" width="7.33203125" style="84" customWidth="1"/>
    <col min="3585" max="3586" width="7.33203125" style="84" bestFit="1" customWidth="1"/>
    <col min="3587" max="3589" width="7.33203125" style="84" customWidth="1"/>
    <col min="3590" max="3595" width="0" style="84" hidden="1" customWidth="1"/>
    <col min="3596" max="3596" width="9.6640625" style="84" customWidth="1"/>
    <col min="3597" max="3598" width="11.44140625" style="84"/>
    <col min="3599" max="3599" width="12.44140625" style="84" bestFit="1" customWidth="1"/>
    <col min="3600" max="3835" width="11.44140625" style="84"/>
    <col min="3836" max="3836" width="18.109375" style="84" customWidth="1"/>
    <col min="3837" max="3837" width="7.88671875" style="84" bestFit="1" customWidth="1"/>
    <col min="3838" max="3838" width="7.33203125" style="84" bestFit="1" customWidth="1"/>
    <col min="3839" max="3840" width="7.33203125" style="84" customWidth="1"/>
    <col min="3841" max="3842" width="7.33203125" style="84" bestFit="1" customWidth="1"/>
    <col min="3843" max="3845" width="7.33203125" style="84" customWidth="1"/>
    <col min="3846" max="3851" width="0" style="84" hidden="1" customWidth="1"/>
    <col min="3852" max="3852" width="9.6640625" style="84" customWidth="1"/>
    <col min="3853" max="3854" width="11.44140625" style="84"/>
    <col min="3855" max="3855" width="12.44140625" style="84" bestFit="1" customWidth="1"/>
    <col min="3856" max="4091" width="11.44140625" style="84"/>
    <col min="4092" max="4092" width="18.109375" style="84" customWidth="1"/>
    <col min="4093" max="4093" width="7.88671875" style="84" bestFit="1" customWidth="1"/>
    <col min="4094" max="4094" width="7.33203125" style="84" bestFit="1" customWidth="1"/>
    <col min="4095" max="4096" width="7.33203125" style="84" customWidth="1"/>
    <col min="4097" max="4098" width="7.33203125" style="84" bestFit="1" customWidth="1"/>
    <col min="4099" max="4101" width="7.33203125" style="84" customWidth="1"/>
    <col min="4102" max="4107" width="0" style="84" hidden="1" customWidth="1"/>
    <col min="4108" max="4108" width="9.6640625" style="84" customWidth="1"/>
    <col min="4109" max="4110" width="11.44140625" style="84"/>
    <col min="4111" max="4111" width="12.44140625" style="84" bestFit="1" customWidth="1"/>
    <col min="4112" max="4347" width="11.44140625" style="84"/>
    <col min="4348" max="4348" width="18.109375" style="84" customWidth="1"/>
    <col min="4349" max="4349" width="7.88671875" style="84" bestFit="1" customWidth="1"/>
    <col min="4350" max="4350" width="7.33203125" style="84" bestFit="1" customWidth="1"/>
    <col min="4351" max="4352" width="7.33203125" style="84" customWidth="1"/>
    <col min="4353" max="4354" width="7.33203125" style="84" bestFit="1" customWidth="1"/>
    <col min="4355" max="4357" width="7.33203125" style="84" customWidth="1"/>
    <col min="4358" max="4363" width="0" style="84" hidden="1" customWidth="1"/>
    <col min="4364" max="4364" width="9.6640625" style="84" customWidth="1"/>
    <col min="4365" max="4366" width="11.44140625" style="84"/>
    <col min="4367" max="4367" width="12.44140625" style="84" bestFit="1" customWidth="1"/>
    <col min="4368" max="4603" width="11.44140625" style="84"/>
    <col min="4604" max="4604" width="18.109375" style="84" customWidth="1"/>
    <col min="4605" max="4605" width="7.88671875" style="84" bestFit="1" customWidth="1"/>
    <col min="4606" max="4606" width="7.33203125" style="84" bestFit="1" customWidth="1"/>
    <col min="4607" max="4608" width="7.33203125" style="84" customWidth="1"/>
    <col min="4609" max="4610" width="7.33203125" style="84" bestFit="1" customWidth="1"/>
    <col min="4611" max="4613" width="7.33203125" style="84" customWidth="1"/>
    <col min="4614" max="4619" width="0" style="84" hidden="1" customWidth="1"/>
    <col min="4620" max="4620" width="9.6640625" style="84" customWidth="1"/>
    <col min="4621" max="4622" width="11.44140625" style="84"/>
    <col min="4623" max="4623" width="12.44140625" style="84" bestFit="1" customWidth="1"/>
    <col min="4624" max="4859" width="11.44140625" style="84"/>
    <col min="4860" max="4860" width="18.109375" style="84" customWidth="1"/>
    <col min="4861" max="4861" width="7.88671875" style="84" bestFit="1" customWidth="1"/>
    <col min="4862" max="4862" width="7.33203125" style="84" bestFit="1" customWidth="1"/>
    <col min="4863" max="4864" width="7.33203125" style="84" customWidth="1"/>
    <col min="4865" max="4866" width="7.33203125" style="84" bestFit="1" customWidth="1"/>
    <col min="4867" max="4869" width="7.33203125" style="84" customWidth="1"/>
    <col min="4870" max="4875" width="0" style="84" hidden="1" customWidth="1"/>
    <col min="4876" max="4876" width="9.6640625" style="84" customWidth="1"/>
    <col min="4877" max="4878" width="11.44140625" style="84"/>
    <col min="4879" max="4879" width="12.44140625" style="84" bestFit="1" customWidth="1"/>
    <col min="4880" max="5115" width="11.44140625" style="84"/>
    <col min="5116" max="5116" width="18.109375" style="84" customWidth="1"/>
    <col min="5117" max="5117" width="7.88671875" style="84" bestFit="1" customWidth="1"/>
    <col min="5118" max="5118" width="7.33203125" style="84" bestFit="1" customWidth="1"/>
    <col min="5119" max="5120" width="7.33203125" style="84" customWidth="1"/>
    <col min="5121" max="5122" width="7.33203125" style="84" bestFit="1" customWidth="1"/>
    <col min="5123" max="5125" width="7.33203125" style="84" customWidth="1"/>
    <col min="5126" max="5131" width="0" style="84" hidden="1" customWidth="1"/>
    <col min="5132" max="5132" width="9.6640625" style="84" customWidth="1"/>
    <col min="5133" max="5134" width="11.44140625" style="84"/>
    <col min="5135" max="5135" width="12.44140625" style="84" bestFit="1" customWidth="1"/>
    <col min="5136" max="5371" width="11.44140625" style="84"/>
    <col min="5372" max="5372" width="18.109375" style="84" customWidth="1"/>
    <col min="5373" max="5373" width="7.88671875" style="84" bestFit="1" customWidth="1"/>
    <col min="5374" max="5374" width="7.33203125" style="84" bestFit="1" customWidth="1"/>
    <col min="5375" max="5376" width="7.33203125" style="84" customWidth="1"/>
    <col min="5377" max="5378" width="7.33203125" style="84" bestFit="1" customWidth="1"/>
    <col min="5379" max="5381" width="7.33203125" style="84" customWidth="1"/>
    <col min="5382" max="5387" width="0" style="84" hidden="1" customWidth="1"/>
    <col min="5388" max="5388" width="9.6640625" style="84" customWidth="1"/>
    <col min="5389" max="5390" width="11.44140625" style="84"/>
    <col min="5391" max="5391" width="12.44140625" style="84" bestFit="1" customWidth="1"/>
    <col min="5392" max="5627" width="11.44140625" style="84"/>
    <col min="5628" max="5628" width="18.109375" style="84" customWidth="1"/>
    <col min="5629" max="5629" width="7.88671875" style="84" bestFit="1" customWidth="1"/>
    <col min="5630" max="5630" width="7.33203125" style="84" bestFit="1" customWidth="1"/>
    <col min="5631" max="5632" width="7.33203125" style="84" customWidth="1"/>
    <col min="5633" max="5634" width="7.33203125" style="84" bestFit="1" customWidth="1"/>
    <col min="5635" max="5637" width="7.33203125" style="84" customWidth="1"/>
    <col min="5638" max="5643" width="0" style="84" hidden="1" customWidth="1"/>
    <col min="5644" max="5644" width="9.6640625" style="84" customWidth="1"/>
    <col min="5645" max="5646" width="11.44140625" style="84"/>
    <col min="5647" max="5647" width="12.44140625" style="84" bestFit="1" customWidth="1"/>
    <col min="5648" max="5883" width="11.44140625" style="84"/>
    <col min="5884" max="5884" width="18.109375" style="84" customWidth="1"/>
    <col min="5885" max="5885" width="7.88671875" style="84" bestFit="1" customWidth="1"/>
    <col min="5886" max="5886" width="7.33203125" style="84" bestFit="1" customWidth="1"/>
    <col min="5887" max="5888" width="7.33203125" style="84" customWidth="1"/>
    <col min="5889" max="5890" width="7.33203125" style="84" bestFit="1" customWidth="1"/>
    <col min="5891" max="5893" width="7.33203125" style="84" customWidth="1"/>
    <col min="5894" max="5899" width="0" style="84" hidden="1" customWidth="1"/>
    <col min="5900" max="5900" width="9.6640625" style="84" customWidth="1"/>
    <col min="5901" max="5902" width="11.44140625" style="84"/>
    <col min="5903" max="5903" width="12.44140625" style="84" bestFit="1" customWidth="1"/>
    <col min="5904" max="6139" width="11.44140625" style="84"/>
    <col min="6140" max="6140" width="18.109375" style="84" customWidth="1"/>
    <col min="6141" max="6141" width="7.88671875" style="84" bestFit="1" customWidth="1"/>
    <col min="6142" max="6142" width="7.33203125" style="84" bestFit="1" customWidth="1"/>
    <col min="6143" max="6144" width="7.33203125" style="84" customWidth="1"/>
    <col min="6145" max="6146" width="7.33203125" style="84" bestFit="1" customWidth="1"/>
    <col min="6147" max="6149" width="7.33203125" style="84" customWidth="1"/>
    <col min="6150" max="6155" width="0" style="84" hidden="1" customWidth="1"/>
    <col min="6156" max="6156" width="9.6640625" style="84" customWidth="1"/>
    <col min="6157" max="6158" width="11.44140625" style="84"/>
    <col min="6159" max="6159" width="12.44140625" style="84" bestFit="1" customWidth="1"/>
    <col min="6160" max="6395" width="11.44140625" style="84"/>
    <col min="6396" max="6396" width="18.109375" style="84" customWidth="1"/>
    <col min="6397" max="6397" width="7.88671875" style="84" bestFit="1" customWidth="1"/>
    <col min="6398" max="6398" width="7.33203125" style="84" bestFit="1" customWidth="1"/>
    <col min="6399" max="6400" width="7.33203125" style="84" customWidth="1"/>
    <col min="6401" max="6402" width="7.33203125" style="84" bestFit="1" customWidth="1"/>
    <col min="6403" max="6405" width="7.33203125" style="84" customWidth="1"/>
    <col min="6406" max="6411" width="0" style="84" hidden="1" customWidth="1"/>
    <col min="6412" max="6412" width="9.6640625" style="84" customWidth="1"/>
    <col min="6413" max="6414" width="11.44140625" style="84"/>
    <col min="6415" max="6415" width="12.44140625" style="84" bestFit="1" customWidth="1"/>
    <col min="6416" max="6651" width="11.44140625" style="84"/>
    <col min="6652" max="6652" width="18.109375" style="84" customWidth="1"/>
    <col min="6653" max="6653" width="7.88671875" style="84" bestFit="1" customWidth="1"/>
    <col min="6654" max="6654" width="7.33203125" style="84" bestFit="1" customWidth="1"/>
    <col min="6655" max="6656" width="7.33203125" style="84" customWidth="1"/>
    <col min="6657" max="6658" width="7.33203125" style="84" bestFit="1" customWidth="1"/>
    <col min="6659" max="6661" width="7.33203125" style="84" customWidth="1"/>
    <col min="6662" max="6667" width="0" style="84" hidden="1" customWidth="1"/>
    <col min="6668" max="6668" width="9.6640625" style="84" customWidth="1"/>
    <col min="6669" max="6670" width="11.44140625" style="84"/>
    <col min="6671" max="6671" width="12.44140625" style="84" bestFit="1" customWidth="1"/>
    <col min="6672" max="6907" width="11.44140625" style="84"/>
    <col min="6908" max="6908" width="18.109375" style="84" customWidth="1"/>
    <col min="6909" max="6909" width="7.88671875" style="84" bestFit="1" customWidth="1"/>
    <col min="6910" max="6910" width="7.33203125" style="84" bestFit="1" customWidth="1"/>
    <col min="6911" max="6912" width="7.33203125" style="84" customWidth="1"/>
    <col min="6913" max="6914" width="7.33203125" style="84" bestFit="1" customWidth="1"/>
    <col min="6915" max="6917" width="7.33203125" style="84" customWidth="1"/>
    <col min="6918" max="6923" width="0" style="84" hidden="1" customWidth="1"/>
    <col min="6924" max="6924" width="9.6640625" style="84" customWidth="1"/>
    <col min="6925" max="6926" width="11.44140625" style="84"/>
    <col min="6927" max="6927" width="12.44140625" style="84" bestFit="1" customWidth="1"/>
    <col min="6928" max="7163" width="11.44140625" style="84"/>
    <col min="7164" max="7164" width="18.109375" style="84" customWidth="1"/>
    <col min="7165" max="7165" width="7.88671875" style="84" bestFit="1" customWidth="1"/>
    <col min="7166" max="7166" width="7.33203125" style="84" bestFit="1" customWidth="1"/>
    <col min="7167" max="7168" width="7.33203125" style="84" customWidth="1"/>
    <col min="7169" max="7170" width="7.33203125" style="84" bestFit="1" customWidth="1"/>
    <col min="7171" max="7173" width="7.33203125" style="84" customWidth="1"/>
    <col min="7174" max="7179" width="0" style="84" hidden="1" customWidth="1"/>
    <col min="7180" max="7180" width="9.6640625" style="84" customWidth="1"/>
    <col min="7181" max="7182" width="11.44140625" style="84"/>
    <col min="7183" max="7183" width="12.44140625" style="84" bestFit="1" customWidth="1"/>
    <col min="7184" max="7419" width="11.44140625" style="84"/>
    <col min="7420" max="7420" width="18.109375" style="84" customWidth="1"/>
    <col min="7421" max="7421" width="7.88671875" style="84" bestFit="1" customWidth="1"/>
    <col min="7422" max="7422" width="7.33203125" style="84" bestFit="1" customWidth="1"/>
    <col min="7423" max="7424" width="7.33203125" style="84" customWidth="1"/>
    <col min="7425" max="7426" width="7.33203125" style="84" bestFit="1" customWidth="1"/>
    <col min="7427" max="7429" width="7.33203125" style="84" customWidth="1"/>
    <col min="7430" max="7435" width="0" style="84" hidden="1" customWidth="1"/>
    <col min="7436" max="7436" width="9.6640625" style="84" customWidth="1"/>
    <col min="7437" max="7438" width="11.44140625" style="84"/>
    <col min="7439" max="7439" width="12.44140625" style="84" bestFit="1" customWidth="1"/>
    <col min="7440" max="7675" width="11.44140625" style="84"/>
    <col min="7676" max="7676" width="18.109375" style="84" customWidth="1"/>
    <col min="7677" max="7677" width="7.88671875" style="84" bestFit="1" customWidth="1"/>
    <col min="7678" max="7678" width="7.33203125" style="84" bestFit="1" customWidth="1"/>
    <col min="7679" max="7680" width="7.33203125" style="84" customWidth="1"/>
    <col min="7681" max="7682" width="7.33203125" style="84" bestFit="1" customWidth="1"/>
    <col min="7683" max="7685" width="7.33203125" style="84" customWidth="1"/>
    <col min="7686" max="7691" width="0" style="84" hidden="1" customWidth="1"/>
    <col min="7692" max="7692" width="9.6640625" style="84" customWidth="1"/>
    <col min="7693" max="7694" width="11.44140625" style="84"/>
    <col min="7695" max="7695" width="12.44140625" style="84" bestFit="1" customWidth="1"/>
    <col min="7696" max="7931" width="11.44140625" style="84"/>
    <col min="7932" max="7932" width="18.109375" style="84" customWidth="1"/>
    <col min="7933" max="7933" width="7.88671875" style="84" bestFit="1" customWidth="1"/>
    <col min="7934" max="7934" width="7.33203125" style="84" bestFit="1" customWidth="1"/>
    <col min="7935" max="7936" width="7.33203125" style="84" customWidth="1"/>
    <col min="7937" max="7938" width="7.33203125" style="84" bestFit="1" customWidth="1"/>
    <col min="7939" max="7941" width="7.33203125" style="84" customWidth="1"/>
    <col min="7942" max="7947" width="0" style="84" hidden="1" customWidth="1"/>
    <col min="7948" max="7948" width="9.6640625" style="84" customWidth="1"/>
    <col min="7949" max="7950" width="11.44140625" style="84"/>
    <col min="7951" max="7951" width="12.44140625" style="84" bestFit="1" customWidth="1"/>
    <col min="7952" max="8187" width="11.44140625" style="84"/>
    <col min="8188" max="8188" width="18.109375" style="84" customWidth="1"/>
    <col min="8189" max="8189" width="7.88671875" style="84" bestFit="1" customWidth="1"/>
    <col min="8190" max="8190" width="7.33203125" style="84" bestFit="1" customWidth="1"/>
    <col min="8191" max="8192" width="7.33203125" style="84" customWidth="1"/>
    <col min="8193" max="8194" width="7.33203125" style="84" bestFit="1" customWidth="1"/>
    <col min="8195" max="8197" width="7.33203125" style="84" customWidth="1"/>
    <col min="8198" max="8203" width="0" style="84" hidden="1" customWidth="1"/>
    <col min="8204" max="8204" width="9.6640625" style="84" customWidth="1"/>
    <col min="8205" max="8206" width="11.44140625" style="84"/>
    <col min="8207" max="8207" width="12.44140625" style="84" bestFit="1" customWidth="1"/>
    <col min="8208" max="8443" width="11.44140625" style="84"/>
    <col min="8444" max="8444" width="18.109375" style="84" customWidth="1"/>
    <col min="8445" max="8445" width="7.88671875" style="84" bestFit="1" customWidth="1"/>
    <col min="8446" max="8446" width="7.33203125" style="84" bestFit="1" customWidth="1"/>
    <col min="8447" max="8448" width="7.33203125" style="84" customWidth="1"/>
    <col min="8449" max="8450" width="7.33203125" style="84" bestFit="1" customWidth="1"/>
    <col min="8451" max="8453" width="7.33203125" style="84" customWidth="1"/>
    <col min="8454" max="8459" width="0" style="84" hidden="1" customWidth="1"/>
    <col min="8460" max="8460" width="9.6640625" style="84" customWidth="1"/>
    <col min="8461" max="8462" width="11.44140625" style="84"/>
    <col min="8463" max="8463" width="12.44140625" style="84" bestFit="1" customWidth="1"/>
    <col min="8464" max="8699" width="11.44140625" style="84"/>
    <col min="8700" max="8700" width="18.109375" style="84" customWidth="1"/>
    <col min="8701" max="8701" width="7.88671875" style="84" bestFit="1" customWidth="1"/>
    <col min="8702" max="8702" width="7.33203125" style="84" bestFit="1" customWidth="1"/>
    <col min="8703" max="8704" width="7.33203125" style="84" customWidth="1"/>
    <col min="8705" max="8706" width="7.33203125" style="84" bestFit="1" customWidth="1"/>
    <col min="8707" max="8709" width="7.33203125" style="84" customWidth="1"/>
    <col min="8710" max="8715" width="0" style="84" hidden="1" customWidth="1"/>
    <col min="8716" max="8716" width="9.6640625" style="84" customWidth="1"/>
    <col min="8717" max="8718" width="11.44140625" style="84"/>
    <col min="8719" max="8719" width="12.44140625" style="84" bestFit="1" customWidth="1"/>
    <col min="8720" max="8955" width="11.44140625" style="84"/>
    <col min="8956" max="8956" width="18.109375" style="84" customWidth="1"/>
    <col min="8957" max="8957" width="7.88671875" style="84" bestFit="1" customWidth="1"/>
    <col min="8958" max="8958" width="7.33203125" style="84" bestFit="1" customWidth="1"/>
    <col min="8959" max="8960" width="7.33203125" style="84" customWidth="1"/>
    <col min="8961" max="8962" width="7.33203125" style="84" bestFit="1" customWidth="1"/>
    <col min="8963" max="8965" width="7.33203125" style="84" customWidth="1"/>
    <col min="8966" max="8971" width="0" style="84" hidden="1" customWidth="1"/>
    <col min="8972" max="8972" width="9.6640625" style="84" customWidth="1"/>
    <col min="8973" max="8974" width="11.44140625" style="84"/>
    <col min="8975" max="8975" width="12.44140625" style="84" bestFit="1" customWidth="1"/>
    <col min="8976" max="9211" width="11.44140625" style="84"/>
    <col min="9212" max="9212" width="18.109375" style="84" customWidth="1"/>
    <col min="9213" max="9213" width="7.88671875" style="84" bestFit="1" customWidth="1"/>
    <col min="9214" max="9214" width="7.33203125" style="84" bestFit="1" customWidth="1"/>
    <col min="9215" max="9216" width="7.33203125" style="84" customWidth="1"/>
    <col min="9217" max="9218" width="7.33203125" style="84" bestFit="1" customWidth="1"/>
    <col min="9219" max="9221" width="7.33203125" style="84" customWidth="1"/>
    <col min="9222" max="9227" width="0" style="84" hidden="1" customWidth="1"/>
    <col min="9228" max="9228" width="9.6640625" style="84" customWidth="1"/>
    <col min="9229" max="9230" width="11.44140625" style="84"/>
    <col min="9231" max="9231" width="12.44140625" style="84" bestFit="1" customWidth="1"/>
    <col min="9232" max="9467" width="11.44140625" style="84"/>
    <col min="9468" max="9468" width="18.109375" style="84" customWidth="1"/>
    <col min="9469" max="9469" width="7.88671875" style="84" bestFit="1" customWidth="1"/>
    <col min="9470" max="9470" width="7.33203125" style="84" bestFit="1" customWidth="1"/>
    <col min="9471" max="9472" width="7.33203125" style="84" customWidth="1"/>
    <col min="9473" max="9474" width="7.33203125" style="84" bestFit="1" customWidth="1"/>
    <col min="9475" max="9477" width="7.33203125" style="84" customWidth="1"/>
    <col min="9478" max="9483" width="0" style="84" hidden="1" customWidth="1"/>
    <col min="9484" max="9484" width="9.6640625" style="84" customWidth="1"/>
    <col min="9485" max="9486" width="11.44140625" style="84"/>
    <col min="9487" max="9487" width="12.44140625" style="84" bestFit="1" customWidth="1"/>
    <col min="9488" max="9723" width="11.44140625" style="84"/>
    <col min="9724" max="9724" width="18.109375" style="84" customWidth="1"/>
    <col min="9725" max="9725" width="7.88671875" style="84" bestFit="1" customWidth="1"/>
    <col min="9726" max="9726" width="7.33203125" style="84" bestFit="1" customWidth="1"/>
    <col min="9727" max="9728" width="7.33203125" style="84" customWidth="1"/>
    <col min="9729" max="9730" width="7.33203125" style="84" bestFit="1" customWidth="1"/>
    <col min="9731" max="9733" width="7.33203125" style="84" customWidth="1"/>
    <col min="9734" max="9739" width="0" style="84" hidden="1" customWidth="1"/>
    <col min="9740" max="9740" width="9.6640625" style="84" customWidth="1"/>
    <col min="9741" max="9742" width="11.44140625" style="84"/>
    <col min="9743" max="9743" width="12.44140625" style="84" bestFit="1" customWidth="1"/>
    <col min="9744" max="9979" width="11.44140625" style="84"/>
    <col min="9980" max="9980" width="18.109375" style="84" customWidth="1"/>
    <col min="9981" max="9981" width="7.88671875" style="84" bestFit="1" customWidth="1"/>
    <col min="9982" max="9982" width="7.33203125" style="84" bestFit="1" customWidth="1"/>
    <col min="9983" max="9984" width="7.33203125" style="84" customWidth="1"/>
    <col min="9985" max="9986" width="7.33203125" style="84" bestFit="1" customWidth="1"/>
    <col min="9987" max="9989" width="7.33203125" style="84" customWidth="1"/>
    <col min="9990" max="9995" width="0" style="84" hidden="1" customWidth="1"/>
    <col min="9996" max="9996" width="9.6640625" style="84" customWidth="1"/>
    <col min="9997" max="9998" width="11.44140625" style="84"/>
    <col min="9999" max="9999" width="12.44140625" style="84" bestFit="1" customWidth="1"/>
    <col min="10000" max="10235" width="11.44140625" style="84"/>
    <col min="10236" max="10236" width="18.109375" style="84" customWidth="1"/>
    <col min="10237" max="10237" width="7.88671875" style="84" bestFit="1" customWidth="1"/>
    <col min="10238" max="10238" width="7.33203125" style="84" bestFit="1" customWidth="1"/>
    <col min="10239" max="10240" width="7.33203125" style="84" customWidth="1"/>
    <col min="10241" max="10242" width="7.33203125" style="84" bestFit="1" customWidth="1"/>
    <col min="10243" max="10245" width="7.33203125" style="84" customWidth="1"/>
    <col min="10246" max="10251" width="0" style="84" hidden="1" customWidth="1"/>
    <col min="10252" max="10252" width="9.6640625" style="84" customWidth="1"/>
    <col min="10253" max="10254" width="11.44140625" style="84"/>
    <col min="10255" max="10255" width="12.44140625" style="84" bestFit="1" customWidth="1"/>
    <col min="10256" max="10491" width="11.44140625" style="84"/>
    <col min="10492" max="10492" width="18.109375" style="84" customWidth="1"/>
    <col min="10493" max="10493" width="7.88671875" style="84" bestFit="1" customWidth="1"/>
    <col min="10494" max="10494" width="7.33203125" style="84" bestFit="1" customWidth="1"/>
    <col min="10495" max="10496" width="7.33203125" style="84" customWidth="1"/>
    <col min="10497" max="10498" width="7.33203125" style="84" bestFit="1" customWidth="1"/>
    <col min="10499" max="10501" width="7.33203125" style="84" customWidth="1"/>
    <col min="10502" max="10507" width="0" style="84" hidden="1" customWidth="1"/>
    <col min="10508" max="10508" width="9.6640625" style="84" customWidth="1"/>
    <col min="10509" max="10510" width="11.44140625" style="84"/>
    <col min="10511" max="10511" width="12.44140625" style="84" bestFit="1" customWidth="1"/>
    <col min="10512" max="10747" width="11.44140625" style="84"/>
    <col min="10748" max="10748" width="18.109375" style="84" customWidth="1"/>
    <col min="10749" max="10749" width="7.88671875" style="84" bestFit="1" customWidth="1"/>
    <col min="10750" max="10750" width="7.33203125" style="84" bestFit="1" customWidth="1"/>
    <col min="10751" max="10752" width="7.33203125" style="84" customWidth="1"/>
    <col min="10753" max="10754" width="7.33203125" style="84" bestFit="1" customWidth="1"/>
    <col min="10755" max="10757" width="7.33203125" style="84" customWidth="1"/>
    <col min="10758" max="10763" width="0" style="84" hidden="1" customWidth="1"/>
    <col min="10764" max="10764" width="9.6640625" style="84" customWidth="1"/>
    <col min="10765" max="10766" width="11.44140625" style="84"/>
    <col min="10767" max="10767" width="12.44140625" style="84" bestFit="1" customWidth="1"/>
    <col min="10768" max="11003" width="11.44140625" style="84"/>
    <col min="11004" max="11004" width="18.109375" style="84" customWidth="1"/>
    <col min="11005" max="11005" width="7.88671875" style="84" bestFit="1" customWidth="1"/>
    <col min="11006" max="11006" width="7.33203125" style="84" bestFit="1" customWidth="1"/>
    <col min="11007" max="11008" width="7.33203125" style="84" customWidth="1"/>
    <col min="11009" max="11010" width="7.33203125" style="84" bestFit="1" customWidth="1"/>
    <col min="11011" max="11013" width="7.33203125" style="84" customWidth="1"/>
    <col min="11014" max="11019" width="0" style="84" hidden="1" customWidth="1"/>
    <col min="11020" max="11020" width="9.6640625" style="84" customWidth="1"/>
    <col min="11021" max="11022" width="11.44140625" style="84"/>
    <col min="11023" max="11023" width="12.44140625" style="84" bestFit="1" customWidth="1"/>
    <col min="11024" max="11259" width="11.44140625" style="84"/>
    <col min="11260" max="11260" width="18.109375" style="84" customWidth="1"/>
    <col min="11261" max="11261" width="7.88671875" style="84" bestFit="1" customWidth="1"/>
    <col min="11262" max="11262" width="7.33203125" style="84" bestFit="1" customWidth="1"/>
    <col min="11263" max="11264" width="7.33203125" style="84" customWidth="1"/>
    <col min="11265" max="11266" width="7.33203125" style="84" bestFit="1" customWidth="1"/>
    <col min="11267" max="11269" width="7.33203125" style="84" customWidth="1"/>
    <col min="11270" max="11275" width="0" style="84" hidden="1" customWidth="1"/>
    <col min="11276" max="11276" width="9.6640625" style="84" customWidth="1"/>
    <col min="11277" max="11278" width="11.44140625" style="84"/>
    <col min="11279" max="11279" width="12.44140625" style="84" bestFit="1" customWidth="1"/>
    <col min="11280" max="11515" width="11.44140625" style="84"/>
    <col min="11516" max="11516" width="18.109375" style="84" customWidth="1"/>
    <col min="11517" max="11517" width="7.88671875" style="84" bestFit="1" customWidth="1"/>
    <col min="11518" max="11518" width="7.33203125" style="84" bestFit="1" customWidth="1"/>
    <col min="11519" max="11520" width="7.33203125" style="84" customWidth="1"/>
    <col min="11521" max="11522" width="7.33203125" style="84" bestFit="1" customWidth="1"/>
    <col min="11523" max="11525" width="7.33203125" style="84" customWidth="1"/>
    <col min="11526" max="11531" width="0" style="84" hidden="1" customWidth="1"/>
    <col min="11532" max="11532" width="9.6640625" style="84" customWidth="1"/>
    <col min="11533" max="11534" width="11.44140625" style="84"/>
    <col min="11535" max="11535" width="12.44140625" style="84" bestFit="1" customWidth="1"/>
    <col min="11536" max="11771" width="11.44140625" style="84"/>
    <col min="11772" max="11772" width="18.109375" style="84" customWidth="1"/>
    <col min="11773" max="11773" width="7.88671875" style="84" bestFit="1" customWidth="1"/>
    <col min="11774" max="11774" width="7.33203125" style="84" bestFit="1" customWidth="1"/>
    <col min="11775" max="11776" width="7.33203125" style="84" customWidth="1"/>
    <col min="11777" max="11778" width="7.33203125" style="84" bestFit="1" customWidth="1"/>
    <col min="11779" max="11781" width="7.33203125" style="84" customWidth="1"/>
    <col min="11782" max="11787" width="0" style="84" hidden="1" customWidth="1"/>
    <col min="11788" max="11788" width="9.6640625" style="84" customWidth="1"/>
    <col min="11789" max="11790" width="11.44140625" style="84"/>
    <col min="11791" max="11791" width="12.44140625" style="84" bestFit="1" customWidth="1"/>
    <col min="11792" max="12027" width="11.44140625" style="84"/>
    <col min="12028" max="12028" width="18.109375" style="84" customWidth="1"/>
    <col min="12029" max="12029" width="7.88671875" style="84" bestFit="1" customWidth="1"/>
    <col min="12030" max="12030" width="7.33203125" style="84" bestFit="1" customWidth="1"/>
    <col min="12031" max="12032" width="7.33203125" style="84" customWidth="1"/>
    <col min="12033" max="12034" width="7.33203125" style="84" bestFit="1" customWidth="1"/>
    <col min="12035" max="12037" width="7.33203125" style="84" customWidth="1"/>
    <col min="12038" max="12043" width="0" style="84" hidden="1" customWidth="1"/>
    <col min="12044" max="12044" width="9.6640625" style="84" customWidth="1"/>
    <col min="12045" max="12046" width="11.44140625" style="84"/>
    <col min="12047" max="12047" width="12.44140625" style="84" bestFit="1" customWidth="1"/>
    <col min="12048" max="12283" width="11.44140625" style="84"/>
    <col min="12284" max="12284" width="18.109375" style="84" customWidth="1"/>
    <col min="12285" max="12285" width="7.88671875" style="84" bestFit="1" customWidth="1"/>
    <col min="12286" max="12286" width="7.33203125" style="84" bestFit="1" customWidth="1"/>
    <col min="12287" max="12288" width="7.33203125" style="84" customWidth="1"/>
    <col min="12289" max="12290" width="7.33203125" style="84" bestFit="1" customWidth="1"/>
    <col min="12291" max="12293" width="7.33203125" style="84" customWidth="1"/>
    <col min="12294" max="12299" width="0" style="84" hidden="1" customWidth="1"/>
    <col min="12300" max="12300" width="9.6640625" style="84" customWidth="1"/>
    <col min="12301" max="12302" width="11.44140625" style="84"/>
    <col min="12303" max="12303" width="12.44140625" style="84" bestFit="1" customWidth="1"/>
    <col min="12304" max="12539" width="11.44140625" style="84"/>
    <col min="12540" max="12540" width="18.109375" style="84" customWidth="1"/>
    <col min="12541" max="12541" width="7.88671875" style="84" bestFit="1" customWidth="1"/>
    <col min="12542" max="12542" width="7.33203125" style="84" bestFit="1" customWidth="1"/>
    <col min="12543" max="12544" width="7.33203125" style="84" customWidth="1"/>
    <col min="12545" max="12546" width="7.33203125" style="84" bestFit="1" customWidth="1"/>
    <col min="12547" max="12549" width="7.33203125" style="84" customWidth="1"/>
    <col min="12550" max="12555" width="0" style="84" hidden="1" customWidth="1"/>
    <col min="12556" max="12556" width="9.6640625" style="84" customWidth="1"/>
    <col min="12557" max="12558" width="11.44140625" style="84"/>
    <col min="12559" max="12559" width="12.44140625" style="84" bestFit="1" customWidth="1"/>
    <col min="12560" max="12795" width="11.44140625" style="84"/>
    <col min="12796" max="12796" width="18.109375" style="84" customWidth="1"/>
    <col min="12797" max="12797" width="7.88671875" style="84" bestFit="1" customWidth="1"/>
    <col min="12798" max="12798" width="7.33203125" style="84" bestFit="1" customWidth="1"/>
    <col min="12799" max="12800" width="7.33203125" style="84" customWidth="1"/>
    <col min="12801" max="12802" width="7.33203125" style="84" bestFit="1" customWidth="1"/>
    <col min="12803" max="12805" width="7.33203125" style="84" customWidth="1"/>
    <col min="12806" max="12811" width="0" style="84" hidden="1" customWidth="1"/>
    <col min="12812" max="12812" width="9.6640625" style="84" customWidth="1"/>
    <col min="12813" max="12814" width="11.44140625" style="84"/>
    <col min="12815" max="12815" width="12.44140625" style="84" bestFit="1" customWidth="1"/>
    <col min="12816" max="13051" width="11.44140625" style="84"/>
    <col min="13052" max="13052" width="18.109375" style="84" customWidth="1"/>
    <col min="13053" max="13053" width="7.88671875" style="84" bestFit="1" customWidth="1"/>
    <col min="13054" max="13054" width="7.33203125" style="84" bestFit="1" customWidth="1"/>
    <col min="13055" max="13056" width="7.33203125" style="84" customWidth="1"/>
    <col min="13057" max="13058" width="7.33203125" style="84" bestFit="1" customWidth="1"/>
    <col min="13059" max="13061" width="7.33203125" style="84" customWidth="1"/>
    <col min="13062" max="13067" width="0" style="84" hidden="1" customWidth="1"/>
    <col min="13068" max="13068" width="9.6640625" style="84" customWidth="1"/>
    <col min="13069" max="13070" width="11.44140625" style="84"/>
    <col min="13071" max="13071" width="12.44140625" style="84" bestFit="1" customWidth="1"/>
    <col min="13072" max="13307" width="11.44140625" style="84"/>
    <col min="13308" max="13308" width="18.109375" style="84" customWidth="1"/>
    <col min="13309" max="13309" width="7.88671875" style="84" bestFit="1" customWidth="1"/>
    <col min="13310" max="13310" width="7.33203125" style="84" bestFit="1" customWidth="1"/>
    <col min="13311" max="13312" width="7.33203125" style="84" customWidth="1"/>
    <col min="13313" max="13314" width="7.33203125" style="84" bestFit="1" customWidth="1"/>
    <col min="13315" max="13317" width="7.33203125" style="84" customWidth="1"/>
    <col min="13318" max="13323" width="0" style="84" hidden="1" customWidth="1"/>
    <col min="13324" max="13324" width="9.6640625" style="84" customWidth="1"/>
    <col min="13325" max="13326" width="11.44140625" style="84"/>
    <col min="13327" max="13327" width="12.44140625" style="84" bestFit="1" customWidth="1"/>
    <col min="13328" max="13563" width="11.44140625" style="84"/>
    <col min="13564" max="13564" width="18.109375" style="84" customWidth="1"/>
    <col min="13565" max="13565" width="7.88671875" style="84" bestFit="1" customWidth="1"/>
    <col min="13566" max="13566" width="7.33203125" style="84" bestFit="1" customWidth="1"/>
    <col min="13567" max="13568" width="7.33203125" style="84" customWidth="1"/>
    <col min="13569" max="13570" width="7.33203125" style="84" bestFit="1" customWidth="1"/>
    <col min="13571" max="13573" width="7.33203125" style="84" customWidth="1"/>
    <col min="13574" max="13579" width="0" style="84" hidden="1" customWidth="1"/>
    <col min="13580" max="13580" width="9.6640625" style="84" customWidth="1"/>
    <col min="13581" max="13582" width="11.44140625" style="84"/>
    <col min="13583" max="13583" width="12.44140625" style="84" bestFit="1" customWidth="1"/>
    <col min="13584" max="13819" width="11.44140625" style="84"/>
    <col min="13820" max="13820" width="18.109375" style="84" customWidth="1"/>
    <col min="13821" max="13821" width="7.88671875" style="84" bestFit="1" customWidth="1"/>
    <col min="13822" max="13822" width="7.33203125" style="84" bestFit="1" customWidth="1"/>
    <col min="13823" max="13824" width="7.33203125" style="84" customWidth="1"/>
    <col min="13825" max="13826" width="7.33203125" style="84" bestFit="1" customWidth="1"/>
    <col min="13827" max="13829" width="7.33203125" style="84" customWidth="1"/>
    <col min="13830" max="13835" width="0" style="84" hidden="1" customWidth="1"/>
    <col min="13836" max="13836" width="9.6640625" style="84" customWidth="1"/>
    <col min="13837" max="13838" width="11.44140625" style="84"/>
    <col min="13839" max="13839" width="12.44140625" style="84" bestFit="1" customWidth="1"/>
    <col min="13840" max="14075" width="11.44140625" style="84"/>
    <col min="14076" max="14076" width="18.109375" style="84" customWidth="1"/>
    <col min="14077" max="14077" width="7.88671875" style="84" bestFit="1" customWidth="1"/>
    <col min="14078" max="14078" width="7.33203125" style="84" bestFit="1" customWidth="1"/>
    <col min="14079" max="14080" width="7.33203125" style="84" customWidth="1"/>
    <col min="14081" max="14082" width="7.33203125" style="84" bestFit="1" customWidth="1"/>
    <col min="14083" max="14085" width="7.33203125" style="84" customWidth="1"/>
    <col min="14086" max="14091" width="0" style="84" hidden="1" customWidth="1"/>
    <col min="14092" max="14092" width="9.6640625" style="84" customWidth="1"/>
    <col min="14093" max="14094" width="11.44140625" style="84"/>
    <col min="14095" max="14095" width="12.44140625" style="84" bestFit="1" customWidth="1"/>
    <col min="14096" max="14331" width="11.44140625" style="84"/>
    <col min="14332" max="14332" width="18.109375" style="84" customWidth="1"/>
    <col min="14333" max="14333" width="7.88671875" style="84" bestFit="1" customWidth="1"/>
    <col min="14334" max="14334" width="7.33203125" style="84" bestFit="1" customWidth="1"/>
    <col min="14335" max="14336" width="7.33203125" style="84" customWidth="1"/>
    <col min="14337" max="14338" width="7.33203125" style="84" bestFit="1" customWidth="1"/>
    <col min="14339" max="14341" width="7.33203125" style="84" customWidth="1"/>
    <col min="14342" max="14347" width="0" style="84" hidden="1" customWidth="1"/>
    <col min="14348" max="14348" width="9.6640625" style="84" customWidth="1"/>
    <col min="14349" max="14350" width="11.44140625" style="84"/>
    <col min="14351" max="14351" width="12.44140625" style="84" bestFit="1" customWidth="1"/>
    <col min="14352" max="14587" width="11.44140625" style="84"/>
    <col min="14588" max="14588" width="18.109375" style="84" customWidth="1"/>
    <col min="14589" max="14589" width="7.88671875" style="84" bestFit="1" customWidth="1"/>
    <col min="14590" max="14590" width="7.33203125" style="84" bestFit="1" customWidth="1"/>
    <col min="14591" max="14592" width="7.33203125" style="84" customWidth="1"/>
    <col min="14593" max="14594" width="7.33203125" style="84" bestFit="1" customWidth="1"/>
    <col min="14595" max="14597" width="7.33203125" style="84" customWidth="1"/>
    <col min="14598" max="14603" width="0" style="84" hidden="1" customWidth="1"/>
    <col min="14604" max="14604" width="9.6640625" style="84" customWidth="1"/>
    <col min="14605" max="14606" width="11.44140625" style="84"/>
    <col min="14607" max="14607" width="12.44140625" style="84" bestFit="1" customWidth="1"/>
    <col min="14608" max="14843" width="11.44140625" style="84"/>
    <col min="14844" max="14844" width="18.109375" style="84" customWidth="1"/>
    <col min="14845" max="14845" width="7.88671875" style="84" bestFit="1" customWidth="1"/>
    <col min="14846" max="14846" width="7.33203125" style="84" bestFit="1" customWidth="1"/>
    <col min="14847" max="14848" width="7.33203125" style="84" customWidth="1"/>
    <col min="14849" max="14850" width="7.33203125" style="84" bestFit="1" customWidth="1"/>
    <col min="14851" max="14853" width="7.33203125" style="84" customWidth="1"/>
    <col min="14854" max="14859" width="0" style="84" hidden="1" customWidth="1"/>
    <col min="14860" max="14860" width="9.6640625" style="84" customWidth="1"/>
    <col min="14861" max="14862" width="11.44140625" style="84"/>
    <col min="14863" max="14863" width="12.44140625" style="84" bestFit="1" customWidth="1"/>
    <col min="14864" max="15099" width="11.44140625" style="84"/>
    <col min="15100" max="15100" width="18.109375" style="84" customWidth="1"/>
    <col min="15101" max="15101" width="7.88671875" style="84" bestFit="1" customWidth="1"/>
    <col min="15102" max="15102" width="7.33203125" style="84" bestFit="1" customWidth="1"/>
    <col min="15103" max="15104" width="7.33203125" style="84" customWidth="1"/>
    <col min="15105" max="15106" width="7.33203125" style="84" bestFit="1" customWidth="1"/>
    <col min="15107" max="15109" width="7.33203125" style="84" customWidth="1"/>
    <col min="15110" max="15115" width="0" style="84" hidden="1" customWidth="1"/>
    <col min="15116" max="15116" width="9.6640625" style="84" customWidth="1"/>
    <col min="15117" max="15118" width="11.44140625" style="84"/>
    <col min="15119" max="15119" width="12.44140625" style="84" bestFit="1" customWidth="1"/>
    <col min="15120" max="15355" width="11.44140625" style="84"/>
    <col min="15356" max="15356" width="18.109375" style="84" customWidth="1"/>
    <col min="15357" max="15357" width="7.88671875" style="84" bestFit="1" customWidth="1"/>
    <col min="15358" max="15358" width="7.33203125" style="84" bestFit="1" customWidth="1"/>
    <col min="15359" max="15360" width="7.33203125" style="84" customWidth="1"/>
    <col min="15361" max="15362" width="7.33203125" style="84" bestFit="1" customWidth="1"/>
    <col min="15363" max="15365" width="7.33203125" style="84" customWidth="1"/>
    <col min="15366" max="15371" width="0" style="84" hidden="1" customWidth="1"/>
    <col min="15372" max="15372" width="9.6640625" style="84" customWidth="1"/>
    <col min="15373" max="15374" width="11.44140625" style="84"/>
    <col min="15375" max="15375" width="12.44140625" style="84" bestFit="1" customWidth="1"/>
    <col min="15376" max="15611" width="11.44140625" style="84"/>
    <col min="15612" max="15612" width="18.109375" style="84" customWidth="1"/>
    <col min="15613" max="15613" width="7.88671875" style="84" bestFit="1" customWidth="1"/>
    <col min="15614" max="15614" width="7.33203125" style="84" bestFit="1" customWidth="1"/>
    <col min="15615" max="15616" width="7.33203125" style="84" customWidth="1"/>
    <col min="15617" max="15618" width="7.33203125" style="84" bestFit="1" customWidth="1"/>
    <col min="15619" max="15621" width="7.33203125" style="84" customWidth="1"/>
    <col min="15622" max="15627" width="0" style="84" hidden="1" customWidth="1"/>
    <col min="15628" max="15628" width="9.6640625" style="84" customWidth="1"/>
    <col min="15629" max="15630" width="11.44140625" style="84"/>
    <col min="15631" max="15631" width="12.44140625" style="84" bestFit="1" customWidth="1"/>
    <col min="15632" max="15867" width="11.44140625" style="84"/>
    <col min="15868" max="15868" width="18.109375" style="84" customWidth="1"/>
    <col min="15869" max="15869" width="7.88671875" style="84" bestFit="1" customWidth="1"/>
    <col min="15870" max="15870" width="7.33203125" style="84" bestFit="1" customWidth="1"/>
    <col min="15871" max="15872" width="7.33203125" style="84" customWidth="1"/>
    <col min="15873" max="15874" width="7.33203125" style="84" bestFit="1" customWidth="1"/>
    <col min="15875" max="15877" width="7.33203125" style="84" customWidth="1"/>
    <col min="15878" max="15883" width="0" style="84" hidden="1" customWidth="1"/>
    <col min="15884" max="15884" width="9.6640625" style="84" customWidth="1"/>
    <col min="15885" max="15886" width="11.44140625" style="84"/>
    <col min="15887" max="15887" width="12.44140625" style="84" bestFit="1" customWidth="1"/>
    <col min="15888" max="16123" width="11.44140625" style="84"/>
    <col min="16124" max="16124" width="18.109375" style="84" customWidth="1"/>
    <col min="16125" max="16125" width="7.88671875" style="84" bestFit="1" customWidth="1"/>
    <col min="16126" max="16126" width="7.33203125" style="84" bestFit="1" customWidth="1"/>
    <col min="16127" max="16128" width="7.33203125" style="84" customWidth="1"/>
    <col min="16129" max="16130" width="7.33203125" style="84" bestFit="1" customWidth="1"/>
    <col min="16131" max="16133" width="7.33203125" style="84" customWidth="1"/>
    <col min="16134" max="16139" width="0" style="84" hidden="1" customWidth="1"/>
    <col min="16140" max="16140" width="9.6640625" style="84" customWidth="1"/>
    <col min="16141" max="16142" width="11.44140625" style="84"/>
    <col min="16143" max="16143" width="12.44140625" style="84" bestFit="1" customWidth="1"/>
    <col min="16144" max="16384" width="11.44140625" style="84"/>
  </cols>
  <sheetData>
    <row r="1" spans="1:17" s="85" customFormat="1" x14ac:dyDescent="0.25">
      <c r="B1" s="98"/>
      <c r="C1" s="98"/>
      <c r="D1" s="98"/>
      <c r="E1" s="98"/>
      <c r="F1" s="98"/>
      <c r="G1" s="98"/>
      <c r="H1" s="98"/>
      <c r="I1" s="98"/>
      <c r="J1" s="98"/>
      <c r="K1" s="98"/>
      <c r="L1" s="98"/>
    </row>
    <row r="2" spans="1:17" s="85" customFormat="1" x14ac:dyDescent="0.25">
      <c r="A2" s="112" t="s">
        <v>121</v>
      </c>
      <c r="B2" s="98"/>
      <c r="C2" s="98"/>
      <c r="D2" s="98"/>
      <c r="E2" s="98"/>
      <c r="F2" s="98"/>
      <c r="G2" s="98"/>
      <c r="H2" s="98"/>
      <c r="I2" s="98"/>
      <c r="K2" s="98"/>
      <c r="L2" s="98"/>
    </row>
    <row r="3" spans="1:17" s="85" customFormat="1" ht="14.4" x14ac:dyDescent="0.3">
      <c r="A3" s="112" t="s">
        <v>122</v>
      </c>
      <c r="B3" s="98"/>
      <c r="C3" s="98"/>
      <c r="D3" s="98"/>
      <c r="E3" s="98"/>
      <c r="F3" s="98"/>
      <c r="G3" s="98"/>
      <c r="H3" s="98"/>
      <c r="I3" s="98"/>
      <c r="J3" s="253"/>
      <c r="K3" s="98"/>
      <c r="L3" s="98"/>
    </row>
    <row r="4" spans="1:17" s="85" customFormat="1" x14ac:dyDescent="0.25">
      <c r="B4" s="98"/>
      <c r="C4" s="98"/>
      <c r="D4" s="98"/>
      <c r="E4" s="98"/>
      <c r="F4" s="98"/>
      <c r="G4" s="98"/>
      <c r="H4" s="98"/>
      <c r="I4" s="98"/>
      <c r="J4" s="98"/>
      <c r="K4" s="98"/>
      <c r="L4" s="98"/>
    </row>
    <row r="5" spans="1:17" s="85" customFormat="1" ht="13.8" x14ac:dyDescent="0.3">
      <c r="B5" s="347" t="s">
        <v>105</v>
      </c>
      <c r="C5" s="347"/>
      <c r="D5" s="347"/>
      <c r="E5" s="347"/>
      <c r="F5" s="347"/>
      <c r="G5" s="347"/>
      <c r="H5" s="347"/>
      <c r="I5" s="347"/>
      <c r="J5" s="347"/>
      <c r="K5" s="347"/>
      <c r="M5" s="283" t="s">
        <v>594</v>
      </c>
      <c r="O5" s="254"/>
    </row>
    <row r="6" spans="1:17" s="85" customFormat="1" ht="13.8" x14ac:dyDescent="0.3">
      <c r="B6" s="360" t="str">
        <f>'Solicitudes Regiones'!$B$6:$P$6</f>
        <v>Acumuladas de julio de 2008 a enero de 2019</v>
      </c>
      <c r="C6" s="360"/>
      <c r="D6" s="360"/>
      <c r="E6" s="360"/>
      <c r="F6" s="360"/>
      <c r="G6" s="360"/>
      <c r="H6" s="360"/>
      <c r="I6" s="360"/>
      <c r="J6" s="360"/>
      <c r="K6" s="360"/>
      <c r="L6" s="126"/>
    </row>
    <row r="7" spans="1:17" s="88" customFormat="1" x14ac:dyDescent="0.25">
      <c r="B7" s="86"/>
      <c r="C7" s="87"/>
      <c r="D7" s="87"/>
      <c r="E7" s="87"/>
      <c r="F7" s="87"/>
      <c r="G7" s="87"/>
      <c r="H7" s="87"/>
      <c r="I7" s="87"/>
      <c r="J7" s="87"/>
      <c r="K7" s="87"/>
      <c r="L7" s="87"/>
    </row>
    <row r="8" spans="1:17" ht="15" customHeight="1" x14ac:dyDescent="0.25">
      <c r="B8" s="376" t="s">
        <v>73</v>
      </c>
      <c r="C8" s="377"/>
      <c r="D8" s="377"/>
      <c r="E8" s="377"/>
      <c r="F8" s="377"/>
      <c r="G8" s="377"/>
      <c r="H8" s="377"/>
      <c r="I8" s="377"/>
      <c r="J8" s="377"/>
      <c r="K8" s="378"/>
      <c r="L8" s="103"/>
    </row>
    <row r="9" spans="1:17" ht="20.25" customHeight="1" x14ac:dyDescent="0.25">
      <c r="B9" s="375" t="s">
        <v>74</v>
      </c>
      <c r="C9" s="376" t="s">
        <v>2</v>
      </c>
      <c r="D9" s="377"/>
      <c r="E9" s="377"/>
      <c r="F9" s="377"/>
      <c r="G9" s="377"/>
      <c r="H9" s="377"/>
      <c r="I9" s="377"/>
      <c r="J9" s="377"/>
      <c r="K9" s="378"/>
    </row>
    <row r="10" spans="1:17" ht="24" x14ac:dyDescent="0.25">
      <c r="B10" s="375"/>
      <c r="C10" s="81" t="s">
        <v>75</v>
      </c>
      <c r="D10" s="81" t="s">
        <v>76</v>
      </c>
      <c r="E10" s="81" t="s">
        <v>77</v>
      </c>
      <c r="F10" s="81" t="s">
        <v>78</v>
      </c>
      <c r="G10" s="81" t="s">
        <v>8</v>
      </c>
      <c r="H10" s="81" t="s">
        <v>79</v>
      </c>
      <c r="I10" s="81" t="s">
        <v>80</v>
      </c>
      <c r="J10" s="81" t="s">
        <v>81</v>
      </c>
      <c r="K10" s="142" t="s">
        <v>46</v>
      </c>
    </row>
    <row r="11" spans="1:17" x14ac:dyDescent="0.25">
      <c r="B11" s="78" t="s">
        <v>220</v>
      </c>
      <c r="C11" s="76">
        <v>5390</v>
      </c>
      <c r="D11" s="76">
        <v>2849</v>
      </c>
      <c r="E11" s="76">
        <f>C11+D11</f>
        <v>8239</v>
      </c>
      <c r="F11" s="77">
        <f>E11/$E$44</f>
        <v>0.22100914724107407</v>
      </c>
      <c r="G11" s="76">
        <v>17314</v>
      </c>
      <c r="H11" s="76">
        <v>1468</v>
      </c>
      <c r="I11" s="76">
        <f>G11+H11</f>
        <v>18782</v>
      </c>
      <c r="J11" s="77">
        <f>I11/$I$44</f>
        <v>0.22936765747502624</v>
      </c>
      <c r="K11" s="76">
        <f t="shared" ref="K11:K43" si="0">E11+I11</f>
        <v>27021</v>
      </c>
      <c r="Q11" s="89"/>
    </row>
    <row r="12" spans="1:17" x14ac:dyDescent="0.25">
      <c r="B12" s="78" t="s">
        <v>221</v>
      </c>
      <c r="C12" s="76">
        <v>570</v>
      </c>
      <c r="D12" s="76">
        <v>291</v>
      </c>
      <c r="E12" s="76">
        <f t="shared" ref="E12:E43" si="1">C12+D12</f>
        <v>861</v>
      </c>
      <c r="F12" s="77">
        <f t="shared" ref="F12:F43" si="2">E12/$E$44</f>
        <v>2.3096113093162372E-2</v>
      </c>
      <c r="G12" s="76">
        <v>1831</v>
      </c>
      <c r="H12" s="76">
        <v>114</v>
      </c>
      <c r="I12" s="76">
        <f t="shared" ref="I12:I43" si="3">G12+H12</f>
        <v>1945</v>
      </c>
      <c r="J12" s="77">
        <f t="shared" ref="J12:J43" si="4">I12/$I$44</f>
        <v>2.3752534010697799E-2</v>
      </c>
      <c r="K12" s="76">
        <f t="shared" si="0"/>
        <v>2806</v>
      </c>
      <c r="Q12" s="89"/>
    </row>
    <row r="13" spans="1:17" x14ac:dyDescent="0.25">
      <c r="B13" s="78" t="s">
        <v>222</v>
      </c>
      <c r="C13" s="76">
        <v>748</v>
      </c>
      <c r="D13" s="76">
        <v>327</v>
      </c>
      <c r="E13" s="76">
        <f t="shared" si="1"/>
        <v>1075</v>
      </c>
      <c r="F13" s="77">
        <f t="shared" si="2"/>
        <v>2.8836610424099358E-2</v>
      </c>
      <c r="G13" s="76">
        <v>2352</v>
      </c>
      <c r="H13" s="76">
        <v>154</v>
      </c>
      <c r="I13" s="76">
        <f t="shared" si="3"/>
        <v>2506</v>
      </c>
      <c r="J13" s="77">
        <f t="shared" si="4"/>
        <v>3.0603521969567449E-2</v>
      </c>
      <c r="K13" s="76">
        <f t="shared" si="0"/>
        <v>3581</v>
      </c>
      <c r="Q13" s="89"/>
    </row>
    <row r="14" spans="1:17" x14ac:dyDescent="0.25">
      <c r="B14" s="78" t="s">
        <v>223</v>
      </c>
      <c r="C14" s="76">
        <v>668</v>
      </c>
      <c r="D14" s="76">
        <v>411</v>
      </c>
      <c r="E14" s="76">
        <f t="shared" si="1"/>
        <v>1079</v>
      </c>
      <c r="F14" s="77">
        <f t="shared" si="2"/>
        <v>2.8943909439630891E-2</v>
      </c>
      <c r="G14" s="76">
        <v>1940</v>
      </c>
      <c r="H14" s="76">
        <v>121</v>
      </c>
      <c r="I14" s="76">
        <f t="shared" si="3"/>
        <v>2061</v>
      </c>
      <c r="J14" s="77">
        <f t="shared" si="4"/>
        <v>2.5169137581515767E-2</v>
      </c>
      <c r="K14" s="76">
        <f t="shared" si="0"/>
        <v>3140</v>
      </c>
      <c r="Q14" s="89"/>
    </row>
    <row r="15" spans="1:17" x14ac:dyDescent="0.25">
      <c r="B15" s="78" t="s">
        <v>224</v>
      </c>
      <c r="C15" s="76">
        <v>490</v>
      </c>
      <c r="D15" s="76">
        <v>290</v>
      </c>
      <c r="E15" s="76">
        <f t="shared" si="1"/>
        <v>780</v>
      </c>
      <c r="F15" s="77">
        <f t="shared" si="2"/>
        <v>2.0923308028648838E-2</v>
      </c>
      <c r="G15" s="76">
        <v>2033</v>
      </c>
      <c r="H15" s="76">
        <v>131</v>
      </c>
      <c r="I15" s="76">
        <f t="shared" si="3"/>
        <v>2164</v>
      </c>
      <c r="J15" s="77">
        <f t="shared" si="4"/>
        <v>2.6426983855604134E-2</v>
      </c>
      <c r="K15" s="76">
        <f t="shared" si="0"/>
        <v>2944</v>
      </c>
      <c r="Q15" s="89"/>
    </row>
    <row r="16" spans="1:17" x14ac:dyDescent="0.25">
      <c r="B16" s="78" t="s">
        <v>225</v>
      </c>
      <c r="C16" s="76">
        <v>212</v>
      </c>
      <c r="D16" s="76">
        <v>146</v>
      </c>
      <c r="E16" s="76">
        <f t="shared" si="1"/>
        <v>358</v>
      </c>
      <c r="F16" s="77">
        <f t="shared" si="2"/>
        <v>9.6032618900721584E-3</v>
      </c>
      <c r="G16" s="76">
        <v>501</v>
      </c>
      <c r="H16" s="76">
        <v>30</v>
      </c>
      <c r="I16" s="76">
        <f t="shared" si="3"/>
        <v>531</v>
      </c>
      <c r="J16" s="77">
        <f t="shared" si="4"/>
        <v>6.4846249664167258E-3</v>
      </c>
      <c r="K16" s="76">
        <f t="shared" si="0"/>
        <v>889</v>
      </c>
      <c r="Q16" s="89"/>
    </row>
    <row r="17" spans="2:17" x14ac:dyDescent="0.25">
      <c r="B17" s="78" t="s">
        <v>226</v>
      </c>
      <c r="C17" s="76">
        <v>255</v>
      </c>
      <c r="D17" s="76">
        <v>190</v>
      </c>
      <c r="E17" s="76">
        <f t="shared" si="1"/>
        <v>445</v>
      </c>
      <c r="F17" s="77">
        <f t="shared" si="2"/>
        <v>1.1937015477882991E-2</v>
      </c>
      <c r="G17" s="76">
        <v>675</v>
      </c>
      <c r="H17" s="76">
        <v>43</v>
      </c>
      <c r="I17" s="76">
        <f t="shared" si="3"/>
        <v>718</v>
      </c>
      <c r="J17" s="77">
        <f t="shared" si="4"/>
        <v>8.7682876193732745E-3</v>
      </c>
      <c r="K17" s="76">
        <f t="shared" si="0"/>
        <v>1163</v>
      </c>
      <c r="Q17" s="89"/>
    </row>
    <row r="18" spans="2:17" x14ac:dyDescent="0.25">
      <c r="B18" s="78" t="s">
        <v>227</v>
      </c>
      <c r="C18" s="76">
        <v>534</v>
      </c>
      <c r="D18" s="76">
        <v>391</v>
      </c>
      <c r="E18" s="76">
        <f t="shared" si="1"/>
        <v>925</v>
      </c>
      <c r="F18" s="77">
        <f t="shared" si="2"/>
        <v>2.481289734166689E-2</v>
      </c>
      <c r="G18" s="76">
        <v>1666</v>
      </c>
      <c r="H18" s="76">
        <v>100</v>
      </c>
      <c r="I18" s="76">
        <f t="shared" si="3"/>
        <v>1766</v>
      </c>
      <c r="J18" s="77">
        <f t="shared" si="4"/>
        <v>2.1566568155728695E-2</v>
      </c>
      <c r="K18" s="76">
        <f t="shared" si="0"/>
        <v>2691</v>
      </c>
      <c r="Q18" s="89"/>
    </row>
    <row r="19" spans="2:17" x14ac:dyDescent="0.25">
      <c r="B19" s="78" t="s">
        <v>228</v>
      </c>
      <c r="C19" s="76">
        <v>388</v>
      </c>
      <c r="D19" s="76">
        <v>214</v>
      </c>
      <c r="E19" s="76">
        <f t="shared" si="1"/>
        <v>602</v>
      </c>
      <c r="F19" s="77">
        <f t="shared" si="2"/>
        <v>1.6148501837495641E-2</v>
      </c>
      <c r="G19" s="76">
        <v>1217</v>
      </c>
      <c r="H19" s="76">
        <v>83</v>
      </c>
      <c r="I19" s="76">
        <f t="shared" si="3"/>
        <v>1300</v>
      </c>
      <c r="J19" s="77">
        <f t="shared" si="4"/>
        <v>1.5875729672959967E-2</v>
      </c>
      <c r="K19" s="76">
        <f t="shared" si="0"/>
        <v>1902</v>
      </c>
      <c r="Q19" s="89"/>
    </row>
    <row r="20" spans="2:17" x14ac:dyDescent="0.25">
      <c r="B20" s="78" t="s">
        <v>229</v>
      </c>
      <c r="C20" s="76">
        <v>225</v>
      </c>
      <c r="D20" s="76">
        <v>194</v>
      </c>
      <c r="E20" s="76">
        <f t="shared" si="1"/>
        <v>419</v>
      </c>
      <c r="F20" s="77">
        <f t="shared" si="2"/>
        <v>1.1239571876928029E-2</v>
      </c>
      <c r="G20" s="76">
        <v>861</v>
      </c>
      <c r="H20" s="76">
        <v>64</v>
      </c>
      <c r="I20" s="76">
        <f t="shared" si="3"/>
        <v>925</v>
      </c>
      <c r="J20" s="77">
        <f t="shared" si="4"/>
        <v>1.1296192267298439E-2</v>
      </c>
      <c r="K20" s="76">
        <f t="shared" si="0"/>
        <v>1344</v>
      </c>
      <c r="Q20" s="89"/>
    </row>
    <row r="21" spans="2:17" x14ac:dyDescent="0.25">
      <c r="B21" s="78" t="s">
        <v>230</v>
      </c>
      <c r="C21" s="76">
        <v>1074</v>
      </c>
      <c r="D21" s="76">
        <v>667</v>
      </c>
      <c r="E21" s="76">
        <f t="shared" si="1"/>
        <v>1741</v>
      </c>
      <c r="F21" s="77">
        <f t="shared" si="2"/>
        <v>4.6701896510099518E-2</v>
      </c>
      <c r="G21" s="76">
        <v>3963</v>
      </c>
      <c r="H21" s="76">
        <v>262</v>
      </c>
      <c r="I21" s="76">
        <f t="shared" si="3"/>
        <v>4225</v>
      </c>
      <c r="J21" s="77">
        <f t="shared" si="4"/>
        <v>5.1596121437119898E-2</v>
      </c>
      <c r="K21" s="76">
        <f t="shared" si="0"/>
        <v>5966</v>
      </c>
      <c r="Q21" s="89"/>
    </row>
    <row r="22" spans="2:17" x14ac:dyDescent="0.25">
      <c r="B22" s="78" t="s">
        <v>231</v>
      </c>
      <c r="C22" s="76">
        <v>255</v>
      </c>
      <c r="D22" s="76">
        <v>205</v>
      </c>
      <c r="E22" s="76">
        <f t="shared" si="1"/>
        <v>460</v>
      </c>
      <c r="F22" s="77">
        <f t="shared" si="2"/>
        <v>1.2339386786126238E-2</v>
      </c>
      <c r="G22" s="76">
        <v>973</v>
      </c>
      <c r="H22" s="76">
        <v>92</v>
      </c>
      <c r="I22" s="76">
        <f t="shared" si="3"/>
        <v>1065</v>
      </c>
      <c r="J22" s="77">
        <f t="shared" si="4"/>
        <v>1.3005886232078743E-2</v>
      </c>
      <c r="K22" s="76">
        <f t="shared" si="0"/>
        <v>1525</v>
      </c>
      <c r="Q22" s="89"/>
    </row>
    <row r="23" spans="2:17" x14ac:dyDescent="0.25">
      <c r="B23" s="78" t="s">
        <v>232</v>
      </c>
      <c r="C23" s="76">
        <v>787</v>
      </c>
      <c r="D23" s="76">
        <v>454</v>
      </c>
      <c r="E23" s="76">
        <f t="shared" si="1"/>
        <v>1241</v>
      </c>
      <c r="F23" s="77">
        <f t="shared" si="2"/>
        <v>3.3289519568657958E-2</v>
      </c>
      <c r="G23" s="76">
        <v>2208</v>
      </c>
      <c r="H23" s="76">
        <v>97</v>
      </c>
      <c r="I23" s="76">
        <f t="shared" si="3"/>
        <v>2305</v>
      </c>
      <c r="J23" s="77">
        <f t="shared" si="4"/>
        <v>2.8148889920132869E-2</v>
      </c>
      <c r="K23" s="76">
        <f t="shared" si="0"/>
        <v>3546</v>
      </c>
      <c r="Q23" s="89"/>
    </row>
    <row r="24" spans="2:17" x14ac:dyDescent="0.25">
      <c r="B24" s="78" t="s">
        <v>233</v>
      </c>
      <c r="C24" s="76">
        <v>595</v>
      </c>
      <c r="D24" s="76">
        <v>438</v>
      </c>
      <c r="E24" s="76">
        <f t="shared" si="1"/>
        <v>1033</v>
      </c>
      <c r="F24" s="77">
        <f t="shared" si="2"/>
        <v>2.7709970761018266E-2</v>
      </c>
      <c r="G24" s="76">
        <v>2173</v>
      </c>
      <c r="H24" s="76">
        <v>148</v>
      </c>
      <c r="I24" s="76">
        <f t="shared" si="3"/>
        <v>2321</v>
      </c>
      <c r="J24" s="77">
        <f t="shared" si="4"/>
        <v>2.8344283516107759E-2</v>
      </c>
      <c r="K24" s="76">
        <f t="shared" si="0"/>
        <v>3354</v>
      </c>
      <c r="Q24" s="89"/>
    </row>
    <row r="25" spans="2:17" x14ac:dyDescent="0.25">
      <c r="B25" s="78" t="s">
        <v>234</v>
      </c>
      <c r="C25" s="76">
        <v>446</v>
      </c>
      <c r="D25" s="76">
        <v>241</v>
      </c>
      <c r="E25" s="76">
        <f t="shared" si="1"/>
        <v>687</v>
      </c>
      <c r="F25" s="77">
        <f t="shared" si="2"/>
        <v>1.8428605917540707E-2</v>
      </c>
      <c r="G25" s="76">
        <v>1551</v>
      </c>
      <c r="H25" s="76">
        <v>63</v>
      </c>
      <c r="I25" s="76">
        <f t="shared" si="3"/>
        <v>1614</v>
      </c>
      <c r="J25" s="77">
        <f t="shared" si="4"/>
        <v>1.9710328993967224E-2</v>
      </c>
      <c r="K25" s="76">
        <f t="shared" si="0"/>
        <v>2301</v>
      </c>
      <c r="Q25" s="89"/>
    </row>
    <row r="26" spans="2:17" x14ac:dyDescent="0.25">
      <c r="B26" s="78" t="s">
        <v>235</v>
      </c>
      <c r="C26" s="76">
        <v>416</v>
      </c>
      <c r="D26" s="76">
        <v>261</v>
      </c>
      <c r="E26" s="76">
        <f t="shared" si="1"/>
        <v>677</v>
      </c>
      <c r="F26" s="77">
        <f t="shared" si="2"/>
        <v>1.8160358378711876E-2</v>
      </c>
      <c r="G26" s="76">
        <v>1195</v>
      </c>
      <c r="H26" s="76">
        <v>77</v>
      </c>
      <c r="I26" s="76">
        <f t="shared" si="3"/>
        <v>1272</v>
      </c>
      <c r="J26" s="77">
        <f t="shared" si="4"/>
        <v>1.5533790880003909E-2</v>
      </c>
      <c r="K26" s="76">
        <f t="shared" si="0"/>
        <v>1949</v>
      </c>
      <c r="Q26" s="89"/>
    </row>
    <row r="27" spans="2:17" x14ac:dyDescent="0.25">
      <c r="B27" s="78" t="s">
        <v>236</v>
      </c>
      <c r="C27" s="76">
        <v>1520</v>
      </c>
      <c r="D27" s="76">
        <v>966</v>
      </c>
      <c r="E27" s="76">
        <f t="shared" si="1"/>
        <v>2486</v>
      </c>
      <c r="F27" s="77">
        <f t="shared" si="2"/>
        <v>6.6686338152847441E-2</v>
      </c>
      <c r="G27" s="76">
        <v>5373</v>
      </c>
      <c r="H27" s="76">
        <v>412</v>
      </c>
      <c r="I27" s="76">
        <f t="shared" si="3"/>
        <v>5785</v>
      </c>
      <c r="J27" s="77">
        <f t="shared" si="4"/>
        <v>7.0646997044671866E-2</v>
      </c>
      <c r="K27" s="76">
        <f t="shared" si="0"/>
        <v>8271</v>
      </c>
      <c r="Q27" s="89"/>
    </row>
    <row r="28" spans="2:17" x14ac:dyDescent="0.25">
      <c r="B28" s="78" t="s">
        <v>237</v>
      </c>
      <c r="C28" s="76">
        <v>248</v>
      </c>
      <c r="D28" s="76">
        <v>148</v>
      </c>
      <c r="E28" s="76">
        <f t="shared" si="1"/>
        <v>396</v>
      </c>
      <c r="F28" s="77">
        <f t="shared" si="2"/>
        <v>1.0622602537621718E-2</v>
      </c>
      <c r="G28" s="76">
        <v>850</v>
      </c>
      <c r="H28" s="76">
        <v>24</v>
      </c>
      <c r="I28" s="76">
        <f t="shared" si="3"/>
        <v>874</v>
      </c>
      <c r="J28" s="77">
        <f t="shared" si="4"/>
        <v>1.0673375180128472E-2</v>
      </c>
      <c r="K28" s="76">
        <f t="shared" si="0"/>
        <v>1270</v>
      </c>
      <c r="Q28" s="89"/>
    </row>
    <row r="29" spans="2:17" x14ac:dyDescent="0.25">
      <c r="B29" s="78" t="s">
        <v>238</v>
      </c>
      <c r="C29" s="76">
        <v>354</v>
      </c>
      <c r="D29" s="76">
        <v>193</v>
      </c>
      <c r="E29" s="76">
        <f t="shared" si="1"/>
        <v>547</v>
      </c>
      <c r="F29" s="77">
        <f t="shared" si="2"/>
        <v>1.467314037393707E-2</v>
      </c>
      <c r="G29" s="76">
        <v>539</v>
      </c>
      <c r="H29" s="76">
        <v>39</v>
      </c>
      <c r="I29" s="76">
        <f t="shared" si="3"/>
        <v>578</v>
      </c>
      <c r="J29" s="77">
        <f t="shared" si="4"/>
        <v>7.0585936545929711E-3</v>
      </c>
      <c r="K29" s="76">
        <f t="shared" si="0"/>
        <v>1125</v>
      </c>
      <c r="Q29" s="89"/>
    </row>
    <row r="30" spans="2:17" x14ac:dyDescent="0.25">
      <c r="B30" s="78" t="s">
        <v>239</v>
      </c>
      <c r="C30" s="76">
        <v>989</v>
      </c>
      <c r="D30" s="76">
        <v>716</v>
      </c>
      <c r="E30" s="76">
        <f t="shared" si="1"/>
        <v>1705</v>
      </c>
      <c r="F30" s="77">
        <f t="shared" si="2"/>
        <v>4.5736205370315725E-2</v>
      </c>
      <c r="G30" s="76">
        <v>3281</v>
      </c>
      <c r="H30" s="76">
        <v>199</v>
      </c>
      <c r="I30" s="76">
        <f t="shared" si="3"/>
        <v>3480</v>
      </c>
      <c r="J30" s="77">
        <f t="shared" si="4"/>
        <v>4.249810712453899E-2</v>
      </c>
      <c r="K30" s="76">
        <f t="shared" si="0"/>
        <v>5185</v>
      </c>
      <c r="Q30" s="89"/>
    </row>
    <row r="31" spans="2:17" x14ac:dyDescent="0.25">
      <c r="B31" s="78" t="s">
        <v>240</v>
      </c>
      <c r="C31" s="76">
        <v>268</v>
      </c>
      <c r="D31" s="76">
        <v>175</v>
      </c>
      <c r="E31" s="76">
        <f t="shared" si="1"/>
        <v>443</v>
      </c>
      <c r="F31" s="77">
        <f t="shared" si="2"/>
        <v>1.1883365970117224E-2</v>
      </c>
      <c r="G31" s="76">
        <v>615</v>
      </c>
      <c r="H31" s="76">
        <v>55</v>
      </c>
      <c r="I31" s="76">
        <f t="shared" si="3"/>
        <v>670</v>
      </c>
      <c r="J31" s="77">
        <f t="shared" si="4"/>
        <v>8.182106831448599E-3</v>
      </c>
      <c r="K31" s="76">
        <f t="shared" si="0"/>
        <v>1113</v>
      </c>
      <c r="Q31" s="89"/>
    </row>
    <row r="32" spans="2:17" x14ac:dyDescent="0.25">
      <c r="B32" s="78" t="s">
        <v>241</v>
      </c>
      <c r="C32" s="76">
        <v>522</v>
      </c>
      <c r="D32" s="76">
        <v>303</v>
      </c>
      <c r="E32" s="76">
        <f t="shared" si="1"/>
        <v>825</v>
      </c>
      <c r="F32" s="77">
        <f t="shared" si="2"/>
        <v>2.2130421953378578E-2</v>
      </c>
      <c r="G32" s="76">
        <v>1654</v>
      </c>
      <c r="H32" s="76">
        <v>86</v>
      </c>
      <c r="I32" s="76">
        <f t="shared" si="3"/>
        <v>1740</v>
      </c>
      <c r="J32" s="77">
        <f t="shared" si="4"/>
        <v>2.1249053562269495E-2</v>
      </c>
      <c r="K32" s="76">
        <f t="shared" si="0"/>
        <v>2565</v>
      </c>
      <c r="Q32" s="89"/>
    </row>
    <row r="33" spans="2:17" x14ac:dyDescent="0.25">
      <c r="B33" s="78" t="s">
        <v>242</v>
      </c>
      <c r="C33" s="76">
        <v>725</v>
      </c>
      <c r="D33" s="76">
        <v>493</v>
      </c>
      <c r="E33" s="76">
        <f t="shared" si="1"/>
        <v>1218</v>
      </c>
      <c r="F33" s="77">
        <f t="shared" si="2"/>
        <v>3.2672550229351643E-2</v>
      </c>
      <c r="G33" s="76">
        <v>2118</v>
      </c>
      <c r="H33" s="76">
        <v>173</v>
      </c>
      <c r="I33" s="76">
        <f t="shared" si="3"/>
        <v>2291</v>
      </c>
      <c r="J33" s="77">
        <f t="shared" si="4"/>
        <v>2.7977920523654838E-2</v>
      </c>
      <c r="K33" s="76">
        <f t="shared" si="0"/>
        <v>3509</v>
      </c>
      <c r="Q33" s="89"/>
    </row>
    <row r="34" spans="2:17" x14ac:dyDescent="0.25">
      <c r="B34" s="78" t="s">
        <v>243</v>
      </c>
      <c r="C34" s="76">
        <v>293</v>
      </c>
      <c r="D34" s="76">
        <v>138</v>
      </c>
      <c r="E34" s="76">
        <f t="shared" si="1"/>
        <v>431</v>
      </c>
      <c r="F34" s="77">
        <f t="shared" si="2"/>
        <v>1.1561468923522627E-2</v>
      </c>
      <c r="G34" s="76">
        <v>1049</v>
      </c>
      <c r="H34" s="76">
        <v>75</v>
      </c>
      <c r="I34" s="76">
        <f t="shared" si="3"/>
        <v>1124</v>
      </c>
      <c r="J34" s="77">
        <f t="shared" si="4"/>
        <v>1.3726400117236158E-2</v>
      </c>
      <c r="K34" s="76">
        <f t="shared" si="0"/>
        <v>1555</v>
      </c>
      <c r="Q34" s="89"/>
    </row>
    <row r="35" spans="2:17" x14ac:dyDescent="0.25">
      <c r="B35" s="78" t="s">
        <v>244</v>
      </c>
      <c r="C35" s="76">
        <v>468</v>
      </c>
      <c r="D35" s="76">
        <v>265</v>
      </c>
      <c r="E35" s="76">
        <f t="shared" si="1"/>
        <v>733</v>
      </c>
      <c r="F35" s="77">
        <f t="shared" si="2"/>
        <v>1.9662544596153329E-2</v>
      </c>
      <c r="G35" s="76">
        <v>1275</v>
      </c>
      <c r="H35" s="76">
        <v>89</v>
      </c>
      <c r="I35" s="76">
        <f t="shared" si="3"/>
        <v>1364</v>
      </c>
      <c r="J35" s="77">
        <f t="shared" si="4"/>
        <v>1.6657304056859536E-2</v>
      </c>
      <c r="K35" s="76">
        <f t="shared" si="0"/>
        <v>2097</v>
      </c>
      <c r="Q35" s="89"/>
    </row>
    <row r="36" spans="2:17" x14ac:dyDescent="0.25">
      <c r="B36" s="78" t="s">
        <v>245</v>
      </c>
      <c r="C36" s="76">
        <v>1650</v>
      </c>
      <c r="D36" s="76">
        <v>878</v>
      </c>
      <c r="E36" s="76">
        <f t="shared" si="1"/>
        <v>2528</v>
      </c>
      <c r="F36" s="77">
        <f t="shared" si="2"/>
        <v>6.7812977815928543E-2</v>
      </c>
      <c r="G36" s="76">
        <v>6544</v>
      </c>
      <c r="H36" s="76">
        <v>382</v>
      </c>
      <c r="I36" s="76">
        <f t="shared" si="3"/>
        <v>6926</v>
      </c>
      <c r="J36" s="77">
        <f t="shared" si="4"/>
        <v>8.4581002857631343E-2</v>
      </c>
      <c r="K36" s="76">
        <f t="shared" si="0"/>
        <v>9454</v>
      </c>
      <c r="Q36" s="89"/>
    </row>
    <row r="37" spans="2:17" x14ac:dyDescent="0.25">
      <c r="B37" s="78" t="s">
        <v>246</v>
      </c>
      <c r="C37" s="76">
        <v>391</v>
      </c>
      <c r="D37" s="76">
        <v>270</v>
      </c>
      <c r="E37" s="76">
        <f t="shared" si="1"/>
        <v>661</v>
      </c>
      <c r="F37" s="77">
        <f t="shared" si="2"/>
        <v>1.7731162316585745E-2</v>
      </c>
      <c r="G37" s="76">
        <v>1692</v>
      </c>
      <c r="H37" s="76">
        <v>124</v>
      </c>
      <c r="I37" s="76">
        <f t="shared" si="3"/>
        <v>1816</v>
      </c>
      <c r="J37" s="77">
        <f t="shared" si="4"/>
        <v>2.2177173143150233E-2</v>
      </c>
      <c r="K37" s="76">
        <f t="shared" si="0"/>
        <v>2477</v>
      </c>
      <c r="Q37" s="89"/>
    </row>
    <row r="38" spans="2:17" x14ac:dyDescent="0.25">
      <c r="B38" s="78" t="s">
        <v>247</v>
      </c>
      <c r="C38" s="76">
        <v>321</v>
      </c>
      <c r="D38" s="76">
        <v>274</v>
      </c>
      <c r="E38" s="76">
        <f t="shared" si="1"/>
        <v>595</v>
      </c>
      <c r="F38" s="77">
        <f t="shared" si="2"/>
        <v>1.5960728560315458E-2</v>
      </c>
      <c r="G38" s="76">
        <v>1208</v>
      </c>
      <c r="H38" s="76">
        <v>46</v>
      </c>
      <c r="I38" s="76">
        <f t="shared" si="3"/>
        <v>1254</v>
      </c>
      <c r="J38" s="77">
        <f t="shared" si="4"/>
        <v>1.5313973084532154E-2</v>
      </c>
      <c r="K38" s="76">
        <f t="shared" si="0"/>
        <v>1849</v>
      </c>
      <c r="Q38" s="89"/>
    </row>
    <row r="39" spans="2:17" x14ac:dyDescent="0.25">
      <c r="B39" s="78" t="s">
        <v>248</v>
      </c>
      <c r="C39" s="76">
        <v>278</v>
      </c>
      <c r="D39" s="76">
        <v>195</v>
      </c>
      <c r="E39" s="76">
        <f t="shared" si="1"/>
        <v>473</v>
      </c>
      <c r="F39" s="77">
        <f t="shared" si="2"/>
        <v>1.2688108586603719E-2</v>
      </c>
      <c r="G39" s="76">
        <v>803</v>
      </c>
      <c r="H39" s="76">
        <v>31</v>
      </c>
      <c r="I39" s="76">
        <f t="shared" si="3"/>
        <v>834</v>
      </c>
      <c r="J39" s="77">
        <f t="shared" si="4"/>
        <v>1.0184891190191241E-2</v>
      </c>
      <c r="K39" s="76">
        <f t="shared" si="0"/>
        <v>1307</v>
      </c>
      <c r="Q39" s="89"/>
    </row>
    <row r="40" spans="2:17" x14ac:dyDescent="0.25">
      <c r="B40" s="78" t="s">
        <v>249</v>
      </c>
      <c r="C40" s="76">
        <v>160</v>
      </c>
      <c r="D40" s="76">
        <v>91</v>
      </c>
      <c r="E40" s="76">
        <f t="shared" si="1"/>
        <v>251</v>
      </c>
      <c r="F40" s="77">
        <f t="shared" si="2"/>
        <v>6.7330132246036642E-3</v>
      </c>
      <c r="G40" s="76">
        <v>465</v>
      </c>
      <c r="H40" s="76">
        <v>16</v>
      </c>
      <c r="I40" s="76">
        <f t="shared" si="3"/>
        <v>481</v>
      </c>
      <c r="J40" s="77">
        <f t="shared" si="4"/>
        <v>5.8740199789951882E-3</v>
      </c>
      <c r="K40" s="76">
        <f t="shared" si="0"/>
        <v>732</v>
      </c>
      <c r="Q40" s="89"/>
    </row>
    <row r="41" spans="2:17" x14ac:dyDescent="0.25">
      <c r="B41" s="78" t="s">
        <v>250</v>
      </c>
      <c r="C41" s="76">
        <v>1596</v>
      </c>
      <c r="D41" s="76">
        <v>786</v>
      </c>
      <c r="E41" s="76">
        <f t="shared" si="1"/>
        <v>2382</v>
      </c>
      <c r="F41" s="77">
        <f t="shared" si="2"/>
        <v>6.3896563749027607E-2</v>
      </c>
      <c r="G41" s="76">
        <v>5035</v>
      </c>
      <c r="H41" s="76">
        <v>263</v>
      </c>
      <c r="I41" s="76">
        <f t="shared" si="3"/>
        <v>5298</v>
      </c>
      <c r="J41" s="77">
        <f t="shared" si="4"/>
        <v>6.4699704467186092E-2</v>
      </c>
      <c r="K41" s="76">
        <f t="shared" si="0"/>
        <v>7680</v>
      </c>
      <c r="Q41" s="89"/>
    </row>
    <row r="42" spans="2:17" x14ac:dyDescent="0.25">
      <c r="B42" s="78" t="s">
        <v>251</v>
      </c>
      <c r="C42" s="76">
        <v>447</v>
      </c>
      <c r="D42" s="76">
        <v>318</v>
      </c>
      <c r="E42" s="76">
        <f t="shared" si="1"/>
        <v>765</v>
      </c>
      <c r="F42" s="77">
        <f t="shared" si="2"/>
        <v>2.0520936720405589E-2</v>
      </c>
      <c r="G42" s="76">
        <v>1402</v>
      </c>
      <c r="H42" s="76">
        <v>92</v>
      </c>
      <c r="I42" s="76">
        <f t="shared" si="3"/>
        <v>1494</v>
      </c>
      <c r="J42" s="77">
        <f t="shared" si="4"/>
        <v>1.8244877024155535E-2</v>
      </c>
      <c r="K42" s="76">
        <f t="shared" si="0"/>
        <v>2259</v>
      </c>
      <c r="Q42" s="89"/>
    </row>
    <row r="43" spans="2:17" x14ac:dyDescent="0.25">
      <c r="B43" s="78" t="s">
        <v>252</v>
      </c>
      <c r="C43" s="76">
        <v>128</v>
      </c>
      <c r="D43" s="76">
        <v>90</v>
      </c>
      <c r="E43" s="76">
        <f t="shared" si="1"/>
        <v>218</v>
      </c>
      <c r="F43" s="77">
        <f t="shared" si="2"/>
        <v>5.8477963464685211E-3</v>
      </c>
      <c r="G43" s="76">
        <v>364</v>
      </c>
      <c r="H43" s="76">
        <v>13</v>
      </c>
      <c r="I43" s="76">
        <f t="shared" si="3"/>
        <v>377</v>
      </c>
      <c r="J43" s="77">
        <f t="shared" si="4"/>
        <v>4.6039616051583906E-3</v>
      </c>
      <c r="K43" s="76">
        <f t="shared" si="0"/>
        <v>595</v>
      </c>
      <c r="Q43" s="89"/>
    </row>
    <row r="44" spans="2:17" x14ac:dyDescent="0.25">
      <c r="B44" s="78" t="s">
        <v>66</v>
      </c>
      <c r="C44" s="76">
        <f>SUM(C11:C43)</f>
        <v>23411</v>
      </c>
      <c r="D44" s="76">
        <f t="shared" ref="D44:G44" si="5">SUM(D11:D43)</f>
        <v>13868</v>
      </c>
      <c r="E44" s="78">
        <f t="shared" ref="E44" si="6">C44+D44</f>
        <v>37279</v>
      </c>
      <c r="F44" s="77">
        <f t="shared" ref="F44" si="7">E44/$E$44</f>
        <v>1</v>
      </c>
      <c r="G44" s="76">
        <f t="shared" si="5"/>
        <v>76720</v>
      </c>
      <c r="H44" s="76">
        <f>SUM(H11:H43)</f>
        <v>5166</v>
      </c>
      <c r="I44" s="78">
        <f t="shared" ref="I44" si="8">G44+H44</f>
        <v>81886</v>
      </c>
      <c r="J44" s="77">
        <f t="shared" ref="J44" si="9">I44/$I$44</f>
        <v>1</v>
      </c>
      <c r="K44" s="76">
        <f t="shared" ref="K44:K45" si="10">E44+I44</f>
        <v>119165</v>
      </c>
      <c r="Q44" s="89"/>
    </row>
    <row r="45" spans="2:17" ht="25.5" customHeight="1" x14ac:dyDescent="0.25">
      <c r="B45" s="90" t="s">
        <v>82</v>
      </c>
      <c r="C45" s="91">
        <f>+C44/$K$44</f>
        <v>0.19645869172995425</v>
      </c>
      <c r="D45" s="91">
        <f>+D44/$K$44</f>
        <v>0.11637645281752192</v>
      </c>
      <c r="E45" s="92">
        <f>C45+D45</f>
        <v>0.31283514454747618</v>
      </c>
      <c r="F45" s="92"/>
      <c r="G45" s="91">
        <f>+G44/$K$44</f>
        <v>0.64381320018461796</v>
      </c>
      <c r="H45" s="91">
        <f>+H44/$K$44</f>
        <v>4.3351655267905846E-2</v>
      </c>
      <c r="I45" s="92">
        <f>G45+H45</f>
        <v>0.68716485545252382</v>
      </c>
      <c r="J45" s="92"/>
      <c r="K45" s="92">
        <f t="shared" si="10"/>
        <v>1</v>
      </c>
    </row>
    <row r="46" spans="2:17" x14ac:dyDescent="0.25">
      <c r="B46" s="83"/>
      <c r="C46" s="96"/>
      <c r="D46" s="96"/>
      <c r="E46" s="96"/>
      <c r="F46" s="96"/>
      <c r="G46" s="96"/>
      <c r="H46" s="96"/>
      <c r="I46" s="96"/>
      <c r="J46" s="96"/>
      <c r="K46" s="96"/>
    </row>
    <row r="47" spans="2:17" ht="13.8" x14ac:dyDescent="0.3">
      <c r="B47" s="347" t="s">
        <v>108</v>
      </c>
      <c r="C47" s="347"/>
      <c r="D47" s="347"/>
      <c r="E47" s="347"/>
      <c r="F47" s="347"/>
      <c r="G47" s="347"/>
      <c r="H47" s="347"/>
      <c r="I47" s="347"/>
      <c r="J47" s="347"/>
      <c r="K47" s="347"/>
    </row>
    <row r="48" spans="2:17" ht="13.8" x14ac:dyDescent="0.3">
      <c r="B48" s="360" t="str">
        <f>'Solicitudes Regiones'!$B$6:$P$6</f>
        <v>Acumuladas de julio de 2008 a enero de 2019</v>
      </c>
      <c r="C48" s="360"/>
      <c r="D48" s="360"/>
      <c r="E48" s="360"/>
      <c r="F48" s="360"/>
      <c r="G48" s="360"/>
      <c r="H48" s="360"/>
      <c r="I48" s="360"/>
      <c r="J48" s="360"/>
      <c r="K48" s="360"/>
    </row>
    <row r="49" spans="2:12" x14ac:dyDescent="0.25">
      <c r="B49" s="83"/>
      <c r="C49" s="96"/>
      <c r="D49" s="96"/>
      <c r="E49" s="96"/>
      <c r="F49" s="96"/>
      <c r="G49" s="96"/>
      <c r="H49" s="96"/>
      <c r="I49" s="96"/>
      <c r="J49" s="96"/>
      <c r="K49" s="96"/>
    </row>
    <row r="50" spans="2:12" ht="15" customHeight="1" x14ac:dyDescent="0.25">
      <c r="B50" s="376" t="s">
        <v>83</v>
      </c>
      <c r="C50" s="377"/>
      <c r="D50" s="377"/>
      <c r="E50" s="377"/>
      <c r="F50" s="377"/>
      <c r="G50" s="377"/>
      <c r="H50" s="377"/>
      <c r="I50" s="377"/>
      <c r="J50" s="377"/>
      <c r="K50" s="378"/>
      <c r="L50" s="97"/>
    </row>
    <row r="51" spans="2:12" ht="15" customHeight="1" x14ac:dyDescent="0.25">
      <c r="B51" s="380" t="s">
        <v>74</v>
      </c>
      <c r="C51" s="376" t="s">
        <v>2</v>
      </c>
      <c r="D51" s="377"/>
      <c r="E51" s="377"/>
      <c r="F51" s="377"/>
      <c r="G51" s="377"/>
      <c r="H51" s="377"/>
      <c r="I51" s="377"/>
      <c r="J51" s="377"/>
      <c r="K51" s="378"/>
    </row>
    <row r="52" spans="2:12" ht="24" x14ac:dyDescent="0.25">
      <c r="B52" s="375"/>
      <c r="C52" s="81" t="s">
        <v>75</v>
      </c>
      <c r="D52" s="81" t="s">
        <v>76</v>
      </c>
      <c r="E52" s="81" t="s">
        <v>77</v>
      </c>
      <c r="F52" s="81" t="s">
        <v>78</v>
      </c>
      <c r="G52" s="81" t="s">
        <v>8</v>
      </c>
      <c r="H52" s="81" t="s">
        <v>79</v>
      </c>
      <c r="I52" s="81" t="s">
        <v>80</v>
      </c>
      <c r="J52" s="81" t="s">
        <v>81</v>
      </c>
      <c r="K52" s="82" t="s">
        <v>46</v>
      </c>
    </row>
    <row r="53" spans="2:12" x14ac:dyDescent="0.25">
      <c r="B53" s="78" t="s">
        <v>220</v>
      </c>
      <c r="C53" s="76">
        <v>4548</v>
      </c>
      <c r="D53" s="76">
        <v>1785</v>
      </c>
      <c r="E53" s="76">
        <f>C53+D53</f>
        <v>6333</v>
      </c>
      <c r="F53" s="77">
        <f>E53/$E$86</f>
        <v>0.22880988510730543</v>
      </c>
      <c r="G53" s="76">
        <v>13804</v>
      </c>
      <c r="H53" s="76">
        <v>1215</v>
      </c>
      <c r="I53" s="76">
        <f>G53+H53</f>
        <v>15019</v>
      </c>
      <c r="J53" s="77">
        <f>I53/$I$86</f>
        <v>0.21846135943795547</v>
      </c>
      <c r="K53" s="76">
        <f t="shared" ref="K53:K85" si="11">E53+I53</f>
        <v>21352</v>
      </c>
    </row>
    <row r="54" spans="2:12" x14ac:dyDescent="0.25">
      <c r="B54" s="78" t="s">
        <v>221</v>
      </c>
      <c r="C54" s="76">
        <v>501</v>
      </c>
      <c r="D54" s="76">
        <v>154</v>
      </c>
      <c r="E54" s="76">
        <f t="shared" ref="E54:E85" si="12">C54+D54</f>
        <v>655</v>
      </c>
      <c r="F54" s="77">
        <f t="shared" ref="F54:F85" si="13">E54/$E$86</f>
        <v>2.3665004696871161E-2</v>
      </c>
      <c r="G54" s="76">
        <v>1610</v>
      </c>
      <c r="H54" s="76">
        <v>85</v>
      </c>
      <c r="I54" s="76">
        <f t="shared" ref="I54:I85" si="14">G54+H54</f>
        <v>1695</v>
      </c>
      <c r="J54" s="77">
        <f t="shared" ref="J54:J85" si="15">I54/$I$86</f>
        <v>2.4654904071331946E-2</v>
      </c>
      <c r="K54" s="76">
        <f t="shared" si="11"/>
        <v>2350</v>
      </c>
    </row>
    <row r="55" spans="2:12" x14ac:dyDescent="0.25">
      <c r="B55" s="78" t="s">
        <v>222</v>
      </c>
      <c r="C55" s="76">
        <v>631</v>
      </c>
      <c r="D55" s="76">
        <v>214</v>
      </c>
      <c r="E55" s="76">
        <f t="shared" si="12"/>
        <v>845</v>
      </c>
      <c r="F55" s="77">
        <f t="shared" si="13"/>
        <v>3.0529662547871955E-2</v>
      </c>
      <c r="G55" s="76">
        <v>1963</v>
      </c>
      <c r="H55" s="76">
        <v>120</v>
      </c>
      <c r="I55" s="76">
        <f t="shared" si="14"/>
        <v>2083</v>
      </c>
      <c r="J55" s="77">
        <f t="shared" si="15"/>
        <v>3.0298622525418553E-2</v>
      </c>
      <c r="K55" s="76">
        <f t="shared" si="11"/>
        <v>2928</v>
      </c>
    </row>
    <row r="56" spans="2:12" x14ac:dyDescent="0.25">
      <c r="B56" s="78" t="s">
        <v>223</v>
      </c>
      <c r="C56" s="76">
        <v>600</v>
      </c>
      <c r="D56" s="76">
        <v>187</v>
      </c>
      <c r="E56" s="76">
        <f t="shared" si="12"/>
        <v>787</v>
      </c>
      <c r="F56" s="77">
        <f t="shared" si="13"/>
        <v>2.8434135414408555E-2</v>
      </c>
      <c r="G56" s="76">
        <v>1691</v>
      </c>
      <c r="H56" s="76">
        <v>102</v>
      </c>
      <c r="I56" s="76">
        <f t="shared" si="14"/>
        <v>1793</v>
      </c>
      <c r="J56" s="77">
        <f t="shared" si="15"/>
        <v>2.6080379350972377E-2</v>
      </c>
      <c r="K56" s="76">
        <f t="shared" si="11"/>
        <v>2580</v>
      </c>
    </row>
    <row r="57" spans="2:12" x14ac:dyDescent="0.25">
      <c r="B57" s="78" t="s">
        <v>224</v>
      </c>
      <c r="C57" s="76">
        <v>411</v>
      </c>
      <c r="D57" s="76">
        <v>169</v>
      </c>
      <c r="E57" s="76">
        <f t="shared" si="12"/>
        <v>580</v>
      </c>
      <c r="F57" s="77">
        <f t="shared" si="13"/>
        <v>2.0955271334634006E-2</v>
      </c>
      <c r="G57" s="76">
        <v>1631</v>
      </c>
      <c r="H57" s="76">
        <v>93</v>
      </c>
      <c r="I57" s="76">
        <f t="shared" si="14"/>
        <v>1724</v>
      </c>
      <c r="J57" s="77">
        <f t="shared" si="15"/>
        <v>2.5076728388776563E-2</v>
      </c>
      <c r="K57" s="76">
        <f t="shared" si="11"/>
        <v>2304</v>
      </c>
    </row>
    <row r="58" spans="2:12" x14ac:dyDescent="0.25">
      <c r="B58" s="78" t="s">
        <v>225</v>
      </c>
      <c r="C58" s="76">
        <v>192</v>
      </c>
      <c r="D58" s="76">
        <v>56</v>
      </c>
      <c r="E58" s="76">
        <f t="shared" si="12"/>
        <v>248</v>
      </c>
      <c r="F58" s="77">
        <f t="shared" si="13"/>
        <v>8.9601849844641954E-3</v>
      </c>
      <c r="G58" s="76">
        <v>448</v>
      </c>
      <c r="H58" s="76">
        <v>19</v>
      </c>
      <c r="I58" s="76">
        <f t="shared" si="14"/>
        <v>467</v>
      </c>
      <c r="J58" s="77">
        <f t="shared" si="15"/>
        <v>6.7928260774702178E-3</v>
      </c>
      <c r="K58" s="76">
        <f t="shared" si="11"/>
        <v>715</v>
      </c>
    </row>
    <row r="59" spans="2:12" x14ac:dyDescent="0.25">
      <c r="B59" s="78" t="s">
        <v>226</v>
      </c>
      <c r="C59" s="76">
        <v>243</v>
      </c>
      <c r="D59" s="76">
        <v>82</v>
      </c>
      <c r="E59" s="76">
        <f t="shared" si="12"/>
        <v>325</v>
      </c>
      <c r="F59" s="77">
        <f t="shared" si="13"/>
        <v>1.1742177903027675E-2</v>
      </c>
      <c r="G59" s="76">
        <v>619</v>
      </c>
      <c r="H59" s="76">
        <v>38</v>
      </c>
      <c r="I59" s="76">
        <f t="shared" si="14"/>
        <v>657</v>
      </c>
      <c r="J59" s="77">
        <f t="shared" si="15"/>
        <v>9.5565026400384005E-3</v>
      </c>
      <c r="K59" s="76">
        <f t="shared" si="11"/>
        <v>982</v>
      </c>
    </row>
    <row r="60" spans="2:12" x14ac:dyDescent="0.25">
      <c r="B60" s="78" t="s">
        <v>227</v>
      </c>
      <c r="C60" s="76">
        <v>477</v>
      </c>
      <c r="D60" s="76">
        <v>167</v>
      </c>
      <c r="E60" s="76">
        <f t="shared" si="12"/>
        <v>644</v>
      </c>
      <c r="F60" s="77">
        <f t="shared" si="13"/>
        <v>2.3267577137076379E-2</v>
      </c>
      <c r="G60" s="76">
        <v>1424</v>
      </c>
      <c r="H60" s="76">
        <v>87</v>
      </c>
      <c r="I60" s="76">
        <f t="shared" si="14"/>
        <v>1511</v>
      </c>
      <c r="J60" s="77">
        <f t="shared" si="15"/>
        <v>2.1978501505476443E-2</v>
      </c>
      <c r="K60" s="76">
        <f t="shared" si="11"/>
        <v>2155</v>
      </c>
    </row>
    <row r="61" spans="2:12" x14ac:dyDescent="0.25">
      <c r="B61" s="78" t="s">
        <v>228</v>
      </c>
      <c r="C61" s="76">
        <v>315</v>
      </c>
      <c r="D61" s="76">
        <v>99</v>
      </c>
      <c r="E61" s="76">
        <f t="shared" si="12"/>
        <v>414</v>
      </c>
      <c r="F61" s="77">
        <f t="shared" si="13"/>
        <v>1.49577281595491E-2</v>
      </c>
      <c r="G61" s="76">
        <v>1020</v>
      </c>
      <c r="H61" s="76">
        <v>66</v>
      </c>
      <c r="I61" s="76">
        <f t="shared" si="14"/>
        <v>1086</v>
      </c>
      <c r="J61" s="77">
        <f t="shared" si="15"/>
        <v>1.5796593404994983E-2</v>
      </c>
      <c r="K61" s="76">
        <f t="shared" si="11"/>
        <v>1500</v>
      </c>
    </row>
    <row r="62" spans="2:12" x14ac:dyDescent="0.25">
      <c r="B62" s="78" t="s">
        <v>229</v>
      </c>
      <c r="C62" s="76">
        <v>210</v>
      </c>
      <c r="D62" s="76">
        <v>77</v>
      </c>
      <c r="E62" s="76">
        <f t="shared" si="12"/>
        <v>287</v>
      </c>
      <c r="F62" s="77">
        <f t="shared" si="13"/>
        <v>1.0369246332827516E-2</v>
      </c>
      <c r="G62" s="76">
        <v>747</v>
      </c>
      <c r="H62" s="76">
        <v>48</v>
      </c>
      <c r="I62" s="76">
        <f t="shared" si="14"/>
        <v>795</v>
      </c>
      <c r="J62" s="77">
        <f t="shared" si="15"/>
        <v>1.1563804564430027E-2</v>
      </c>
      <c r="K62" s="76">
        <f t="shared" si="11"/>
        <v>1082</v>
      </c>
    </row>
    <row r="63" spans="2:12" x14ac:dyDescent="0.25">
      <c r="B63" s="78" t="s">
        <v>230</v>
      </c>
      <c r="C63" s="76">
        <v>947</v>
      </c>
      <c r="D63" s="76">
        <v>324</v>
      </c>
      <c r="E63" s="76">
        <f t="shared" si="12"/>
        <v>1271</v>
      </c>
      <c r="F63" s="77">
        <f t="shared" si="13"/>
        <v>4.5920948045379002E-2</v>
      </c>
      <c r="G63" s="76">
        <v>3421</v>
      </c>
      <c r="H63" s="76">
        <v>210</v>
      </c>
      <c r="I63" s="76">
        <f t="shared" si="14"/>
        <v>3631</v>
      </c>
      <c r="J63" s="77">
        <f t="shared" si="15"/>
        <v>5.2815313677289852E-2</v>
      </c>
      <c r="K63" s="76">
        <f t="shared" si="11"/>
        <v>4902</v>
      </c>
    </row>
    <row r="64" spans="2:12" x14ac:dyDescent="0.25">
      <c r="B64" s="78" t="s">
        <v>231</v>
      </c>
      <c r="C64" s="76">
        <v>221</v>
      </c>
      <c r="D64" s="76">
        <v>97</v>
      </c>
      <c r="E64" s="76">
        <f t="shared" si="12"/>
        <v>318</v>
      </c>
      <c r="F64" s="77">
        <f t="shared" si="13"/>
        <v>1.1489269455885541E-2</v>
      </c>
      <c r="G64" s="76">
        <v>857</v>
      </c>
      <c r="H64" s="76">
        <v>74</v>
      </c>
      <c r="I64" s="76">
        <f t="shared" si="14"/>
        <v>931</v>
      </c>
      <c r="J64" s="77">
        <f t="shared" si="15"/>
        <v>1.3542015156584096E-2</v>
      </c>
      <c r="K64" s="76">
        <f t="shared" si="11"/>
        <v>1249</v>
      </c>
    </row>
    <row r="65" spans="2:11" x14ac:dyDescent="0.25">
      <c r="B65" s="78" t="s">
        <v>232</v>
      </c>
      <c r="C65" s="76">
        <v>696</v>
      </c>
      <c r="D65" s="76">
        <v>203</v>
      </c>
      <c r="E65" s="76">
        <f t="shared" si="12"/>
        <v>899</v>
      </c>
      <c r="F65" s="77">
        <f t="shared" si="13"/>
        <v>3.2480670568682708E-2</v>
      </c>
      <c r="G65" s="76">
        <v>1977</v>
      </c>
      <c r="H65" s="76">
        <v>74</v>
      </c>
      <c r="I65" s="76">
        <f t="shared" si="14"/>
        <v>2051</v>
      </c>
      <c r="J65" s="77">
        <f t="shared" si="15"/>
        <v>2.9833161209617595E-2</v>
      </c>
      <c r="K65" s="76">
        <f t="shared" si="11"/>
        <v>2950</v>
      </c>
    </row>
    <row r="66" spans="2:11" x14ac:dyDescent="0.25">
      <c r="B66" s="78" t="s">
        <v>233</v>
      </c>
      <c r="C66" s="76">
        <v>511</v>
      </c>
      <c r="D66" s="76">
        <v>232</v>
      </c>
      <c r="E66" s="76">
        <f t="shared" si="12"/>
        <v>743</v>
      </c>
      <c r="F66" s="77">
        <f t="shared" si="13"/>
        <v>2.6844425175229423E-2</v>
      </c>
      <c r="G66" s="76">
        <v>1766</v>
      </c>
      <c r="H66" s="76">
        <v>115</v>
      </c>
      <c r="I66" s="76">
        <f t="shared" si="14"/>
        <v>1881</v>
      </c>
      <c r="J66" s="77">
        <f t="shared" si="15"/>
        <v>2.7360397969425011E-2</v>
      </c>
      <c r="K66" s="76">
        <f t="shared" si="11"/>
        <v>2624</v>
      </c>
    </row>
    <row r="67" spans="2:11" x14ac:dyDescent="0.25">
      <c r="B67" s="78" t="s">
        <v>234</v>
      </c>
      <c r="C67" s="76">
        <v>414</v>
      </c>
      <c r="D67" s="76">
        <v>128</v>
      </c>
      <c r="E67" s="76">
        <f t="shared" si="12"/>
        <v>542</v>
      </c>
      <c r="F67" s="77">
        <f t="shared" si="13"/>
        <v>1.9582339764433847E-2</v>
      </c>
      <c r="G67" s="76">
        <v>1396</v>
      </c>
      <c r="H67" s="76">
        <v>51</v>
      </c>
      <c r="I67" s="76">
        <f t="shared" si="14"/>
        <v>1447</v>
      </c>
      <c r="J67" s="77">
        <f t="shared" si="15"/>
        <v>2.1047578873874529E-2</v>
      </c>
      <c r="K67" s="76">
        <f t="shared" si="11"/>
        <v>1989</v>
      </c>
    </row>
    <row r="68" spans="2:11" x14ac:dyDescent="0.25">
      <c r="B68" s="78" t="s">
        <v>235</v>
      </c>
      <c r="C68" s="76">
        <v>357</v>
      </c>
      <c r="D68" s="76">
        <v>132</v>
      </c>
      <c r="E68" s="76">
        <f t="shared" si="12"/>
        <v>489</v>
      </c>
      <c r="F68" s="77">
        <f t="shared" si="13"/>
        <v>1.7667461521786255E-2</v>
      </c>
      <c r="G68" s="76">
        <v>1021</v>
      </c>
      <c r="H68" s="76">
        <v>70</v>
      </c>
      <c r="I68" s="76">
        <f t="shared" si="14"/>
        <v>1091</v>
      </c>
      <c r="J68" s="77">
        <f t="shared" si="15"/>
        <v>1.586932173558888E-2</v>
      </c>
      <c r="K68" s="76">
        <f t="shared" si="11"/>
        <v>1580</v>
      </c>
    </row>
    <row r="69" spans="2:11" x14ac:dyDescent="0.25">
      <c r="B69" s="78" t="s">
        <v>236</v>
      </c>
      <c r="C69" s="76">
        <v>1296</v>
      </c>
      <c r="D69" s="76">
        <v>531</v>
      </c>
      <c r="E69" s="76">
        <f t="shared" si="12"/>
        <v>1827</v>
      </c>
      <c r="F69" s="77">
        <f t="shared" si="13"/>
        <v>6.6009104704097113E-2</v>
      </c>
      <c r="G69" s="76">
        <v>4487</v>
      </c>
      <c r="H69" s="76">
        <v>305</v>
      </c>
      <c r="I69" s="76">
        <f t="shared" si="14"/>
        <v>4792</v>
      </c>
      <c r="J69" s="77">
        <f t="shared" si="15"/>
        <v>6.9702832041193333E-2</v>
      </c>
      <c r="K69" s="76">
        <f t="shared" si="11"/>
        <v>6619</v>
      </c>
    </row>
    <row r="70" spans="2:11" x14ac:dyDescent="0.25">
      <c r="B70" s="78" t="s">
        <v>237</v>
      </c>
      <c r="C70" s="76">
        <v>222</v>
      </c>
      <c r="D70" s="76">
        <v>67</v>
      </c>
      <c r="E70" s="76">
        <f t="shared" si="12"/>
        <v>289</v>
      </c>
      <c r="F70" s="77">
        <f t="shared" si="13"/>
        <v>1.0441505889153841E-2</v>
      </c>
      <c r="G70" s="76">
        <v>769</v>
      </c>
      <c r="H70" s="76">
        <v>18</v>
      </c>
      <c r="I70" s="76">
        <f t="shared" si="14"/>
        <v>787</v>
      </c>
      <c r="J70" s="77">
        <f t="shared" si="15"/>
        <v>1.1447439235479789E-2</v>
      </c>
      <c r="K70" s="76">
        <f t="shared" si="11"/>
        <v>1076</v>
      </c>
    </row>
    <row r="71" spans="2:11" x14ac:dyDescent="0.25">
      <c r="B71" s="78" t="s">
        <v>238</v>
      </c>
      <c r="C71" s="76">
        <v>323</v>
      </c>
      <c r="D71" s="76">
        <v>86</v>
      </c>
      <c r="E71" s="76">
        <f t="shared" si="12"/>
        <v>409</v>
      </c>
      <c r="F71" s="77">
        <f t="shared" si="13"/>
        <v>1.4777079268733289E-2</v>
      </c>
      <c r="G71" s="76">
        <v>469</v>
      </c>
      <c r="H71" s="76">
        <v>31</v>
      </c>
      <c r="I71" s="76">
        <f t="shared" si="14"/>
        <v>500</v>
      </c>
      <c r="J71" s="77">
        <f t="shared" si="15"/>
        <v>7.272833059389955E-3</v>
      </c>
      <c r="K71" s="76">
        <f t="shared" si="11"/>
        <v>909</v>
      </c>
    </row>
    <row r="72" spans="2:11" x14ac:dyDescent="0.25">
      <c r="B72" s="78" t="s">
        <v>239</v>
      </c>
      <c r="C72" s="76">
        <v>840</v>
      </c>
      <c r="D72" s="76">
        <v>341</v>
      </c>
      <c r="E72" s="76">
        <f t="shared" si="12"/>
        <v>1181</v>
      </c>
      <c r="F72" s="77">
        <f t="shared" si="13"/>
        <v>4.2669268010694414E-2</v>
      </c>
      <c r="G72" s="76">
        <v>2771</v>
      </c>
      <c r="H72" s="76">
        <v>160</v>
      </c>
      <c r="I72" s="76">
        <f t="shared" si="14"/>
        <v>2931</v>
      </c>
      <c r="J72" s="77">
        <f t="shared" si="15"/>
        <v>4.2633347394143914E-2</v>
      </c>
      <c r="K72" s="76">
        <f t="shared" si="11"/>
        <v>4112</v>
      </c>
    </row>
    <row r="73" spans="2:11" x14ac:dyDescent="0.25">
      <c r="B73" s="78" t="s">
        <v>240</v>
      </c>
      <c r="C73" s="76">
        <v>237</v>
      </c>
      <c r="D73" s="76">
        <v>84</v>
      </c>
      <c r="E73" s="76">
        <f t="shared" si="12"/>
        <v>321</v>
      </c>
      <c r="F73" s="77">
        <f t="shared" si="13"/>
        <v>1.1597658790375028E-2</v>
      </c>
      <c r="G73" s="76">
        <v>549</v>
      </c>
      <c r="H73" s="76">
        <v>46</v>
      </c>
      <c r="I73" s="76">
        <f t="shared" si="14"/>
        <v>595</v>
      </c>
      <c r="J73" s="77">
        <f t="shared" si="15"/>
        <v>8.6546713406740455E-3</v>
      </c>
      <c r="K73" s="76">
        <f t="shared" si="11"/>
        <v>916</v>
      </c>
    </row>
    <row r="74" spans="2:11" x14ac:dyDescent="0.25">
      <c r="B74" s="78" t="s">
        <v>241</v>
      </c>
      <c r="C74" s="76">
        <v>443</v>
      </c>
      <c r="D74" s="76">
        <v>145</v>
      </c>
      <c r="E74" s="76">
        <f t="shared" si="12"/>
        <v>588</v>
      </c>
      <c r="F74" s="77">
        <f t="shared" si="13"/>
        <v>2.1244309559939303E-2</v>
      </c>
      <c r="G74" s="76">
        <v>1422</v>
      </c>
      <c r="H74" s="76">
        <v>68</v>
      </c>
      <c r="I74" s="76">
        <f t="shared" si="14"/>
        <v>1490</v>
      </c>
      <c r="J74" s="77">
        <f t="shared" si="15"/>
        <v>2.1673042516982065E-2</v>
      </c>
      <c r="K74" s="76">
        <f t="shared" si="11"/>
        <v>2078</v>
      </c>
    </row>
    <row r="75" spans="2:11" x14ac:dyDescent="0.25">
      <c r="B75" s="78" t="s">
        <v>242</v>
      </c>
      <c r="C75" s="76">
        <v>641</v>
      </c>
      <c r="D75" s="76">
        <v>221</v>
      </c>
      <c r="E75" s="76">
        <f t="shared" si="12"/>
        <v>862</v>
      </c>
      <c r="F75" s="77">
        <f t="shared" si="13"/>
        <v>3.1143868776645711E-2</v>
      </c>
      <c r="G75" s="76">
        <v>1819</v>
      </c>
      <c r="H75" s="76">
        <v>122</v>
      </c>
      <c r="I75" s="76">
        <f t="shared" si="14"/>
        <v>1941</v>
      </c>
      <c r="J75" s="77">
        <f t="shared" si="15"/>
        <v>2.8233137936551803E-2</v>
      </c>
      <c r="K75" s="76">
        <f t="shared" si="11"/>
        <v>2803</v>
      </c>
    </row>
    <row r="76" spans="2:11" x14ac:dyDescent="0.25">
      <c r="B76" s="78" t="s">
        <v>243</v>
      </c>
      <c r="C76" s="76">
        <v>242</v>
      </c>
      <c r="D76" s="76">
        <v>77</v>
      </c>
      <c r="E76" s="76">
        <f t="shared" si="12"/>
        <v>319</v>
      </c>
      <c r="F76" s="77">
        <f t="shared" si="13"/>
        <v>1.1525399234048703E-2</v>
      </c>
      <c r="G76" s="76">
        <v>862</v>
      </c>
      <c r="H76" s="76">
        <v>57</v>
      </c>
      <c r="I76" s="76">
        <f t="shared" si="14"/>
        <v>919</v>
      </c>
      <c r="J76" s="77">
        <f t="shared" si="15"/>
        <v>1.3367467163158737E-2</v>
      </c>
      <c r="K76" s="76">
        <f t="shared" si="11"/>
        <v>1238</v>
      </c>
    </row>
    <row r="77" spans="2:11" x14ac:dyDescent="0.25">
      <c r="B77" s="78" t="s">
        <v>244</v>
      </c>
      <c r="C77" s="76">
        <v>417</v>
      </c>
      <c r="D77" s="76">
        <v>144</v>
      </c>
      <c r="E77" s="76">
        <f t="shared" si="12"/>
        <v>561</v>
      </c>
      <c r="F77" s="77">
        <f t="shared" si="13"/>
        <v>2.0268805549533926E-2</v>
      </c>
      <c r="G77" s="76">
        <v>1096</v>
      </c>
      <c r="H77" s="76">
        <v>70</v>
      </c>
      <c r="I77" s="76">
        <f t="shared" si="14"/>
        <v>1166</v>
      </c>
      <c r="J77" s="77">
        <f t="shared" si="15"/>
        <v>1.6960246694497375E-2</v>
      </c>
      <c r="K77" s="76">
        <f t="shared" si="11"/>
        <v>1727</v>
      </c>
    </row>
    <row r="78" spans="2:11" x14ac:dyDescent="0.25">
      <c r="B78" s="78" t="s">
        <v>245</v>
      </c>
      <c r="C78" s="76">
        <v>1480</v>
      </c>
      <c r="D78" s="76">
        <v>499</v>
      </c>
      <c r="E78" s="76">
        <f t="shared" si="12"/>
        <v>1979</v>
      </c>
      <c r="F78" s="77">
        <f t="shared" si="13"/>
        <v>7.1500830984897748E-2</v>
      </c>
      <c r="G78" s="76">
        <v>5471</v>
      </c>
      <c r="H78" s="76">
        <v>317</v>
      </c>
      <c r="I78" s="76">
        <f t="shared" si="14"/>
        <v>5788</v>
      </c>
      <c r="J78" s="77">
        <f t="shared" si="15"/>
        <v>8.4190315495498116E-2</v>
      </c>
      <c r="K78" s="76">
        <f t="shared" si="11"/>
        <v>7767</v>
      </c>
    </row>
    <row r="79" spans="2:11" x14ac:dyDescent="0.25">
      <c r="B79" s="78" t="s">
        <v>246</v>
      </c>
      <c r="C79" s="76">
        <v>338</v>
      </c>
      <c r="D79" s="76">
        <v>141</v>
      </c>
      <c r="E79" s="76">
        <f t="shared" si="12"/>
        <v>479</v>
      </c>
      <c r="F79" s="77">
        <f t="shared" si="13"/>
        <v>1.7306163740154635E-2</v>
      </c>
      <c r="G79" s="76">
        <v>1443</v>
      </c>
      <c r="H79" s="76">
        <v>102</v>
      </c>
      <c r="I79" s="76">
        <f t="shared" si="14"/>
        <v>1545</v>
      </c>
      <c r="J79" s="77">
        <f t="shared" si="15"/>
        <v>2.247305415351496E-2</v>
      </c>
      <c r="K79" s="76">
        <f t="shared" si="11"/>
        <v>2024</v>
      </c>
    </row>
    <row r="80" spans="2:11" x14ac:dyDescent="0.25">
      <c r="B80" s="78" t="s">
        <v>247</v>
      </c>
      <c r="C80" s="76">
        <v>294</v>
      </c>
      <c r="D80" s="76">
        <v>107</v>
      </c>
      <c r="E80" s="76">
        <f t="shared" si="12"/>
        <v>401</v>
      </c>
      <c r="F80" s="77">
        <f t="shared" si="13"/>
        <v>1.4488041043427994E-2</v>
      </c>
      <c r="G80" s="76">
        <v>1056</v>
      </c>
      <c r="H80" s="76">
        <v>33</v>
      </c>
      <c r="I80" s="76">
        <f t="shared" si="14"/>
        <v>1089</v>
      </c>
      <c r="J80" s="77">
        <f t="shared" si="15"/>
        <v>1.5840230403351321E-2</v>
      </c>
      <c r="K80" s="76">
        <f t="shared" si="11"/>
        <v>1490</v>
      </c>
    </row>
    <row r="81" spans="2:11" x14ac:dyDescent="0.25">
      <c r="B81" s="78" t="s">
        <v>248</v>
      </c>
      <c r="C81" s="76">
        <v>253</v>
      </c>
      <c r="D81" s="76">
        <v>95</v>
      </c>
      <c r="E81" s="76">
        <f t="shared" si="12"/>
        <v>348</v>
      </c>
      <c r="F81" s="77">
        <f t="shared" si="13"/>
        <v>1.2573162800780403E-2</v>
      </c>
      <c r="G81" s="76">
        <v>728</v>
      </c>
      <c r="H81" s="76">
        <v>25</v>
      </c>
      <c r="I81" s="76">
        <f t="shared" si="14"/>
        <v>753</v>
      </c>
      <c r="J81" s="77">
        <f t="shared" si="15"/>
        <v>1.0952886587441271E-2</v>
      </c>
      <c r="K81" s="76">
        <f t="shared" si="11"/>
        <v>1101</v>
      </c>
    </row>
    <row r="82" spans="2:11" x14ac:dyDescent="0.25">
      <c r="B82" s="78" t="s">
        <v>249</v>
      </c>
      <c r="C82" s="76">
        <v>143</v>
      </c>
      <c r="D82" s="76">
        <v>32</v>
      </c>
      <c r="E82" s="76">
        <f t="shared" si="12"/>
        <v>175</v>
      </c>
      <c r="F82" s="77">
        <f t="shared" si="13"/>
        <v>6.3227111785533639E-3</v>
      </c>
      <c r="G82" s="76">
        <v>409</v>
      </c>
      <c r="H82" s="76">
        <v>12</v>
      </c>
      <c r="I82" s="76">
        <f t="shared" si="14"/>
        <v>421</v>
      </c>
      <c r="J82" s="77">
        <f t="shared" si="15"/>
        <v>6.1237254360063421E-3</v>
      </c>
      <c r="K82" s="76">
        <f t="shared" si="11"/>
        <v>596</v>
      </c>
    </row>
    <row r="83" spans="2:11" x14ac:dyDescent="0.25">
      <c r="B83" s="78" t="s">
        <v>250</v>
      </c>
      <c r="C83" s="76">
        <v>1440</v>
      </c>
      <c r="D83" s="76">
        <v>418</v>
      </c>
      <c r="E83" s="76">
        <f t="shared" si="12"/>
        <v>1858</v>
      </c>
      <c r="F83" s="77">
        <f t="shared" si="13"/>
        <v>6.7129127827155147E-2</v>
      </c>
      <c r="G83" s="76">
        <v>4317</v>
      </c>
      <c r="H83" s="76">
        <v>200</v>
      </c>
      <c r="I83" s="76">
        <f t="shared" si="14"/>
        <v>4517</v>
      </c>
      <c r="J83" s="77">
        <f t="shared" si="15"/>
        <v>6.5702773858528851E-2</v>
      </c>
      <c r="K83" s="76">
        <f t="shared" si="11"/>
        <v>6375</v>
      </c>
    </row>
    <row r="84" spans="2:11" x14ac:dyDescent="0.25">
      <c r="B84" s="78" t="s">
        <v>251</v>
      </c>
      <c r="C84" s="76">
        <v>404</v>
      </c>
      <c r="D84" s="76">
        <v>141</v>
      </c>
      <c r="E84" s="76">
        <f t="shared" si="12"/>
        <v>545</v>
      </c>
      <c r="F84" s="77">
        <f t="shared" si="13"/>
        <v>1.9690729098923332E-2</v>
      </c>
      <c r="G84" s="76">
        <v>1239</v>
      </c>
      <c r="H84" s="76">
        <v>80</v>
      </c>
      <c r="I84" s="76">
        <f t="shared" si="14"/>
        <v>1319</v>
      </c>
      <c r="J84" s="77">
        <f t="shared" si="15"/>
        <v>1.9185733610670701E-2</v>
      </c>
      <c r="K84" s="76">
        <f t="shared" si="11"/>
        <v>1864</v>
      </c>
    </row>
    <row r="85" spans="2:11" x14ac:dyDescent="0.25">
      <c r="B85" s="78" t="s">
        <v>252</v>
      </c>
      <c r="C85" s="76">
        <v>120</v>
      </c>
      <c r="D85" s="76">
        <v>36</v>
      </c>
      <c r="E85" s="76">
        <f t="shared" si="12"/>
        <v>156</v>
      </c>
      <c r="F85" s="77">
        <f t="shared" si="13"/>
        <v>5.6362453934532845E-3</v>
      </c>
      <c r="G85" s="76">
        <v>323</v>
      </c>
      <c r="H85" s="76">
        <v>11</v>
      </c>
      <c r="I85" s="76">
        <f t="shared" si="14"/>
        <v>334</v>
      </c>
      <c r="J85" s="77">
        <f t="shared" si="15"/>
        <v>4.8582524836724896E-3</v>
      </c>
      <c r="K85" s="76">
        <f t="shared" si="11"/>
        <v>490</v>
      </c>
    </row>
    <row r="86" spans="2:11" x14ac:dyDescent="0.25">
      <c r="B86" s="78" t="s">
        <v>66</v>
      </c>
      <c r="C86" s="76">
        <f t="shared" ref="C86:H86" si="16">SUM(C53:C85)</f>
        <v>20407</v>
      </c>
      <c r="D86" s="76">
        <f t="shared" si="16"/>
        <v>7271</v>
      </c>
      <c r="E86" s="78">
        <f t="shared" ref="E86" si="17">C86+D86</f>
        <v>27678</v>
      </c>
      <c r="F86" s="77">
        <f t="shared" ref="F86" si="18">E86/$E$86</f>
        <v>1</v>
      </c>
      <c r="G86" s="76">
        <f t="shared" si="16"/>
        <v>64625</v>
      </c>
      <c r="H86" s="76">
        <f t="shared" si="16"/>
        <v>4124</v>
      </c>
      <c r="I86" s="78">
        <f t="shared" ref="I86" si="19">G86+H86</f>
        <v>68749</v>
      </c>
      <c r="J86" s="77">
        <f t="shared" ref="J86" si="20">I86/$I$86</f>
        <v>1</v>
      </c>
      <c r="K86" s="78">
        <f t="shared" ref="K86:K87" si="21">E86+I86</f>
        <v>96427</v>
      </c>
    </row>
    <row r="87" spans="2:11" ht="24" x14ac:dyDescent="0.25">
      <c r="B87" s="90" t="s">
        <v>84</v>
      </c>
      <c r="C87" s="91">
        <f>+C86/$K$86</f>
        <v>0.21163159695935785</v>
      </c>
      <c r="D87" s="91">
        <f>+D86/$K$86</f>
        <v>7.5404191772014059E-2</v>
      </c>
      <c r="E87" s="92">
        <f>C87+D87</f>
        <v>0.28703578873137192</v>
      </c>
      <c r="F87" s="91"/>
      <c r="G87" s="91">
        <f>+G86/$K$86</f>
        <v>0.67019610689951981</v>
      </c>
      <c r="H87" s="91">
        <f>+H86/$K$86</f>
        <v>4.2768104369108238E-2</v>
      </c>
      <c r="I87" s="92">
        <f>G87+H87</f>
        <v>0.71296421126862808</v>
      </c>
      <c r="J87" s="91"/>
      <c r="K87" s="92">
        <f t="shared" si="21"/>
        <v>1</v>
      </c>
    </row>
    <row r="88" spans="2:11" x14ac:dyDescent="0.25">
      <c r="B88" s="83" t="s">
        <v>149</v>
      </c>
    </row>
    <row r="89" spans="2:11" x14ac:dyDescent="0.25">
      <c r="B89" s="83" t="s">
        <v>150</v>
      </c>
    </row>
  </sheetData>
  <mergeCells count="10">
    <mergeCell ref="B6:K6"/>
    <mergeCell ref="B5:K5"/>
    <mergeCell ref="B47:K47"/>
    <mergeCell ref="B48:K48"/>
    <mergeCell ref="B50:K50"/>
    <mergeCell ref="B51:B52"/>
    <mergeCell ref="C51:K51"/>
    <mergeCell ref="B8:K8"/>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topLeftCell="A40" zoomScaleNormal="100" workbookViewId="0">
      <selection activeCell="M70" sqref="M70"/>
    </sheetView>
  </sheetViews>
  <sheetFormatPr baseColWidth="10" defaultRowHeight="12" x14ac:dyDescent="0.25"/>
  <cols>
    <col min="1" max="1" width="6" style="84" customWidth="1"/>
    <col min="2" max="2" width="18.109375" style="84" customWidth="1"/>
    <col min="3" max="3" width="7.88671875" style="84" bestFit="1" customWidth="1"/>
    <col min="4" max="4" width="7.33203125" style="84" bestFit="1" customWidth="1"/>
    <col min="5" max="6" width="7.33203125" style="84" customWidth="1"/>
    <col min="7" max="8" width="7.33203125" style="84" bestFit="1" customWidth="1"/>
    <col min="9" max="11" width="7.33203125" style="84" customWidth="1"/>
    <col min="12" max="12" width="9.6640625" style="84" customWidth="1"/>
    <col min="13" max="251" width="11.44140625" style="84"/>
    <col min="252" max="252" width="18.109375" style="84" customWidth="1"/>
    <col min="253" max="253" width="7.88671875" style="84" bestFit="1" customWidth="1"/>
    <col min="254" max="254" width="7.33203125" style="84" bestFit="1" customWidth="1"/>
    <col min="255" max="256" width="7.33203125" style="84" customWidth="1"/>
    <col min="257" max="258" width="7.33203125" style="84" bestFit="1" customWidth="1"/>
    <col min="259" max="261" width="7.33203125" style="84" customWidth="1"/>
    <col min="262" max="267" width="0" style="84" hidden="1" customWidth="1"/>
    <col min="268" max="268" width="9.6640625" style="84" customWidth="1"/>
    <col min="269" max="507" width="11.44140625" style="84"/>
    <col min="508" max="508" width="18.109375" style="84" customWidth="1"/>
    <col min="509" max="509" width="7.88671875" style="84" bestFit="1" customWidth="1"/>
    <col min="510" max="510" width="7.33203125" style="84" bestFit="1" customWidth="1"/>
    <col min="511" max="512" width="7.33203125" style="84" customWidth="1"/>
    <col min="513" max="514" width="7.33203125" style="84" bestFit="1" customWidth="1"/>
    <col min="515" max="517" width="7.33203125" style="84" customWidth="1"/>
    <col min="518" max="523" width="0" style="84" hidden="1" customWidth="1"/>
    <col min="524" max="524" width="9.6640625" style="84" customWidth="1"/>
    <col min="525" max="763" width="11.44140625" style="84"/>
    <col min="764" max="764" width="18.109375" style="84" customWidth="1"/>
    <col min="765" max="765" width="7.88671875" style="84" bestFit="1" customWidth="1"/>
    <col min="766" max="766" width="7.33203125" style="84" bestFit="1" customWidth="1"/>
    <col min="767" max="768" width="7.33203125" style="84" customWidth="1"/>
    <col min="769" max="770" width="7.33203125" style="84" bestFit="1" customWidth="1"/>
    <col min="771" max="773" width="7.33203125" style="84" customWidth="1"/>
    <col min="774" max="779" width="0" style="84" hidden="1" customWidth="1"/>
    <col min="780" max="780" width="9.6640625" style="84" customWidth="1"/>
    <col min="781" max="1019" width="11.44140625" style="84"/>
    <col min="1020" max="1020" width="18.109375" style="84" customWidth="1"/>
    <col min="1021" max="1021" width="7.88671875" style="84" bestFit="1" customWidth="1"/>
    <col min="1022" max="1022" width="7.33203125" style="84" bestFit="1" customWidth="1"/>
    <col min="1023" max="1024" width="7.33203125" style="84" customWidth="1"/>
    <col min="1025" max="1026" width="7.33203125" style="84" bestFit="1" customWidth="1"/>
    <col min="1027" max="1029" width="7.33203125" style="84" customWidth="1"/>
    <col min="1030" max="1035" width="0" style="84" hidden="1" customWidth="1"/>
    <col min="1036" max="1036" width="9.6640625" style="84" customWidth="1"/>
    <col min="1037" max="1275" width="11.44140625" style="84"/>
    <col min="1276" max="1276" width="18.109375" style="84" customWidth="1"/>
    <col min="1277" max="1277" width="7.88671875" style="84" bestFit="1" customWidth="1"/>
    <col min="1278" max="1278" width="7.33203125" style="84" bestFit="1" customWidth="1"/>
    <col min="1279" max="1280" width="7.33203125" style="84" customWidth="1"/>
    <col min="1281" max="1282" width="7.33203125" style="84" bestFit="1" customWidth="1"/>
    <col min="1283" max="1285" width="7.33203125" style="84" customWidth="1"/>
    <col min="1286" max="1291" width="0" style="84" hidden="1" customWidth="1"/>
    <col min="1292" max="1292" width="9.6640625" style="84" customWidth="1"/>
    <col min="1293" max="1531" width="11.44140625" style="84"/>
    <col min="1532" max="1532" width="18.109375" style="84" customWidth="1"/>
    <col min="1533" max="1533" width="7.88671875" style="84" bestFit="1" customWidth="1"/>
    <col min="1534" max="1534" width="7.33203125" style="84" bestFit="1" customWidth="1"/>
    <col min="1535" max="1536" width="7.33203125" style="84" customWidth="1"/>
    <col min="1537" max="1538" width="7.33203125" style="84" bestFit="1" customWidth="1"/>
    <col min="1539" max="1541" width="7.33203125" style="84" customWidth="1"/>
    <col min="1542" max="1547" width="0" style="84" hidden="1" customWidth="1"/>
    <col min="1548" max="1548" width="9.6640625" style="84" customWidth="1"/>
    <col min="1549" max="1787" width="11.44140625" style="84"/>
    <col min="1788" max="1788" width="18.109375" style="84" customWidth="1"/>
    <col min="1789" max="1789" width="7.88671875" style="84" bestFit="1" customWidth="1"/>
    <col min="1790" max="1790" width="7.33203125" style="84" bestFit="1" customWidth="1"/>
    <col min="1791" max="1792" width="7.33203125" style="84" customWidth="1"/>
    <col min="1793" max="1794" width="7.33203125" style="84" bestFit="1" customWidth="1"/>
    <col min="1795" max="1797" width="7.33203125" style="84" customWidth="1"/>
    <col min="1798" max="1803" width="0" style="84" hidden="1" customWidth="1"/>
    <col min="1804" max="1804" width="9.6640625" style="84" customWidth="1"/>
    <col min="1805" max="2043" width="11.44140625" style="84"/>
    <col min="2044" max="2044" width="18.109375" style="84" customWidth="1"/>
    <col min="2045" max="2045" width="7.88671875" style="84" bestFit="1" customWidth="1"/>
    <col min="2046" max="2046" width="7.33203125" style="84" bestFit="1" customWidth="1"/>
    <col min="2047" max="2048" width="7.33203125" style="84" customWidth="1"/>
    <col min="2049" max="2050" width="7.33203125" style="84" bestFit="1" customWidth="1"/>
    <col min="2051" max="2053" width="7.33203125" style="84" customWidth="1"/>
    <col min="2054" max="2059" width="0" style="84" hidden="1" customWidth="1"/>
    <col min="2060" max="2060" width="9.6640625" style="84" customWidth="1"/>
    <col min="2061" max="2299" width="11.44140625" style="84"/>
    <col min="2300" max="2300" width="18.109375" style="84" customWidth="1"/>
    <col min="2301" max="2301" width="7.88671875" style="84" bestFit="1" customWidth="1"/>
    <col min="2302" max="2302" width="7.33203125" style="84" bestFit="1" customWidth="1"/>
    <col min="2303" max="2304" width="7.33203125" style="84" customWidth="1"/>
    <col min="2305" max="2306" width="7.33203125" style="84" bestFit="1" customWidth="1"/>
    <col min="2307" max="2309" width="7.33203125" style="84" customWidth="1"/>
    <col min="2310" max="2315" width="0" style="84" hidden="1" customWidth="1"/>
    <col min="2316" max="2316" width="9.6640625" style="84" customWidth="1"/>
    <col min="2317" max="2555" width="11.44140625" style="84"/>
    <col min="2556" max="2556" width="18.109375" style="84" customWidth="1"/>
    <col min="2557" max="2557" width="7.88671875" style="84" bestFit="1" customWidth="1"/>
    <col min="2558" max="2558" width="7.33203125" style="84" bestFit="1" customWidth="1"/>
    <col min="2559" max="2560" width="7.33203125" style="84" customWidth="1"/>
    <col min="2561" max="2562" width="7.33203125" style="84" bestFit="1" customWidth="1"/>
    <col min="2563" max="2565" width="7.33203125" style="84" customWidth="1"/>
    <col min="2566" max="2571" width="0" style="84" hidden="1" customWidth="1"/>
    <col min="2572" max="2572" width="9.6640625" style="84" customWidth="1"/>
    <col min="2573" max="2811" width="11.44140625" style="84"/>
    <col min="2812" max="2812" width="18.109375" style="84" customWidth="1"/>
    <col min="2813" max="2813" width="7.88671875" style="84" bestFit="1" customWidth="1"/>
    <col min="2814" max="2814" width="7.33203125" style="84" bestFit="1" customWidth="1"/>
    <col min="2815" max="2816" width="7.33203125" style="84" customWidth="1"/>
    <col min="2817" max="2818" width="7.33203125" style="84" bestFit="1" customWidth="1"/>
    <col min="2819" max="2821" width="7.33203125" style="84" customWidth="1"/>
    <col min="2822" max="2827" width="0" style="84" hidden="1" customWidth="1"/>
    <col min="2828" max="2828" width="9.6640625" style="84" customWidth="1"/>
    <col min="2829" max="3067" width="11.44140625" style="84"/>
    <col min="3068" max="3068" width="18.109375" style="84" customWidth="1"/>
    <col min="3069" max="3069" width="7.88671875" style="84" bestFit="1" customWidth="1"/>
    <col min="3070" max="3070" width="7.33203125" style="84" bestFit="1" customWidth="1"/>
    <col min="3071" max="3072" width="7.33203125" style="84" customWidth="1"/>
    <col min="3073" max="3074" width="7.33203125" style="84" bestFit="1" customWidth="1"/>
    <col min="3075" max="3077" width="7.33203125" style="84" customWidth="1"/>
    <col min="3078" max="3083" width="0" style="84" hidden="1" customWidth="1"/>
    <col min="3084" max="3084" width="9.6640625" style="84" customWidth="1"/>
    <col min="3085" max="3323" width="11.44140625" style="84"/>
    <col min="3324" max="3324" width="18.109375" style="84" customWidth="1"/>
    <col min="3325" max="3325" width="7.88671875" style="84" bestFit="1" customWidth="1"/>
    <col min="3326" max="3326" width="7.33203125" style="84" bestFit="1" customWidth="1"/>
    <col min="3327" max="3328" width="7.33203125" style="84" customWidth="1"/>
    <col min="3329" max="3330" width="7.33203125" style="84" bestFit="1" customWidth="1"/>
    <col min="3331" max="3333" width="7.33203125" style="84" customWidth="1"/>
    <col min="3334" max="3339" width="0" style="84" hidden="1" customWidth="1"/>
    <col min="3340" max="3340" width="9.6640625" style="84" customWidth="1"/>
    <col min="3341" max="3579" width="11.44140625" style="84"/>
    <col min="3580" max="3580" width="18.109375" style="84" customWidth="1"/>
    <col min="3581" max="3581" width="7.88671875" style="84" bestFit="1" customWidth="1"/>
    <col min="3582" max="3582" width="7.33203125" style="84" bestFit="1" customWidth="1"/>
    <col min="3583" max="3584" width="7.33203125" style="84" customWidth="1"/>
    <col min="3585" max="3586" width="7.33203125" style="84" bestFit="1" customWidth="1"/>
    <col min="3587" max="3589" width="7.33203125" style="84" customWidth="1"/>
    <col min="3590" max="3595" width="0" style="84" hidden="1" customWidth="1"/>
    <col min="3596" max="3596" width="9.6640625" style="84" customWidth="1"/>
    <col min="3597" max="3835" width="11.44140625" style="84"/>
    <col min="3836" max="3836" width="18.109375" style="84" customWidth="1"/>
    <col min="3837" max="3837" width="7.88671875" style="84" bestFit="1" customWidth="1"/>
    <col min="3838" max="3838" width="7.33203125" style="84" bestFit="1" customWidth="1"/>
    <col min="3839" max="3840" width="7.33203125" style="84" customWidth="1"/>
    <col min="3841" max="3842" width="7.33203125" style="84" bestFit="1" customWidth="1"/>
    <col min="3843" max="3845" width="7.33203125" style="84" customWidth="1"/>
    <col min="3846" max="3851" width="0" style="84" hidden="1" customWidth="1"/>
    <col min="3852" max="3852" width="9.6640625" style="84" customWidth="1"/>
    <col min="3853" max="4091" width="11.44140625" style="84"/>
    <col min="4092" max="4092" width="18.109375" style="84" customWidth="1"/>
    <col min="4093" max="4093" width="7.88671875" style="84" bestFit="1" customWidth="1"/>
    <col min="4094" max="4094" width="7.33203125" style="84" bestFit="1" customWidth="1"/>
    <col min="4095" max="4096" width="7.33203125" style="84" customWidth="1"/>
    <col min="4097" max="4098" width="7.33203125" style="84" bestFit="1" customWidth="1"/>
    <col min="4099" max="4101" width="7.33203125" style="84" customWidth="1"/>
    <col min="4102" max="4107" width="0" style="84" hidden="1" customWidth="1"/>
    <col min="4108" max="4108" width="9.6640625" style="84" customWidth="1"/>
    <col min="4109" max="4347" width="11.44140625" style="84"/>
    <col min="4348" max="4348" width="18.109375" style="84" customWidth="1"/>
    <col min="4349" max="4349" width="7.88671875" style="84" bestFit="1" customWidth="1"/>
    <col min="4350" max="4350" width="7.33203125" style="84" bestFit="1" customWidth="1"/>
    <col min="4351" max="4352" width="7.33203125" style="84" customWidth="1"/>
    <col min="4353" max="4354" width="7.33203125" style="84" bestFit="1" customWidth="1"/>
    <col min="4355" max="4357" width="7.33203125" style="84" customWidth="1"/>
    <col min="4358" max="4363" width="0" style="84" hidden="1" customWidth="1"/>
    <col min="4364" max="4364" width="9.6640625" style="84" customWidth="1"/>
    <col min="4365" max="4603" width="11.44140625" style="84"/>
    <col min="4604" max="4604" width="18.109375" style="84" customWidth="1"/>
    <col min="4605" max="4605" width="7.88671875" style="84" bestFit="1" customWidth="1"/>
    <col min="4606" max="4606" width="7.33203125" style="84" bestFit="1" customWidth="1"/>
    <col min="4607" max="4608" width="7.33203125" style="84" customWidth="1"/>
    <col min="4609" max="4610" width="7.33203125" style="84" bestFit="1" customWidth="1"/>
    <col min="4611" max="4613" width="7.33203125" style="84" customWidth="1"/>
    <col min="4614" max="4619" width="0" style="84" hidden="1" customWidth="1"/>
    <col min="4620" max="4620" width="9.6640625" style="84" customWidth="1"/>
    <col min="4621" max="4859" width="11.44140625" style="84"/>
    <col min="4860" max="4860" width="18.109375" style="84" customWidth="1"/>
    <col min="4861" max="4861" width="7.88671875" style="84" bestFit="1" customWidth="1"/>
    <col min="4862" max="4862" width="7.33203125" style="84" bestFit="1" customWidth="1"/>
    <col min="4863" max="4864" width="7.33203125" style="84" customWidth="1"/>
    <col min="4865" max="4866" width="7.33203125" style="84" bestFit="1" customWidth="1"/>
    <col min="4867" max="4869" width="7.33203125" style="84" customWidth="1"/>
    <col min="4870" max="4875" width="0" style="84" hidden="1" customWidth="1"/>
    <col min="4876" max="4876" width="9.6640625" style="84" customWidth="1"/>
    <col min="4877" max="5115" width="11.44140625" style="84"/>
    <col min="5116" max="5116" width="18.109375" style="84" customWidth="1"/>
    <col min="5117" max="5117" width="7.88671875" style="84" bestFit="1" customWidth="1"/>
    <col min="5118" max="5118" width="7.33203125" style="84" bestFit="1" customWidth="1"/>
    <col min="5119" max="5120" width="7.33203125" style="84" customWidth="1"/>
    <col min="5121" max="5122" width="7.33203125" style="84" bestFit="1" customWidth="1"/>
    <col min="5123" max="5125" width="7.33203125" style="84" customWidth="1"/>
    <col min="5126" max="5131" width="0" style="84" hidden="1" customWidth="1"/>
    <col min="5132" max="5132" width="9.6640625" style="84" customWidth="1"/>
    <col min="5133" max="5371" width="11.44140625" style="84"/>
    <col min="5372" max="5372" width="18.109375" style="84" customWidth="1"/>
    <col min="5373" max="5373" width="7.88671875" style="84" bestFit="1" customWidth="1"/>
    <col min="5374" max="5374" width="7.33203125" style="84" bestFit="1" customWidth="1"/>
    <col min="5375" max="5376" width="7.33203125" style="84" customWidth="1"/>
    <col min="5377" max="5378" width="7.33203125" style="84" bestFit="1" customWidth="1"/>
    <col min="5379" max="5381" width="7.33203125" style="84" customWidth="1"/>
    <col min="5382" max="5387" width="0" style="84" hidden="1" customWidth="1"/>
    <col min="5388" max="5388" width="9.6640625" style="84" customWidth="1"/>
    <col min="5389" max="5627" width="11.44140625" style="84"/>
    <col min="5628" max="5628" width="18.109375" style="84" customWidth="1"/>
    <col min="5629" max="5629" width="7.88671875" style="84" bestFit="1" customWidth="1"/>
    <col min="5630" max="5630" width="7.33203125" style="84" bestFit="1" customWidth="1"/>
    <col min="5631" max="5632" width="7.33203125" style="84" customWidth="1"/>
    <col min="5633" max="5634" width="7.33203125" style="84" bestFit="1" customWidth="1"/>
    <col min="5635" max="5637" width="7.33203125" style="84" customWidth="1"/>
    <col min="5638" max="5643" width="0" style="84" hidden="1" customWidth="1"/>
    <col min="5644" max="5644" width="9.6640625" style="84" customWidth="1"/>
    <col min="5645" max="5883" width="11.44140625" style="84"/>
    <col min="5884" max="5884" width="18.109375" style="84" customWidth="1"/>
    <col min="5885" max="5885" width="7.88671875" style="84" bestFit="1" customWidth="1"/>
    <col min="5886" max="5886" width="7.33203125" style="84" bestFit="1" customWidth="1"/>
    <col min="5887" max="5888" width="7.33203125" style="84" customWidth="1"/>
    <col min="5889" max="5890" width="7.33203125" style="84" bestFit="1" customWidth="1"/>
    <col min="5891" max="5893" width="7.33203125" style="84" customWidth="1"/>
    <col min="5894" max="5899" width="0" style="84" hidden="1" customWidth="1"/>
    <col min="5900" max="5900" width="9.6640625" style="84" customWidth="1"/>
    <col min="5901" max="6139" width="11.44140625" style="84"/>
    <col min="6140" max="6140" width="18.109375" style="84" customWidth="1"/>
    <col min="6141" max="6141" width="7.88671875" style="84" bestFit="1" customWidth="1"/>
    <col min="6142" max="6142" width="7.33203125" style="84" bestFit="1" customWidth="1"/>
    <col min="6143" max="6144" width="7.33203125" style="84" customWidth="1"/>
    <col min="6145" max="6146" width="7.33203125" style="84" bestFit="1" customWidth="1"/>
    <col min="6147" max="6149" width="7.33203125" style="84" customWidth="1"/>
    <col min="6150" max="6155" width="0" style="84" hidden="1" customWidth="1"/>
    <col min="6156" max="6156" width="9.6640625" style="84" customWidth="1"/>
    <col min="6157" max="6395" width="11.44140625" style="84"/>
    <col min="6396" max="6396" width="18.109375" style="84" customWidth="1"/>
    <col min="6397" max="6397" width="7.88671875" style="84" bestFit="1" customWidth="1"/>
    <col min="6398" max="6398" width="7.33203125" style="84" bestFit="1" customWidth="1"/>
    <col min="6399" max="6400" width="7.33203125" style="84" customWidth="1"/>
    <col min="6401" max="6402" width="7.33203125" style="84" bestFit="1" customWidth="1"/>
    <col min="6403" max="6405" width="7.33203125" style="84" customWidth="1"/>
    <col min="6406" max="6411" width="0" style="84" hidden="1" customWidth="1"/>
    <col min="6412" max="6412" width="9.6640625" style="84" customWidth="1"/>
    <col min="6413" max="6651" width="11.44140625" style="84"/>
    <col min="6652" max="6652" width="18.109375" style="84" customWidth="1"/>
    <col min="6653" max="6653" width="7.88671875" style="84" bestFit="1" customWidth="1"/>
    <col min="6654" max="6654" width="7.33203125" style="84" bestFit="1" customWidth="1"/>
    <col min="6655" max="6656" width="7.33203125" style="84" customWidth="1"/>
    <col min="6657" max="6658" width="7.33203125" style="84" bestFit="1" customWidth="1"/>
    <col min="6659" max="6661" width="7.33203125" style="84" customWidth="1"/>
    <col min="6662" max="6667" width="0" style="84" hidden="1" customWidth="1"/>
    <col min="6668" max="6668" width="9.6640625" style="84" customWidth="1"/>
    <col min="6669" max="6907" width="11.44140625" style="84"/>
    <col min="6908" max="6908" width="18.109375" style="84" customWidth="1"/>
    <col min="6909" max="6909" width="7.88671875" style="84" bestFit="1" customWidth="1"/>
    <col min="6910" max="6910" width="7.33203125" style="84" bestFit="1" customWidth="1"/>
    <col min="6911" max="6912" width="7.33203125" style="84" customWidth="1"/>
    <col min="6913" max="6914" width="7.33203125" style="84" bestFit="1" customWidth="1"/>
    <col min="6915" max="6917" width="7.33203125" style="84" customWidth="1"/>
    <col min="6918" max="6923" width="0" style="84" hidden="1" customWidth="1"/>
    <col min="6924" max="6924" width="9.6640625" style="84" customWidth="1"/>
    <col min="6925" max="7163" width="11.44140625" style="84"/>
    <col min="7164" max="7164" width="18.109375" style="84" customWidth="1"/>
    <col min="7165" max="7165" width="7.88671875" style="84" bestFit="1" customWidth="1"/>
    <col min="7166" max="7166" width="7.33203125" style="84" bestFit="1" customWidth="1"/>
    <col min="7167" max="7168" width="7.33203125" style="84" customWidth="1"/>
    <col min="7169" max="7170" width="7.33203125" style="84" bestFit="1" customWidth="1"/>
    <col min="7171" max="7173" width="7.33203125" style="84" customWidth="1"/>
    <col min="7174" max="7179" width="0" style="84" hidden="1" customWidth="1"/>
    <col min="7180" max="7180" width="9.6640625" style="84" customWidth="1"/>
    <col min="7181" max="7419" width="11.44140625" style="84"/>
    <col min="7420" max="7420" width="18.109375" style="84" customWidth="1"/>
    <col min="7421" max="7421" width="7.88671875" style="84" bestFit="1" customWidth="1"/>
    <col min="7422" max="7422" width="7.33203125" style="84" bestFit="1" customWidth="1"/>
    <col min="7423" max="7424" width="7.33203125" style="84" customWidth="1"/>
    <col min="7425" max="7426" width="7.33203125" style="84" bestFit="1" customWidth="1"/>
    <col min="7427" max="7429" width="7.33203125" style="84" customWidth="1"/>
    <col min="7430" max="7435" width="0" style="84" hidden="1" customWidth="1"/>
    <col min="7436" max="7436" width="9.6640625" style="84" customWidth="1"/>
    <col min="7437" max="7675" width="11.44140625" style="84"/>
    <col min="7676" max="7676" width="18.109375" style="84" customWidth="1"/>
    <col min="7677" max="7677" width="7.88671875" style="84" bestFit="1" customWidth="1"/>
    <col min="7678" max="7678" width="7.33203125" style="84" bestFit="1" customWidth="1"/>
    <col min="7679" max="7680" width="7.33203125" style="84" customWidth="1"/>
    <col min="7681" max="7682" width="7.33203125" style="84" bestFit="1" customWidth="1"/>
    <col min="7683" max="7685" width="7.33203125" style="84" customWidth="1"/>
    <col min="7686" max="7691" width="0" style="84" hidden="1" customWidth="1"/>
    <col min="7692" max="7692" width="9.6640625" style="84" customWidth="1"/>
    <col min="7693" max="7931" width="11.44140625" style="84"/>
    <col min="7932" max="7932" width="18.109375" style="84" customWidth="1"/>
    <col min="7933" max="7933" width="7.88671875" style="84" bestFit="1" customWidth="1"/>
    <col min="7934" max="7934" width="7.33203125" style="84" bestFit="1" customWidth="1"/>
    <col min="7935" max="7936" width="7.33203125" style="84" customWidth="1"/>
    <col min="7937" max="7938" width="7.33203125" style="84" bestFit="1" customWidth="1"/>
    <col min="7939" max="7941" width="7.33203125" style="84" customWidth="1"/>
    <col min="7942" max="7947" width="0" style="84" hidden="1" customWidth="1"/>
    <col min="7948" max="7948" width="9.6640625" style="84" customWidth="1"/>
    <col min="7949" max="8187" width="11.44140625" style="84"/>
    <col min="8188" max="8188" width="18.109375" style="84" customWidth="1"/>
    <col min="8189" max="8189" width="7.88671875" style="84" bestFit="1" customWidth="1"/>
    <col min="8190" max="8190" width="7.33203125" style="84" bestFit="1" customWidth="1"/>
    <col min="8191" max="8192" width="7.33203125" style="84" customWidth="1"/>
    <col min="8193" max="8194" width="7.33203125" style="84" bestFit="1" customWidth="1"/>
    <col min="8195" max="8197" width="7.33203125" style="84" customWidth="1"/>
    <col min="8198" max="8203" width="0" style="84" hidden="1" customWidth="1"/>
    <col min="8204" max="8204" width="9.6640625" style="84" customWidth="1"/>
    <col min="8205" max="8443" width="11.44140625" style="84"/>
    <col min="8444" max="8444" width="18.109375" style="84" customWidth="1"/>
    <col min="8445" max="8445" width="7.88671875" style="84" bestFit="1" customWidth="1"/>
    <col min="8446" max="8446" width="7.33203125" style="84" bestFit="1" customWidth="1"/>
    <col min="8447" max="8448" width="7.33203125" style="84" customWidth="1"/>
    <col min="8449" max="8450" width="7.33203125" style="84" bestFit="1" customWidth="1"/>
    <col min="8451" max="8453" width="7.33203125" style="84" customWidth="1"/>
    <col min="8454" max="8459" width="0" style="84" hidden="1" customWidth="1"/>
    <col min="8460" max="8460" width="9.6640625" style="84" customWidth="1"/>
    <col min="8461" max="8699" width="11.44140625" style="84"/>
    <col min="8700" max="8700" width="18.109375" style="84" customWidth="1"/>
    <col min="8701" max="8701" width="7.88671875" style="84" bestFit="1" customWidth="1"/>
    <col min="8702" max="8702" width="7.33203125" style="84" bestFit="1" customWidth="1"/>
    <col min="8703" max="8704" width="7.33203125" style="84" customWidth="1"/>
    <col min="8705" max="8706" width="7.33203125" style="84" bestFit="1" customWidth="1"/>
    <col min="8707" max="8709" width="7.33203125" style="84" customWidth="1"/>
    <col min="8710" max="8715" width="0" style="84" hidden="1" customWidth="1"/>
    <col min="8716" max="8716" width="9.6640625" style="84" customWidth="1"/>
    <col min="8717" max="8955" width="11.44140625" style="84"/>
    <col min="8956" max="8956" width="18.109375" style="84" customWidth="1"/>
    <col min="8957" max="8957" width="7.88671875" style="84" bestFit="1" customWidth="1"/>
    <col min="8958" max="8958" width="7.33203125" style="84" bestFit="1" customWidth="1"/>
    <col min="8959" max="8960" width="7.33203125" style="84" customWidth="1"/>
    <col min="8961" max="8962" width="7.33203125" style="84" bestFit="1" customWidth="1"/>
    <col min="8963" max="8965" width="7.33203125" style="84" customWidth="1"/>
    <col min="8966" max="8971" width="0" style="84" hidden="1" customWidth="1"/>
    <col min="8972" max="8972" width="9.6640625" style="84" customWidth="1"/>
    <col min="8973" max="9211" width="11.44140625" style="84"/>
    <col min="9212" max="9212" width="18.109375" style="84" customWidth="1"/>
    <col min="9213" max="9213" width="7.88671875" style="84" bestFit="1" customWidth="1"/>
    <col min="9214" max="9214" width="7.33203125" style="84" bestFit="1" customWidth="1"/>
    <col min="9215" max="9216" width="7.33203125" style="84" customWidth="1"/>
    <col min="9217" max="9218" width="7.33203125" style="84" bestFit="1" customWidth="1"/>
    <col min="9219" max="9221" width="7.33203125" style="84" customWidth="1"/>
    <col min="9222" max="9227" width="0" style="84" hidden="1" customWidth="1"/>
    <col min="9228" max="9228" width="9.6640625" style="84" customWidth="1"/>
    <col min="9229" max="9467" width="11.44140625" style="84"/>
    <col min="9468" max="9468" width="18.109375" style="84" customWidth="1"/>
    <col min="9469" max="9469" width="7.88671875" style="84" bestFit="1" customWidth="1"/>
    <col min="9470" max="9470" width="7.33203125" style="84" bestFit="1" customWidth="1"/>
    <col min="9471" max="9472" width="7.33203125" style="84" customWidth="1"/>
    <col min="9473" max="9474" width="7.33203125" style="84" bestFit="1" customWidth="1"/>
    <col min="9475" max="9477" width="7.33203125" style="84" customWidth="1"/>
    <col min="9478" max="9483" width="0" style="84" hidden="1" customWidth="1"/>
    <col min="9484" max="9484" width="9.6640625" style="84" customWidth="1"/>
    <col min="9485" max="9723" width="11.44140625" style="84"/>
    <col min="9724" max="9724" width="18.109375" style="84" customWidth="1"/>
    <col min="9725" max="9725" width="7.88671875" style="84" bestFit="1" customWidth="1"/>
    <col min="9726" max="9726" width="7.33203125" style="84" bestFit="1" customWidth="1"/>
    <col min="9727" max="9728" width="7.33203125" style="84" customWidth="1"/>
    <col min="9729" max="9730" width="7.33203125" style="84" bestFit="1" customWidth="1"/>
    <col min="9731" max="9733" width="7.33203125" style="84" customWidth="1"/>
    <col min="9734" max="9739" width="0" style="84" hidden="1" customWidth="1"/>
    <col min="9740" max="9740" width="9.6640625" style="84" customWidth="1"/>
    <col min="9741" max="9979" width="11.44140625" style="84"/>
    <col min="9980" max="9980" width="18.109375" style="84" customWidth="1"/>
    <col min="9981" max="9981" width="7.88671875" style="84" bestFit="1" customWidth="1"/>
    <col min="9982" max="9982" width="7.33203125" style="84" bestFit="1" customWidth="1"/>
    <col min="9983" max="9984" width="7.33203125" style="84" customWidth="1"/>
    <col min="9985" max="9986" width="7.33203125" style="84" bestFit="1" customWidth="1"/>
    <col min="9987" max="9989" width="7.33203125" style="84" customWidth="1"/>
    <col min="9990" max="9995" width="0" style="84" hidden="1" customWidth="1"/>
    <col min="9996" max="9996" width="9.6640625" style="84" customWidth="1"/>
    <col min="9997" max="10235" width="11.44140625" style="84"/>
    <col min="10236" max="10236" width="18.109375" style="84" customWidth="1"/>
    <col min="10237" max="10237" width="7.88671875" style="84" bestFit="1" customWidth="1"/>
    <col min="10238" max="10238" width="7.33203125" style="84" bestFit="1" customWidth="1"/>
    <col min="10239" max="10240" width="7.33203125" style="84" customWidth="1"/>
    <col min="10241" max="10242" width="7.33203125" style="84" bestFit="1" customWidth="1"/>
    <col min="10243" max="10245" width="7.33203125" style="84" customWidth="1"/>
    <col min="10246" max="10251" width="0" style="84" hidden="1" customWidth="1"/>
    <col min="10252" max="10252" width="9.6640625" style="84" customWidth="1"/>
    <col min="10253" max="10491" width="11.44140625" style="84"/>
    <col min="10492" max="10492" width="18.109375" style="84" customWidth="1"/>
    <col min="10493" max="10493" width="7.88671875" style="84" bestFit="1" customWidth="1"/>
    <col min="10494" max="10494" width="7.33203125" style="84" bestFit="1" customWidth="1"/>
    <col min="10495" max="10496" width="7.33203125" style="84" customWidth="1"/>
    <col min="10497" max="10498" width="7.33203125" style="84" bestFit="1" customWidth="1"/>
    <col min="10499" max="10501" width="7.33203125" style="84" customWidth="1"/>
    <col min="10502" max="10507" width="0" style="84" hidden="1" customWidth="1"/>
    <col min="10508" max="10508" width="9.6640625" style="84" customWidth="1"/>
    <col min="10509" max="10747" width="11.44140625" style="84"/>
    <col min="10748" max="10748" width="18.109375" style="84" customWidth="1"/>
    <col min="10749" max="10749" width="7.88671875" style="84" bestFit="1" customWidth="1"/>
    <col min="10750" max="10750" width="7.33203125" style="84" bestFit="1" customWidth="1"/>
    <col min="10751" max="10752" width="7.33203125" style="84" customWidth="1"/>
    <col min="10753" max="10754" width="7.33203125" style="84" bestFit="1" customWidth="1"/>
    <col min="10755" max="10757" width="7.33203125" style="84" customWidth="1"/>
    <col min="10758" max="10763" width="0" style="84" hidden="1" customWidth="1"/>
    <col min="10764" max="10764" width="9.6640625" style="84" customWidth="1"/>
    <col min="10765" max="11003" width="11.44140625" style="84"/>
    <col min="11004" max="11004" width="18.109375" style="84" customWidth="1"/>
    <col min="11005" max="11005" width="7.88671875" style="84" bestFit="1" customWidth="1"/>
    <col min="11006" max="11006" width="7.33203125" style="84" bestFit="1" customWidth="1"/>
    <col min="11007" max="11008" width="7.33203125" style="84" customWidth="1"/>
    <col min="11009" max="11010" width="7.33203125" style="84" bestFit="1" customWidth="1"/>
    <col min="11011" max="11013" width="7.33203125" style="84" customWidth="1"/>
    <col min="11014" max="11019" width="0" style="84" hidden="1" customWidth="1"/>
    <col min="11020" max="11020" width="9.6640625" style="84" customWidth="1"/>
    <col min="11021" max="11259" width="11.44140625" style="84"/>
    <col min="11260" max="11260" width="18.109375" style="84" customWidth="1"/>
    <col min="11261" max="11261" width="7.88671875" style="84" bestFit="1" customWidth="1"/>
    <col min="11262" max="11262" width="7.33203125" style="84" bestFit="1" customWidth="1"/>
    <col min="11263" max="11264" width="7.33203125" style="84" customWidth="1"/>
    <col min="11265" max="11266" width="7.33203125" style="84" bestFit="1" customWidth="1"/>
    <col min="11267" max="11269" width="7.33203125" style="84" customWidth="1"/>
    <col min="11270" max="11275" width="0" style="84" hidden="1" customWidth="1"/>
    <col min="11276" max="11276" width="9.6640625" style="84" customWidth="1"/>
    <col min="11277" max="11515" width="11.44140625" style="84"/>
    <col min="11516" max="11516" width="18.109375" style="84" customWidth="1"/>
    <col min="11517" max="11517" width="7.88671875" style="84" bestFit="1" customWidth="1"/>
    <col min="11518" max="11518" width="7.33203125" style="84" bestFit="1" customWidth="1"/>
    <col min="11519" max="11520" width="7.33203125" style="84" customWidth="1"/>
    <col min="11521" max="11522" width="7.33203125" style="84" bestFit="1" customWidth="1"/>
    <col min="11523" max="11525" width="7.33203125" style="84" customWidth="1"/>
    <col min="11526" max="11531" width="0" style="84" hidden="1" customWidth="1"/>
    <col min="11532" max="11532" width="9.6640625" style="84" customWidth="1"/>
    <col min="11533" max="11771" width="11.44140625" style="84"/>
    <col min="11772" max="11772" width="18.109375" style="84" customWidth="1"/>
    <col min="11773" max="11773" width="7.88671875" style="84" bestFit="1" customWidth="1"/>
    <col min="11774" max="11774" width="7.33203125" style="84" bestFit="1" customWidth="1"/>
    <col min="11775" max="11776" width="7.33203125" style="84" customWidth="1"/>
    <col min="11777" max="11778" width="7.33203125" style="84" bestFit="1" customWidth="1"/>
    <col min="11779" max="11781" width="7.33203125" style="84" customWidth="1"/>
    <col min="11782" max="11787" width="0" style="84" hidden="1" customWidth="1"/>
    <col min="11788" max="11788" width="9.6640625" style="84" customWidth="1"/>
    <col min="11789" max="12027" width="11.44140625" style="84"/>
    <col min="12028" max="12028" width="18.109375" style="84" customWidth="1"/>
    <col min="12029" max="12029" width="7.88671875" style="84" bestFit="1" customWidth="1"/>
    <col min="12030" max="12030" width="7.33203125" style="84" bestFit="1" customWidth="1"/>
    <col min="12031" max="12032" width="7.33203125" style="84" customWidth="1"/>
    <col min="12033" max="12034" width="7.33203125" style="84" bestFit="1" customWidth="1"/>
    <col min="12035" max="12037" width="7.33203125" style="84" customWidth="1"/>
    <col min="12038" max="12043" width="0" style="84" hidden="1" customWidth="1"/>
    <col min="12044" max="12044" width="9.6640625" style="84" customWidth="1"/>
    <col min="12045" max="12283" width="11.44140625" style="84"/>
    <col min="12284" max="12284" width="18.109375" style="84" customWidth="1"/>
    <col min="12285" max="12285" width="7.88671875" style="84" bestFit="1" customWidth="1"/>
    <col min="12286" max="12286" width="7.33203125" style="84" bestFit="1" customWidth="1"/>
    <col min="12287" max="12288" width="7.33203125" style="84" customWidth="1"/>
    <col min="12289" max="12290" width="7.33203125" style="84" bestFit="1" customWidth="1"/>
    <col min="12291" max="12293" width="7.33203125" style="84" customWidth="1"/>
    <col min="12294" max="12299" width="0" style="84" hidden="1" customWidth="1"/>
    <col min="12300" max="12300" width="9.6640625" style="84" customWidth="1"/>
    <col min="12301" max="12539" width="11.44140625" style="84"/>
    <col min="12540" max="12540" width="18.109375" style="84" customWidth="1"/>
    <col min="12541" max="12541" width="7.88671875" style="84" bestFit="1" customWidth="1"/>
    <col min="12542" max="12542" width="7.33203125" style="84" bestFit="1" customWidth="1"/>
    <col min="12543" max="12544" width="7.33203125" style="84" customWidth="1"/>
    <col min="12545" max="12546" width="7.33203125" style="84" bestFit="1" customWidth="1"/>
    <col min="12547" max="12549" width="7.33203125" style="84" customWidth="1"/>
    <col min="12550" max="12555" width="0" style="84" hidden="1" customWidth="1"/>
    <col min="12556" max="12556" width="9.6640625" style="84" customWidth="1"/>
    <col min="12557" max="12795" width="11.44140625" style="84"/>
    <col min="12796" max="12796" width="18.109375" style="84" customWidth="1"/>
    <col min="12797" max="12797" width="7.88671875" style="84" bestFit="1" customWidth="1"/>
    <col min="12798" max="12798" width="7.33203125" style="84" bestFit="1" customWidth="1"/>
    <col min="12799" max="12800" width="7.33203125" style="84" customWidth="1"/>
    <col min="12801" max="12802" width="7.33203125" style="84" bestFit="1" customWidth="1"/>
    <col min="12803" max="12805" width="7.33203125" style="84" customWidth="1"/>
    <col min="12806" max="12811" width="0" style="84" hidden="1" customWidth="1"/>
    <col min="12812" max="12812" width="9.6640625" style="84" customWidth="1"/>
    <col min="12813" max="13051" width="11.44140625" style="84"/>
    <col min="13052" max="13052" width="18.109375" style="84" customWidth="1"/>
    <col min="13053" max="13053" width="7.88671875" style="84" bestFit="1" customWidth="1"/>
    <col min="13054" max="13054" width="7.33203125" style="84" bestFit="1" customWidth="1"/>
    <col min="13055" max="13056" width="7.33203125" style="84" customWidth="1"/>
    <col min="13057" max="13058" width="7.33203125" style="84" bestFit="1" customWidth="1"/>
    <col min="13059" max="13061" width="7.33203125" style="84" customWidth="1"/>
    <col min="13062" max="13067" width="0" style="84" hidden="1" customWidth="1"/>
    <col min="13068" max="13068" width="9.6640625" style="84" customWidth="1"/>
    <col min="13069" max="13307" width="11.44140625" style="84"/>
    <col min="13308" max="13308" width="18.109375" style="84" customWidth="1"/>
    <col min="13309" max="13309" width="7.88671875" style="84" bestFit="1" customWidth="1"/>
    <col min="13310" max="13310" width="7.33203125" style="84" bestFit="1" customWidth="1"/>
    <col min="13311" max="13312" width="7.33203125" style="84" customWidth="1"/>
    <col min="13313" max="13314" width="7.33203125" style="84" bestFit="1" customWidth="1"/>
    <col min="13315" max="13317" width="7.33203125" style="84" customWidth="1"/>
    <col min="13318" max="13323" width="0" style="84" hidden="1" customWidth="1"/>
    <col min="13324" max="13324" width="9.6640625" style="84" customWidth="1"/>
    <col min="13325" max="13563" width="11.44140625" style="84"/>
    <col min="13564" max="13564" width="18.109375" style="84" customWidth="1"/>
    <col min="13565" max="13565" width="7.88671875" style="84" bestFit="1" customWidth="1"/>
    <col min="13566" max="13566" width="7.33203125" style="84" bestFit="1" customWidth="1"/>
    <col min="13567" max="13568" width="7.33203125" style="84" customWidth="1"/>
    <col min="13569" max="13570" width="7.33203125" style="84" bestFit="1" customWidth="1"/>
    <col min="13571" max="13573" width="7.33203125" style="84" customWidth="1"/>
    <col min="13574" max="13579" width="0" style="84" hidden="1" customWidth="1"/>
    <col min="13580" max="13580" width="9.6640625" style="84" customWidth="1"/>
    <col min="13581" max="13819" width="11.44140625" style="84"/>
    <col min="13820" max="13820" width="18.109375" style="84" customWidth="1"/>
    <col min="13821" max="13821" width="7.88671875" style="84" bestFit="1" customWidth="1"/>
    <col min="13822" max="13822" width="7.33203125" style="84" bestFit="1" customWidth="1"/>
    <col min="13823" max="13824" width="7.33203125" style="84" customWidth="1"/>
    <col min="13825" max="13826" width="7.33203125" style="84" bestFit="1" customWidth="1"/>
    <col min="13827" max="13829" width="7.33203125" style="84" customWidth="1"/>
    <col min="13830" max="13835" width="0" style="84" hidden="1" customWidth="1"/>
    <col min="13836" max="13836" width="9.6640625" style="84" customWidth="1"/>
    <col min="13837" max="14075" width="11.44140625" style="84"/>
    <col min="14076" max="14076" width="18.109375" style="84" customWidth="1"/>
    <col min="14077" max="14077" width="7.88671875" style="84" bestFit="1" customWidth="1"/>
    <col min="14078" max="14078" width="7.33203125" style="84" bestFit="1" customWidth="1"/>
    <col min="14079" max="14080" width="7.33203125" style="84" customWidth="1"/>
    <col min="14081" max="14082" width="7.33203125" style="84" bestFit="1" customWidth="1"/>
    <col min="14083" max="14085" width="7.33203125" style="84" customWidth="1"/>
    <col min="14086" max="14091" width="0" style="84" hidden="1" customWidth="1"/>
    <col min="14092" max="14092" width="9.6640625" style="84" customWidth="1"/>
    <col min="14093" max="14331" width="11.44140625" style="84"/>
    <col min="14332" max="14332" width="18.109375" style="84" customWidth="1"/>
    <col min="14333" max="14333" width="7.88671875" style="84" bestFit="1" customWidth="1"/>
    <col min="14334" max="14334" width="7.33203125" style="84" bestFit="1" customWidth="1"/>
    <col min="14335" max="14336" width="7.33203125" style="84" customWidth="1"/>
    <col min="14337" max="14338" width="7.33203125" style="84" bestFit="1" customWidth="1"/>
    <col min="14339" max="14341" width="7.33203125" style="84" customWidth="1"/>
    <col min="14342" max="14347" width="0" style="84" hidden="1" customWidth="1"/>
    <col min="14348" max="14348" width="9.6640625" style="84" customWidth="1"/>
    <col min="14349" max="14587" width="11.44140625" style="84"/>
    <col min="14588" max="14588" width="18.109375" style="84" customWidth="1"/>
    <col min="14589" max="14589" width="7.88671875" style="84" bestFit="1" customWidth="1"/>
    <col min="14590" max="14590" width="7.33203125" style="84" bestFit="1" customWidth="1"/>
    <col min="14591" max="14592" width="7.33203125" style="84" customWidth="1"/>
    <col min="14593" max="14594" width="7.33203125" style="84" bestFit="1" customWidth="1"/>
    <col min="14595" max="14597" width="7.33203125" style="84" customWidth="1"/>
    <col min="14598" max="14603" width="0" style="84" hidden="1" customWidth="1"/>
    <col min="14604" max="14604" width="9.6640625" style="84" customWidth="1"/>
    <col min="14605" max="14843" width="11.44140625" style="84"/>
    <col min="14844" max="14844" width="18.109375" style="84" customWidth="1"/>
    <col min="14845" max="14845" width="7.88671875" style="84" bestFit="1" customWidth="1"/>
    <col min="14846" max="14846" width="7.33203125" style="84" bestFit="1" customWidth="1"/>
    <col min="14847" max="14848" width="7.33203125" style="84" customWidth="1"/>
    <col min="14849" max="14850" width="7.33203125" style="84" bestFit="1" customWidth="1"/>
    <col min="14851" max="14853" width="7.33203125" style="84" customWidth="1"/>
    <col min="14854" max="14859" width="0" style="84" hidden="1" customWidth="1"/>
    <col min="14860" max="14860" width="9.6640625" style="84" customWidth="1"/>
    <col min="14861" max="15099" width="11.44140625" style="84"/>
    <col min="15100" max="15100" width="18.109375" style="84" customWidth="1"/>
    <col min="15101" max="15101" width="7.88671875" style="84" bestFit="1" customWidth="1"/>
    <col min="15102" max="15102" width="7.33203125" style="84" bestFit="1" customWidth="1"/>
    <col min="15103" max="15104" width="7.33203125" style="84" customWidth="1"/>
    <col min="15105" max="15106" width="7.33203125" style="84" bestFit="1" customWidth="1"/>
    <col min="15107" max="15109" width="7.33203125" style="84" customWidth="1"/>
    <col min="15110" max="15115" width="0" style="84" hidden="1" customWidth="1"/>
    <col min="15116" max="15116" width="9.6640625" style="84" customWidth="1"/>
    <col min="15117" max="15355" width="11.44140625" style="84"/>
    <col min="15356" max="15356" width="18.109375" style="84" customWidth="1"/>
    <col min="15357" max="15357" width="7.88671875" style="84" bestFit="1" customWidth="1"/>
    <col min="15358" max="15358" width="7.33203125" style="84" bestFit="1" customWidth="1"/>
    <col min="15359" max="15360" width="7.33203125" style="84" customWidth="1"/>
    <col min="15361" max="15362" width="7.33203125" style="84" bestFit="1" customWidth="1"/>
    <col min="15363" max="15365" width="7.33203125" style="84" customWidth="1"/>
    <col min="15366" max="15371" width="0" style="84" hidden="1" customWidth="1"/>
    <col min="15372" max="15372" width="9.6640625" style="84" customWidth="1"/>
    <col min="15373" max="15611" width="11.44140625" style="84"/>
    <col min="15612" max="15612" width="18.109375" style="84" customWidth="1"/>
    <col min="15613" max="15613" width="7.88671875" style="84" bestFit="1" customWidth="1"/>
    <col min="15614" max="15614" width="7.33203125" style="84" bestFit="1" customWidth="1"/>
    <col min="15615" max="15616" width="7.33203125" style="84" customWidth="1"/>
    <col min="15617" max="15618" width="7.33203125" style="84" bestFit="1" customWidth="1"/>
    <col min="15619" max="15621" width="7.33203125" style="84" customWidth="1"/>
    <col min="15622" max="15627" width="0" style="84" hidden="1" customWidth="1"/>
    <col min="15628" max="15628" width="9.6640625" style="84" customWidth="1"/>
    <col min="15629" max="15867" width="11.44140625" style="84"/>
    <col min="15868" max="15868" width="18.109375" style="84" customWidth="1"/>
    <col min="15869" max="15869" width="7.88671875" style="84" bestFit="1" customWidth="1"/>
    <col min="15870" max="15870" width="7.33203125" style="84" bestFit="1" customWidth="1"/>
    <col min="15871" max="15872" width="7.33203125" style="84" customWidth="1"/>
    <col min="15873" max="15874" width="7.33203125" style="84" bestFit="1" customWidth="1"/>
    <col min="15875" max="15877" width="7.33203125" style="84" customWidth="1"/>
    <col min="15878" max="15883" width="0" style="84" hidden="1" customWidth="1"/>
    <col min="15884" max="15884" width="9.6640625" style="84" customWidth="1"/>
    <col min="15885" max="16123" width="11.44140625" style="84"/>
    <col min="16124" max="16124" width="18.109375" style="84" customWidth="1"/>
    <col min="16125" max="16125" width="7.88671875" style="84" bestFit="1" customWidth="1"/>
    <col min="16126" max="16126" width="7.33203125" style="84" bestFit="1" customWidth="1"/>
    <col min="16127" max="16128" width="7.33203125" style="84" customWidth="1"/>
    <col min="16129" max="16130" width="7.33203125" style="84" bestFit="1" customWidth="1"/>
    <col min="16131" max="16133" width="7.33203125" style="84" customWidth="1"/>
    <col min="16134" max="16139" width="0" style="84" hidden="1" customWidth="1"/>
    <col min="16140" max="16140" width="9.6640625" style="84" customWidth="1"/>
    <col min="16141" max="16384" width="11.44140625" style="84"/>
  </cols>
  <sheetData>
    <row r="1" spans="1:16" s="85" customFormat="1" x14ac:dyDescent="0.25"/>
    <row r="2" spans="1:16" s="85" customFormat="1" x14ac:dyDescent="0.25">
      <c r="A2" s="112" t="s">
        <v>121</v>
      </c>
    </row>
    <row r="3" spans="1:16" s="85" customFormat="1" ht="14.4" x14ac:dyDescent="0.3">
      <c r="A3" s="112" t="s">
        <v>122</v>
      </c>
      <c r="J3" s="253"/>
    </row>
    <row r="4" spans="1:16" s="85" customFormat="1" x14ac:dyDescent="0.25"/>
    <row r="5" spans="1:16" s="85" customFormat="1" ht="13.8" x14ac:dyDescent="0.3">
      <c r="B5" s="347" t="s">
        <v>106</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s="88" customFormat="1"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81" t="s">
        <v>75</v>
      </c>
      <c r="D10" s="81" t="s">
        <v>76</v>
      </c>
      <c r="E10" s="81" t="s">
        <v>77</v>
      </c>
      <c r="F10" s="81" t="s">
        <v>78</v>
      </c>
      <c r="G10" s="81" t="s">
        <v>8</v>
      </c>
      <c r="H10" s="81" t="s">
        <v>79</v>
      </c>
      <c r="I10" s="81" t="s">
        <v>80</v>
      </c>
      <c r="J10" s="81" t="s">
        <v>81</v>
      </c>
      <c r="K10" s="142" t="s">
        <v>46</v>
      </c>
    </row>
    <row r="11" spans="1:16" x14ac:dyDescent="0.25">
      <c r="B11" s="76" t="s">
        <v>253</v>
      </c>
      <c r="C11" s="76">
        <v>546</v>
      </c>
      <c r="D11" s="76">
        <v>523</v>
      </c>
      <c r="E11" s="76">
        <f>C11+D11</f>
        <v>1069</v>
      </c>
      <c r="F11" s="77">
        <f>E11/$E$41</f>
        <v>2.1110628381847626E-2</v>
      </c>
      <c r="G11" s="76">
        <v>1067</v>
      </c>
      <c r="H11" s="76">
        <v>89</v>
      </c>
      <c r="I11" s="76">
        <f>G11+H11</f>
        <v>1156</v>
      </c>
      <c r="J11" s="77">
        <f>I11/$I$41</f>
        <v>1.2140179162159608E-2</v>
      </c>
      <c r="K11" s="76">
        <f t="shared" ref="K11:K40" si="0">E11+I11</f>
        <v>2225</v>
      </c>
      <c r="P11" s="89"/>
    </row>
    <row r="12" spans="1:16" x14ac:dyDescent="0.25">
      <c r="B12" s="76" t="s">
        <v>254</v>
      </c>
      <c r="C12" s="76">
        <v>343</v>
      </c>
      <c r="D12" s="76">
        <v>146</v>
      </c>
      <c r="E12" s="76">
        <f t="shared" ref="E12:E40" si="1">C12+D12</f>
        <v>489</v>
      </c>
      <c r="F12" s="77">
        <f t="shared" ref="F12:F40" si="2">E12/$E$41</f>
        <v>9.6567794936608872E-3</v>
      </c>
      <c r="G12" s="76">
        <v>777</v>
      </c>
      <c r="H12" s="76">
        <v>51</v>
      </c>
      <c r="I12" s="76">
        <f t="shared" ref="I12:I40" si="3">G12+H12</f>
        <v>828</v>
      </c>
      <c r="J12" s="77">
        <f t="shared" ref="J12:J40" si="4">I12/$I$41</f>
        <v>8.6955608531731447E-3</v>
      </c>
      <c r="K12" s="76">
        <f t="shared" si="0"/>
        <v>1317</v>
      </c>
      <c r="P12" s="89"/>
    </row>
    <row r="13" spans="1:16" x14ac:dyDescent="0.25">
      <c r="B13" s="76" t="s">
        <v>255</v>
      </c>
      <c r="C13" s="76">
        <v>340</v>
      </c>
      <c r="D13" s="76">
        <v>238</v>
      </c>
      <c r="E13" s="76">
        <f t="shared" si="1"/>
        <v>578</v>
      </c>
      <c r="F13" s="77">
        <f t="shared" si="2"/>
        <v>1.1414352857537818E-2</v>
      </c>
      <c r="G13" s="76">
        <v>749</v>
      </c>
      <c r="H13" s="76">
        <v>51</v>
      </c>
      <c r="I13" s="76">
        <f t="shared" si="3"/>
        <v>800</v>
      </c>
      <c r="J13" s="77">
        <f t="shared" si="4"/>
        <v>8.4015080706986902E-3</v>
      </c>
      <c r="K13" s="76">
        <f t="shared" si="0"/>
        <v>1378</v>
      </c>
      <c r="P13" s="89"/>
    </row>
    <row r="14" spans="1:16" x14ac:dyDescent="0.25">
      <c r="B14" s="76" t="s">
        <v>256</v>
      </c>
      <c r="C14" s="76">
        <v>334</v>
      </c>
      <c r="D14" s="76">
        <v>241</v>
      </c>
      <c r="E14" s="76">
        <f t="shared" si="1"/>
        <v>575</v>
      </c>
      <c r="F14" s="77">
        <f t="shared" si="2"/>
        <v>1.1355108811564438E-2</v>
      </c>
      <c r="G14" s="76">
        <v>472</v>
      </c>
      <c r="H14" s="76">
        <v>42</v>
      </c>
      <c r="I14" s="76">
        <f t="shared" si="3"/>
        <v>514</v>
      </c>
      <c r="J14" s="77">
        <f t="shared" si="4"/>
        <v>5.3979689354239089E-3</v>
      </c>
      <c r="K14" s="76">
        <f t="shared" si="0"/>
        <v>1089</v>
      </c>
      <c r="P14" s="89"/>
    </row>
    <row r="15" spans="1:16" x14ac:dyDescent="0.25">
      <c r="B15" s="76" t="s">
        <v>257</v>
      </c>
      <c r="C15" s="76">
        <v>251</v>
      </c>
      <c r="D15" s="76">
        <v>155</v>
      </c>
      <c r="E15" s="76">
        <f t="shared" si="1"/>
        <v>406</v>
      </c>
      <c r="F15" s="77">
        <f t="shared" si="2"/>
        <v>8.0176942217307159E-3</v>
      </c>
      <c r="G15" s="76">
        <v>582</v>
      </c>
      <c r="H15" s="76">
        <v>45</v>
      </c>
      <c r="I15" s="76">
        <f t="shared" si="3"/>
        <v>627</v>
      </c>
      <c r="J15" s="77">
        <f t="shared" si="4"/>
        <v>6.5846819504100989E-3</v>
      </c>
      <c r="K15" s="76">
        <f t="shared" si="0"/>
        <v>1033</v>
      </c>
      <c r="P15" s="89"/>
    </row>
    <row r="16" spans="1:16" x14ac:dyDescent="0.25">
      <c r="B16" s="76" t="s">
        <v>258</v>
      </c>
      <c r="C16" s="76">
        <v>342</v>
      </c>
      <c r="D16" s="76">
        <v>173</v>
      </c>
      <c r="E16" s="76">
        <f t="shared" si="1"/>
        <v>515</v>
      </c>
      <c r="F16" s="77">
        <f t="shared" si="2"/>
        <v>1.0170227892096845E-2</v>
      </c>
      <c r="G16" s="76">
        <v>1195</v>
      </c>
      <c r="H16" s="76">
        <v>60</v>
      </c>
      <c r="I16" s="76">
        <f t="shared" si="3"/>
        <v>1255</v>
      </c>
      <c r="J16" s="77">
        <f t="shared" si="4"/>
        <v>1.317986578590857E-2</v>
      </c>
      <c r="K16" s="76">
        <f t="shared" si="0"/>
        <v>1770</v>
      </c>
      <c r="P16" s="89"/>
    </row>
    <row r="17" spans="2:16" x14ac:dyDescent="0.25">
      <c r="B17" s="76" t="s">
        <v>259</v>
      </c>
      <c r="C17" s="76">
        <v>1270</v>
      </c>
      <c r="D17" s="76">
        <v>739</v>
      </c>
      <c r="E17" s="76">
        <f t="shared" si="1"/>
        <v>2009</v>
      </c>
      <c r="F17" s="77">
        <f t="shared" si="2"/>
        <v>3.9673762786839921E-2</v>
      </c>
      <c r="G17" s="76">
        <v>2689</v>
      </c>
      <c r="H17" s="76">
        <v>191</v>
      </c>
      <c r="I17" s="76">
        <f t="shared" si="3"/>
        <v>2880</v>
      </c>
      <c r="J17" s="77">
        <f t="shared" si="4"/>
        <v>3.0245429054515285E-2</v>
      </c>
      <c r="K17" s="76">
        <f t="shared" si="0"/>
        <v>4889</v>
      </c>
      <c r="P17" s="89"/>
    </row>
    <row r="18" spans="2:16" x14ac:dyDescent="0.25">
      <c r="B18" s="76" t="s">
        <v>260</v>
      </c>
      <c r="C18" s="76">
        <v>658</v>
      </c>
      <c r="D18" s="76">
        <v>352</v>
      </c>
      <c r="E18" s="76">
        <f t="shared" si="1"/>
        <v>1010</v>
      </c>
      <c r="F18" s="77">
        <f t="shared" si="2"/>
        <v>1.9945495477704491E-2</v>
      </c>
      <c r="G18" s="76">
        <v>1468</v>
      </c>
      <c r="H18" s="76">
        <v>114</v>
      </c>
      <c r="I18" s="76">
        <f t="shared" si="3"/>
        <v>1582</v>
      </c>
      <c r="J18" s="77">
        <f t="shared" si="4"/>
        <v>1.6613982209806661E-2</v>
      </c>
      <c r="K18" s="76">
        <f t="shared" si="0"/>
        <v>2592</v>
      </c>
      <c r="P18" s="89"/>
    </row>
    <row r="19" spans="2:16" x14ac:dyDescent="0.25">
      <c r="B19" s="76" t="s">
        <v>261</v>
      </c>
      <c r="C19" s="76">
        <v>163</v>
      </c>
      <c r="D19" s="76">
        <v>201</v>
      </c>
      <c r="E19" s="76">
        <f t="shared" si="1"/>
        <v>364</v>
      </c>
      <c r="F19" s="77">
        <f t="shared" si="2"/>
        <v>7.1882775781034009E-3</v>
      </c>
      <c r="G19" s="76">
        <v>276</v>
      </c>
      <c r="H19" s="76">
        <v>31</v>
      </c>
      <c r="I19" s="76">
        <f t="shared" si="3"/>
        <v>307</v>
      </c>
      <c r="J19" s="77">
        <f t="shared" si="4"/>
        <v>3.2240787221306222E-3</v>
      </c>
      <c r="K19" s="76">
        <f t="shared" si="0"/>
        <v>671</v>
      </c>
      <c r="P19" s="89"/>
    </row>
    <row r="20" spans="2:16" x14ac:dyDescent="0.25">
      <c r="B20" s="76" t="s">
        <v>262</v>
      </c>
      <c r="C20" s="76">
        <v>1484</v>
      </c>
      <c r="D20" s="76">
        <v>879</v>
      </c>
      <c r="E20" s="76">
        <f t="shared" si="1"/>
        <v>2363</v>
      </c>
      <c r="F20" s="77">
        <f t="shared" si="2"/>
        <v>4.6664560211698722E-2</v>
      </c>
      <c r="G20" s="76">
        <v>3362</v>
      </c>
      <c r="H20" s="76">
        <v>283</v>
      </c>
      <c r="I20" s="76">
        <f t="shared" si="3"/>
        <v>3645</v>
      </c>
      <c r="J20" s="77">
        <f t="shared" si="4"/>
        <v>3.8279371147120905E-2</v>
      </c>
      <c r="K20" s="76">
        <f t="shared" si="0"/>
        <v>6008</v>
      </c>
      <c r="P20" s="89"/>
    </row>
    <row r="21" spans="2:16" x14ac:dyDescent="0.25">
      <c r="B21" s="76" t="s">
        <v>263</v>
      </c>
      <c r="C21" s="76">
        <v>1885</v>
      </c>
      <c r="D21" s="76">
        <v>978</v>
      </c>
      <c r="E21" s="76">
        <f t="shared" si="1"/>
        <v>2863</v>
      </c>
      <c r="F21" s="77">
        <f t="shared" si="2"/>
        <v>5.653856787392867E-2</v>
      </c>
      <c r="G21" s="76">
        <v>5095</v>
      </c>
      <c r="H21" s="76">
        <v>275</v>
      </c>
      <c r="I21" s="76">
        <f t="shared" si="3"/>
        <v>5370</v>
      </c>
      <c r="J21" s="77">
        <f t="shared" si="4"/>
        <v>5.6395122924564958E-2</v>
      </c>
      <c r="K21" s="76">
        <f t="shared" si="0"/>
        <v>8233</v>
      </c>
      <c r="P21" s="89"/>
    </row>
    <row r="22" spans="2:16" x14ac:dyDescent="0.25">
      <c r="B22" s="76" t="s">
        <v>264</v>
      </c>
      <c r="C22" s="76">
        <v>1070</v>
      </c>
      <c r="D22" s="76">
        <v>519</v>
      </c>
      <c r="E22" s="76">
        <f t="shared" si="1"/>
        <v>1589</v>
      </c>
      <c r="F22" s="77">
        <f t="shared" si="2"/>
        <v>3.1379596350566766E-2</v>
      </c>
      <c r="G22" s="76">
        <v>4258</v>
      </c>
      <c r="H22" s="76">
        <v>202</v>
      </c>
      <c r="I22" s="76">
        <f t="shared" si="3"/>
        <v>4460</v>
      </c>
      <c r="J22" s="77">
        <f t="shared" si="4"/>
        <v>4.6838407494145202E-2</v>
      </c>
      <c r="K22" s="76">
        <f t="shared" si="0"/>
        <v>6049</v>
      </c>
      <c r="P22" s="89"/>
    </row>
    <row r="23" spans="2:16" x14ac:dyDescent="0.25">
      <c r="B23" s="76" t="s">
        <v>265</v>
      </c>
      <c r="C23" s="76">
        <v>308</v>
      </c>
      <c r="D23" s="76">
        <v>159</v>
      </c>
      <c r="E23" s="76">
        <f t="shared" si="1"/>
        <v>467</v>
      </c>
      <c r="F23" s="77">
        <f t="shared" si="2"/>
        <v>9.2223231565227697E-3</v>
      </c>
      <c r="G23" s="76">
        <v>941</v>
      </c>
      <c r="H23" s="76">
        <v>51</v>
      </c>
      <c r="I23" s="76">
        <f t="shared" si="3"/>
        <v>992</v>
      </c>
      <c r="J23" s="77">
        <f t="shared" si="4"/>
        <v>1.0417870007666375E-2</v>
      </c>
      <c r="K23" s="76">
        <f t="shared" si="0"/>
        <v>1459</v>
      </c>
      <c r="P23" s="89"/>
    </row>
    <row r="24" spans="2:16" x14ac:dyDescent="0.25">
      <c r="B24" s="76" t="s">
        <v>266</v>
      </c>
      <c r="C24" s="76">
        <v>884</v>
      </c>
      <c r="D24" s="76">
        <v>520</v>
      </c>
      <c r="E24" s="76">
        <f t="shared" si="1"/>
        <v>1404</v>
      </c>
      <c r="F24" s="77">
        <f t="shared" si="2"/>
        <v>2.7726213515541689E-2</v>
      </c>
      <c r="G24" s="76">
        <v>2653</v>
      </c>
      <c r="H24" s="76">
        <v>133</v>
      </c>
      <c r="I24" s="76">
        <f t="shared" si="3"/>
        <v>2786</v>
      </c>
      <c r="J24" s="77">
        <f t="shared" si="4"/>
        <v>2.925825185620819E-2</v>
      </c>
      <c r="K24" s="76">
        <f t="shared" si="0"/>
        <v>4190</v>
      </c>
      <c r="P24" s="89"/>
    </row>
    <row r="25" spans="2:16" x14ac:dyDescent="0.25">
      <c r="B25" s="76" t="s">
        <v>267</v>
      </c>
      <c r="C25" s="76">
        <v>203</v>
      </c>
      <c r="D25" s="76">
        <v>100</v>
      </c>
      <c r="E25" s="76">
        <f t="shared" si="1"/>
        <v>303</v>
      </c>
      <c r="F25" s="77">
        <f t="shared" si="2"/>
        <v>5.9836486433113472E-3</v>
      </c>
      <c r="G25" s="76">
        <v>329</v>
      </c>
      <c r="H25" s="76">
        <v>23</v>
      </c>
      <c r="I25" s="76">
        <f t="shared" si="3"/>
        <v>352</v>
      </c>
      <c r="J25" s="77">
        <f t="shared" si="4"/>
        <v>3.6966635511074238E-3</v>
      </c>
      <c r="K25" s="76">
        <f t="shared" si="0"/>
        <v>655</v>
      </c>
      <c r="P25" s="89"/>
    </row>
    <row r="26" spans="2:16" x14ac:dyDescent="0.25">
      <c r="B26" s="76" t="s">
        <v>268</v>
      </c>
      <c r="C26" s="76">
        <v>3011</v>
      </c>
      <c r="D26" s="76">
        <v>1270</v>
      </c>
      <c r="E26" s="76">
        <f t="shared" si="1"/>
        <v>4281</v>
      </c>
      <c r="F26" s="77">
        <f t="shared" si="2"/>
        <v>8.4541253604012795E-2</v>
      </c>
      <c r="G26" s="76">
        <v>8305</v>
      </c>
      <c r="H26" s="76">
        <v>548</v>
      </c>
      <c r="I26" s="76">
        <f t="shared" si="3"/>
        <v>8853</v>
      </c>
      <c r="J26" s="77">
        <f t="shared" si="4"/>
        <v>9.2973188687369382E-2</v>
      </c>
      <c r="K26" s="76">
        <f t="shared" si="0"/>
        <v>13134</v>
      </c>
      <c r="P26" s="89"/>
    </row>
    <row r="27" spans="2:16" x14ac:dyDescent="0.25">
      <c r="B27" s="76" t="s">
        <v>269</v>
      </c>
      <c r="C27" s="76">
        <v>795</v>
      </c>
      <c r="D27" s="76">
        <v>588</v>
      </c>
      <c r="E27" s="76">
        <f t="shared" si="1"/>
        <v>1383</v>
      </c>
      <c r="F27" s="77">
        <f t="shared" si="2"/>
        <v>2.731150519372803E-2</v>
      </c>
      <c r="G27" s="76">
        <v>1859</v>
      </c>
      <c r="H27" s="76">
        <v>131</v>
      </c>
      <c r="I27" s="76">
        <f t="shared" si="3"/>
        <v>1990</v>
      </c>
      <c r="J27" s="77">
        <f t="shared" si="4"/>
        <v>2.0898751325862993E-2</v>
      </c>
      <c r="K27" s="76">
        <f t="shared" si="0"/>
        <v>3373</v>
      </c>
      <c r="P27" s="89"/>
    </row>
    <row r="28" spans="2:16" x14ac:dyDescent="0.25">
      <c r="B28" s="76" t="s">
        <v>270</v>
      </c>
      <c r="C28" s="76">
        <v>581</v>
      </c>
      <c r="D28" s="76">
        <v>346</v>
      </c>
      <c r="E28" s="76">
        <f t="shared" si="1"/>
        <v>927</v>
      </c>
      <c r="F28" s="77">
        <f t="shared" si="2"/>
        <v>1.830641020577432E-2</v>
      </c>
      <c r="G28" s="76">
        <v>1622</v>
      </c>
      <c r="H28" s="76">
        <v>79</v>
      </c>
      <c r="I28" s="76">
        <f t="shared" si="3"/>
        <v>1701</v>
      </c>
      <c r="J28" s="77">
        <f t="shared" si="4"/>
        <v>1.7863706535323091E-2</v>
      </c>
      <c r="K28" s="76">
        <f t="shared" si="0"/>
        <v>2628</v>
      </c>
      <c r="P28" s="89"/>
    </row>
    <row r="29" spans="2:16" x14ac:dyDescent="0.25">
      <c r="B29" s="76" t="s">
        <v>271</v>
      </c>
      <c r="C29" s="76">
        <v>6300</v>
      </c>
      <c r="D29" s="76">
        <v>3426</v>
      </c>
      <c r="E29" s="76">
        <f t="shared" si="1"/>
        <v>9726</v>
      </c>
      <c r="F29" s="77">
        <f t="shared" si="2"/>
        <v>0.19206919704569692</v>
      </c>
      <c r="G29" s="76">
        <v>18367</v>
      </c>
      <c r="H29" s="76">
        <v>1321</v>
      </c>
      <c r="I29" s="76">
        <f t="shared" si="3"/>
        <v>19688</v>
      </c>
      <c r="J29" s="77">
        <f t="shared" si="4"/>
        <v>0.20676111361989477</v>
      </c>
      <c r="K29" s="76">
        <f t="shared" si="0"/>
        <v>29414</v>
      </c>
      <c r="P29" s="89"/>
    </row>
    <row r="30" spans="2:16" x14ac:dyDescent="0.25">
      <c r="B30" s="76" t="s">
        <v>58</v>
      </c>
      <c r="C30" s="76">
        <v>780</v>
      </c>
      <c r="D30" s="76">
        <v>775</v>
      </c>
      <c r="E30" s="76">
        <f t="shared" si="1"/>
        <v>1555</v>
      </c>
      <c r="F30" s="77">
        <f t="shared" si="2"/>
        <v>3.0708163829535132E-2</v>
      </c>
      <c r="G30" s="76">
        <v>1919</v>
      </c>
      <c r="H30" s="76">
        <v>181</v>
      </c>
      <c r="I30" s="76">
        <f t="shared" si="3"/>
        <v>2100</v>
      </c>
      <c r="J30" s="77">
        <f t="shared" si="4"/>
        <v>2.2053958685584064E-2</v>
      </c>
      <c r="K30" s="76">
        <f t="shared" si="0"/>
        <v>3655</v>
      </c>
      <c r="P30" s="89"/>
    </row>
    <row r="31" spans="2:16" x14ac:dyDescent="0.25">
      <c r="B31" s="76" t="s">
        <v>272</v>
      </c>
      <c r="C31" s="76">
        <v>282</v>
      </c>
      <c r="D31" s="76">
        <v>231</v>
      </c>
      <c r="E31" s="76">
        <f t="shared" si="1"/>
        <v>513</v>
      </c>
      <c r="F31" s="77">
        <f t="shared" si="2"/>
        <v>1.0130731861447924E-2</v>
      </c>
      <c r="G31" s="76">
        <v>749</v>
      </c>
      <c r="H31" s="76">
        <v>43</v>
      </c>
      <c r="I31" s="76">
        <f t="shared" si="3"/>
        <v>792</v>
      </c>
      <c r="J31" s="77">
        <f t="shared" si="4"/>
        <v>8.3174929899917042E-3</v>
      </c>
      <c r="K31" s="76">
        <f t="shared" si="0"/>
        <v>1305</v>
      </c>
      <c r="P31" s="89"/>
    </row>
    <row r="32" spans="2:16" x14ac:dyDescent="0.25">
      <c r="B32" s="76" t="s">
        <v>273</v>
      </c>
      <c r="C32" s="76">
        <v>486</v>
      </c>
      <c r="D32" s="76">
        <v>306</v>
      </c>
      <c r="E32" s="76">
        <f t="shared" si="1"/>
        <v>792</v>
      </c>
      <c r="F32" s="77">
        <f t="shared" si="2"/>
        <v>1.5640428136972234E-2</v>
      </c>
      <c r="G32" s="76">
        <v>1190</v>
      </c>
      <c r="H32" s="76">
        <v>68</v>
      </c>
      <c r="I32" s="76">
        <f t="shared" si="3"/>
        <v>1258</v>
      </c>
      <c r="J32" s="77">
        <f t="shared" si="4"/>
        <v>1.3211371441173691E-2</v>
      </c>
      <c r="K32" s="76">
        <f t="shared" si="0"/>
        <v>2050</v>
      </c>
      <c r="P32" s="89"/>
    </row>
    <row r="33" spans="2:16" x14ac:dyDescent="0.25">
      <c r="B33" s="76" t="s">
        <v>274</v>
      </c>
      <c r="C33" s="76">
        <v>3407</v>
      </c>
      <c r="D33" s="76">
        <v>1381</v>
      </c>
      <c r="E33" s="76">
        <f t="shared" si="1"/>
        <v>4788</v>
      </c>
      <c r="F33" s="77">
        <f t="shared" si="2"/>
        <v>9.4553497373513956E-2</v>
      </c>
      <c r="G33" s="76">
        <v>12141</v>
      </c>
      <c r="H33" s="76">
        <v>723</v>
      </c>
      <c r="I33" s="76">
        <f t="shared" si="3"/>
        <v>12864</v>
      </c>
      <c r="J33" s="77">
        <f t="shared" si="4"/>
        <v>0.13509624977683493</v>
      </c>
      <c r="K33" s="76">
        <f t="shared" si="0"/>
        <v>17652</v>
      </c>
      <c r="P33" s="89"/>
    </row>
    <row r="34" spans="2:16" x14ac:dyDescent="0.25">
      <c r="B34" s="76" t="s">
        <v>275</v>
      </c>
      <c r="C34" s="76">
        <v>556</v>
      </c>
      <c r="D34" s="76">
        <v>334</v>
      </c>
      <c r="E34" s="76">
        <f t="shared" si="1"/>
        <v>890</v>
      </c>
      <c r="F34" s="77">
        <f t="shared" si="2"/>
        <v>1.7575733638769304E-2</v>
      </c>
      <c r="G34" s="76">
        <v>1633</v>
      </c>
      <c r="H34" s="76">
        <v>95</v>
      </c>
      <c r="I34" s="76">
        <f t="shared" si="3"/>
        <v>1728</v>
      </c>
      <c r="J34" s="77">
        <f t="shared" si="4"/>
        <v>1.8147257432709171E-2</v>
      </c>
      <c r="K34" s="76">
        <f t="shared" si="0"/>
        <v>2618</v>
      </c>
      <c r="P34" s="89"/>
    </row>
    <row r="35" spans="2:16" x14ac:dyDescent="0.25">
      <c r="B35" s="76" t="s">
        <v>276</v>
      </c>
      <c r="C35" s="76">
        <v>455</v>
      </c>
      <c r="D35" s="76">
        <v>357</v>
      </c>
      <c r="E35" s="76">
        <f t="shared" si="1"/>
        <v>812</v>
      </c>
      <c r="F35" s="77">
        <f t="shared" si="2"/>
        <v>1.6035388443461432E-2</v>
      </c>
      <c r="G35" s="76">
        <v>1051</v>
      </c>
      <c r="H35" s="76">
        <v>64</v>
      </c>
      <c r="I35" s="76">
        <f t="shared" si="3"/>
        <v>1115</v>
      </c>
      <c r="J35" s="77">
        <f t="shared" si="4"/>
        <v>1.1709601873536301E-2</v>
      </c>
      <c r="K35" s="76">
        <f t="shared" si="0"/>
        <v>1927</v>
      </c>
      <c r="P35" s="89"/>
    </row>
    <row r="36" spans="2:16" x14ac:dyDescent="0.25">
      <c r="B36" s="76" t="s">
        <v>277</v>
      </c>
      <c r="C36" s="76">
        <v>398</v>
      </c>
      <c r="D36" s="76">
        <v>362</v>
      </c>
      <c r="E36" s="76">
        <f t="shared" si="1"/>
        <v>760</v>
      </c>
      <c r="F36" s="77">
        <f t="shared" si="2"/>
        <v>1.5008491646589519E-2</v>
      </c>
      <c r="G36" s="76">
        <v>817</v>
      </c>
      <c r="H36" s="76">
        <v>74</v>
      </c>
      <c r="I36" s="76">
        <f t="shared" si="3"/>
        <v>891</v>
      </c>
      <c r="J36" s="77">
        <f t="shared" si="4"/>
        <v>9.3571796137406661E-3</v>
      </c>
      <c r="K36" s="76">
        <f t="shared" si="0"/>
        <v>1651</v>
      </c>
      <c r="P36" s="89"/>
    </row>
    <row r="37" spans="2:16" x14ac:dyDescent="0.25">
      <c r="B37" s="76" t="s">
        <v>278</v>
      </c>
      <c r="C37" s="76">
        <v>1293</v>
      </c>
      <c r="D37" s="76">
        <v>1171</v>
      </c>
      <c r="E37" s="76">
        <f t="shared" si="1"/>
        <v>2464</v>
      </c>
      <c r="F37" s="77">
        <f t="shared" si="2"/>
        <v>4.8659109759469174E-2</v>
      </c>
      <c r="G37" s="76">
        <v>3524</v>
      </c>
      <c r="H37" s="76">
        <v>221</v>
      </c>
      <c r="I37" s="76">
        <f t="shared" si="3"/>
        <v>3745</v>
      </c>
      <c r="J37" s="77">
        <f t="shared" si="4"/>
        <v>3.9329559655958246E-2</v>
      </c>
      <c r="K37" s="76">
        <f t="shared" si="0"/>
        <v>6209</v>
      </c>
      <c r="P37" s="89"/>
    </row>
    <row r="38" spans="2:16" x14ac:dyDescent="0.25">
      <c r="B38" s="76" t="s">
        <v>279</v>
      </c>
      <c r="C38" s="76">
        <v>1435</v>
      </c>
      <c r="D38" s="76">
        <v>643</v>
      </c>
      <c r="E38" s="76">
        <f t="shared" si="1"/>
        <v>2078</v>
      </c>
      <c r="F38" s="77">
        <f t="shared" si="2"/>
        <v>4.1036375844227653E-2</v>
      </c>
      <c r="G38" s="76">
        <v>4403</v>
      </c>
      <c r="H38" s="76">
        <v>180</v>
      </c>
      <c r="I38" s="76">
        <f t="shared" si="3"/>
        <v>4583</v>
      </c>
      <c r="J38" s="77">
        <f t="shared" si="4"/>
        <v>4.8130139360015124E-2</v>
      </c>
      <c r="K38" s="76">
        <f t="shared" si="0"/>
        <v>6661</v>
      </c>
      <c r="P38" s="89"/>
    </row>
    <row r="39" spans="2:16" x14ac:dyDescent="0.25">
      <c r="B39" s="76" t="s">
        <v>280</v>
      </c>
      <c r="C39" s="76">
        <v>642</v>
      </c>
      <c r="D39" s="76">
        <v>529</v>
      </c>
      <c r="E39" s="76">
        <f t="shared" si="1"/>
        <v>1171</v>
      </c>
      <c r="F39" s="77">
        <f t="shared" si="2"/>
        <v>2.3124925944942535E-2</v>
      </c>
      <c r="G39" s="76">
        <v>1732</v>
      </c>
      <c r="H39" s="76">
        <v>156</v>
      </c>
      <c r="I39" s="76">
        <f t="shared" si="3"/>
        <v>1888</v>
      </c>
      <c r="J39" s="77">
        <f t="shared" si="4"/>
        <v>1.9827559046848908E-2</v>
      </c>
      <c r="K39" s="76">
        <f t="shared" si="0"/>
        <v>3059</v>
      </c>
      <c r="P39" s="89"/>
    </row>
    <row r="40" spans="2:16" x14ac:dyDescent="0.25">
      <c r="B40" s="76" t="s">
        <v>281</v>
      </c>
      <c r="C40" s="76">
        <v>1538</v>
      </c>
      <c r="D40" s="76">
        <v>956</v>
      </c>
      <c r="E40" s="76">
        <f t="shared" si="1"/>
        <v>2494</v>
      </c>
      <c r="F40" s="77">
        <f t="shared" si="2"/>
        <v>4.9251550219202973E-2</v>
      </c>
      <c r="G40" s="76">
        <v>4174</v>
      </c>
      <c r="H40" s="76">
        <v>297</v>
      </c>
      <c r="I40" s="76">
        <f t="shared" si="3"/>
        <v>4471</v>
      </c>
      <c r="J40" s="77">
        <f t="shared" si="4"/>
        <v>4.6953928230117306E-2</v>
      </c>
      <c r="K40" s="76">
        <f t="shared" si="0"/>
        <v>6965</v>
      </c>
      <c r="P40" s="89"/>
    </row>
    <row r="41" spans="2:16" x14ac:dyDescent="0.25">
      <c r="B41" s="78" t="s">
        <v>66</v>
      </c>
      <c r="C41" s="76">
        <f t="shared" ref="C41:H41" si="5">SUM(C11:C40)</f>
        <v>32040</v>
      </c>
      <c r="D41" s="76">
        <f t="shared" si="5"/>
        <v>18598</v>
      </c>
      <c r="E41" s="78">
        <f t="shared" ref="E41" si="6">C41+D41</f>
        <v>50638</v>
      </c>
      <c r="F41" s="77">
        <f t="shared" ref="F41" si="7">E41/$E$41</f>
        <v>1</v>
      </c>
      <c r="G41" s="76">
        <f t="shared" si="5"/>
        <v>89399</v>
      </c>
      <c r="H41" s="76">
        <f t="shared" si="5"/>
        <v>5822</v>
      </c>
      <c r="I41" s="78">
        <f t="shared" ref="I41" si="8">G41+H41</f>
        <v>95221</v>
      </c>
      <c r="J41" s="77">
        <f t="shared" ref="J41" si="9">I41/$I$41</f>
        <v>1</v>
      </c>
      <c r="K41" s="78">
        <f t="shared" ref="K41:K42" si="10">E41+I41</f>
        <v>145859</v>
      </c>
      <c r="P41" s="89"/>
    </row>
    <row r="42" spans="2:16" ht="25.5" customHeight="1" x14ac:dyDescent="0.25">
      <c r="B42" s="90" t="s">
        <v>82</v>
      </c>
      <c r="C42" s="91">
        <f>+C41/$K$41</f>
        <v>0.21966419624431816</v>
      </c>
      <c r="D42" s="91">
        <f>+D41/$K$41</f>
        <v>0.1275067016776476</v>
      </c>
      <c r="E42" s="92">
        <f>C42+D42</f>
        <v>0.34717089792196576</v>
      </c>
      <c r="F42" s="91"/>
      <c r="G42" s="91">
        <f>+G41/$K$41</f>
        <v>0.61291384144961913</v>
      </c>
      <c r="H42" s="91">
        <f>+H41/$K$41</f>
        <v>3.9915260628415113E-2</v>
      </c>
      <c r="I42" s="92">
        <f>G42+H42</f>
        <v>0.65282910207803424</v>
      </c>
      <c r="J42" s="92"/>
      <c r="K42" s="92">
        <f t="shared" si="10"/>
        <v>1</v>
      </c>
    </row>
    <row r="43" spans="2:16" x14ac:dyDescent="0.25">
      <c r="B43" s="83"/>
      <c r="C43" s="96"/>
      <c r="D43" s="96"/>
      <c r="E43" s="96"/>
      <c r="F43" s="96"/>
      <c r="G43" s="96"/>
      <c r="H43" s="96"/>
      <c r="I43" s="96"/>
      <c r="J43" s="96"/>
      <c r="K43" s="96"/>
    </row>
    <row r="44" spans="2:16" ht="13.8" x14ac:dyDescent="0.3">
      <c r="B44" s="347" t="s">
        <v>107</v>
      </c>
      <c r="C44" s="347"/>
      <c r="D44" s="347"/>
      <c r="E44" s="347"/>
      <c r="F44" s="347"/>
      <c r="G44" s="347"/>
      <c r="H44" s="347"/>
      <c r="I44" s="347"/>
      <c r="J44" s="347"/>
      <c r="K44" s="347"/>
    </row>
    <row r="45" spans="2:16" ht="13.8" x14ac:dyDescent="0.3">
      <c r="B45" s="360" t="str">
        <f>'Solicitudes Regiones'!$B$6:$P$6</f>
        <v>Acumuladas de julio de 2008 a enero de 2019</v>
      </c>
      <c r="C45" s="360"/>
      <c r="D45" s="360"/>
      <c r="E45" s="360"/>
      <c r="F45" s="360"/>
      <c r="G45" s="360"/>
      <c r="H45" s="360"/>
      <c r="I45" s="360"/>
      <c r="J45" s="360"/>
      <c r="K45" s="360"/>
    </row>
    <row r="47" spans="2:16" ht="15" customHeight="1" x14ac:dyDescent="0.25">
      <c r="B47" s="376" t="s">
        <v>83</v>
      </c>
      <c r="C47" s="377"/>
      <c r="D47" s="377"/>
      <c r="E47" s="377"/>
      <c r="F47" s="377"/>
      <c r="G47" s="377"/>
      <c r="H47" s="377"/>
      <c r="I47" s="377"/>
      <c r="J47" s="377"/>
      <c r="K47" s="378"/>
      <c r="L47" s="97"/>
    </row>
    <row r="48" spans="2:16" ht="21" customHeight="1" x14ac:dyDescent="0.25">
      <c r="B48" s="375" t="s">
        <v>74</v>
      </c>
      <c r="C48" s="376" t="s">
        <v>2</v>
      </c>
      <c r="D48" s="377"/>
      <c r="E48" s="377"/>
      <c r="F48" s="377"/>
      <c r="G48" s="377"/>
      <c r="H48" s="377"/>
      <c r="I48" s="377"/>
      <c r="J48" s="377"/>
      <c r="K48" s="378"/>
    </row>
    <row r="49" spans="2:11" ht="24" x14ac:dyDescent="0.25">
      <c r="B49" s="375"/>
      <c r="C49" s="81" t="s">
        <v>75</v>
      </c>
      <c r="D49" s="81" t="s">
        <v>76</v>
      </c>
      <c r="E49" s="81" t="s">
        <v>77</v>
      </c>
      <c r="F49" s="81" t="s">
        <v>78</v>
      </c>
      <c r="G49" s="81" t="s">
        <v>8</v>
      </c>
      <c r="H49" s="81" t="s">
        <v>79</v>
      </c>
      <c r="I49" s="81" t="s">
        <v>80</v>
      </c>
      <c r="J49" s="81" t="s">
        <v>81</v>
      </c>
      <c r="K49" s="142" t="s">
        <v>46</v>
      </c>
    </row>
    <row r="50" spans="2:11" x14ac:dyDescent="0.25">
      <c r="B50" s="76" t="s">
        <v>253</v>
      </c>
      <c r="C50" s="76">
        <v>523</v>
      </c>
      <c r="D50" s="76">
        <v>192</v>
      </c>
      <c r="E50" s="76">
        <v>890</v>
      </c>
      <c r="F50" s="77">
        <f>E50/$E$80</f>
        <v>2.2758074002096812E-2</v>
      </c>
      <c r="G50" s="76">
        <v>954</v>
      </c>
      <c r="H50" s="76">
        <v>62</v>
      </c>
      <c r="I50" s="76">
        <f>G50+H50</f>
        <v>1016</v>
      </c>
      <c r="J50" s="77">
        <f>I50/$I$80</f>
        <v>1.2402192356050341E-2</v>
      </c>
      <c r="K50" s="76">
        <f t="shared" ref="K50:K79" si="11">E50+I50</f>
        <v>1906</v>
      </c>
    </row>
    <row r="51" spans="2:11" x14ac:dyDescent="0.25">
      <c r="B51" s="76" t="s">
        <v>254</v>
      </c>
      <c r="C51" s="76">
        <v>307</v>
      </c>
      <c r="D51" s="76">
        <v>78</v>
      </c>
      <c r="E51" s="76">
        <v>613</v>
      </c>
      <c r="F51" s="77">
        <f t="shared" ref="F51:F79" si="12">E51/$E$80</f>
        <v>1.5674943104814994E-2</v>
      </c>
      <c r="G51" s="76">
        <v>664</v>
      </c>
      <c r="H51" s="76">
        <v>40</v>
      </c>
      <c r="I51" s="76">
        <f t="shared" ref="I51:I79" si="13">G51+H51</f>
        <v>704</v>
      </c>
      <c r="J51" s="77">
        <f t="shared" ref="J51:J79" si="14">I51/$I$80</f>
        <v>8.5936450971057475E-3</v>
      </c>
      <c r="K51" s="76">
        <f t="shared" si="11"/>
        <v>1317</v>
      </c>
    </row>
    <row r="52" spans="2:11" x14ac:dyDescent="0.25">
      <c r="B52" s="76" t="s">
        <v>255</v>
      </c>
      <c r="C52" s="76">
        <v>292</v>
      </c>
      <c r="D52" s="76">
        <v>92</v>
      </c>
      <c r="E52" s="76">
        <v>587</v>
      </c>
      <c r="F52" s="77">
        <f t="shared" si="12"/>
        <v>1.5010100493517784E-2</v>
      </c>
      <c r="G52" s="76">
        <v>645</v>
      </c>
      <c r="H52" s="76">
        <v>39</v>
      </c>
      <c r="I52" s="76">
        <f t="shared" si="13"/>
        <v>684</v>
      </c>
      <c r="J52" s="77">
        <f t="shared" si="14"/>
        <v>8.3495074523016084E-3</v>
      </c>
      <c r="K52" s="76">
        <f t="shared" si="11"/>
        <v>1271</v>
      </c>
    </row>
    <row r="53" spans="2:11" x14ac:dyDescent="0.25">
      <c r="B53" s="76" t="s">
        <v>256</v>
      </c>
      <c r="C53" s="76">
        <v>313</v>
      </c>
      <c r="D53" s="76">
        <v>108</v>
      </c>
      <c r="E53" s="76">
        <v>370</v>
      </c>
      <c r="F53" s="77">
        <f t="shared" si="12"/>
        <v>9.4612217761526063E-3</v>
      </c>
      <c r="G53" s="76">
        <v>404</v>
      </c>
      <c r="H53" s="76">
        <v>26</v>
      </c>
      <c r="I53" s="76">
        <f t="shared" si="13"/>
        <v>430</v>
      </c>
      <c r="J53" s="77">
        <f t="shared" si="14"/>
        <v>5.2489593632890222E-3</v>
      </c>
      <c r="K53" s="76">
        <f t="shared" si="11"/>
        <v>800</v>
      </c>
    </row>
    <row r="54" spans="2:11" x14ac:dyDescent="0.25">
      <c r="B54" s="76" t="s">
        <v>257</v>
      </c>
      <c r="C54" s="76">
        <v>233</v>
      </c>
      <c r="D54" s="76">
        <v>80</v>
      </c>
      <c r="E54" s="76">
        <v>499</v>
      </c>
      <c r="F54" s="77">
        <f t="shared" si="12"/>
        <v>1.2759863962973381E-2</v>
      </c>
      <c r="G54" s="76">
        <v>526</v>
      </c>
      <c r="H54" s="76">
        <v>43</v>
      </c>
      <c r="I54" s="76">
        <f t="shared" si="13"/>
        <v>569</v>
      </c>
      <c r="J54" s="77">
        <f t="shared" si="14"/>
        <v>6.9457159946777992E-3</v>
      </c>
      <c r="K54" s="76">
        <f t="shared" si="11"/>
        <v>1068</v>
      </c>
    </row>
    <row r="55" spans="2:11" x14ac:dyDescent="0.25">
      <c r="B55" s="76" t="s">
        <v>258</v>
      </c>
      <c r="C55" s="76">
        <v>307</v>
      </c>
      <c r="D55" s="76">
        <v>103</v>
      </c>
      <c r="E55" s="76">
        <v>980</v>
      </c>
      <c r="F55" s="77">
        <f t="shared" si="12"/>
        <v>2.5059452271971771E-2</v>
      </c>
      <c r="G55" s="76">
        <v>1071</v>
      </c>
      <c r="H55" s="76">
        <v>51</v>
      </c>
      <c r="I55" s="76">
        <f t="shared" si="13"/>
        <v>1122</v>
      </c>
      <c r="J55" s="77">
        <f t="shared" si="14"/>
        <v>1.3696121873512285E-2</v>
      </c>
      <c r="K55" s="76">
        <f t="shared" si="11"/>
        <v>2102</v>
      </c>
    </row>
    <row r="56" spans="2:11" x14ac:dyDescent="0.25">
      <c r="B56" s="76" t="s">
        <v>259</v>
      </c>
      <c r="C56" s="76">
        <v>1120</v>
      </c>
      <c r="D56" s="76">
        <v>365</v>
      </c>
      <c r="E56" s="76">
        <v>2130</v>
      </c>
      <c r="F56" s="77">
        <f t="shared" si="12"/>
        <v>5.4465952387040682E-2</v>
      </c>
      <c r="G56" s="76">
        <v>2305</v>
      </c>
      <c r="H56" s="76">
        <v>165</v>
      </c>
      <c r="I56" s="76">
        <f t="shared" si="13"/>
        <v>2470</v>
      </c>
      <c r="J56" s="77">
        <f t="shared" si="14"/>
        <v>3.015099913331136E-2</v>
      </c>
      <c r="K56" s="76">
        <f t="shared" si="11"/>
        <v>4600</v>
      </c>
    </row>
    <row r="57" spans="2:11" x14ac:dyDescent="0.25">
      <c r="B57" s="76" t="s">
        <v>260</v>
      </c>
      <c r="C57" s="76">
        <v>593</v>
      </c>
      <c r="D57" s="76">
        <v>193</v>
      </c>
      <c r="E57" s="76">
        <v>1177</v>
      </c>
      <c r="F57" s="77">
        <f t="shared" si="12"/>
        <v>3.0096913596031401E-2</v>
      </c>
      <c r="G57" s="76">
        <v>1302</v>
      </c>
      <c r="H57" s="76">
        <v>93</v>
      </c>
      <c r="I57" s="76">
        <f t="shared" si="13"/>
        <v>1395</v>
      </c>
      <c r="J57" s="77">
        <f t="shared" si="14"/>
        <v>1.7028600725088806E-2</v>
      </c>
      <c r="K57" s="76">
        <f t="shared" si="11"/>
        <v>2572</v>
      </c>
    </row>
    <row r="58" spans="2:11" x14ac:dyDescent="0.25">
      <c r="B58" s="76" t="s">
        <v>261</v>
      </c>
      <c r="C58" s="76">
        <v>158</v>
      </c>
      <c r="D58" s="76">
        <v>80</v>
      </c>
      <c r="E58" s="76">
        <v>234</v>
      </c>
      <c r="F58" s="77">
        <f t="shared" si="12"/>
        <v>5.9835835016748924E-3</v>
      </c>
      <c r="G58" s="76">
        <v>252</v>
      </c>
      <c r="H58" s="76">
        <v>26</v>
      </c>
      <c r="I58" s="76">
        <f t="shared" si="13"/>
        <v>278</v>
      </c>
      <c r="J58" s="77">
        <f t="shared" si="14"/>
        <v>3.393513262777554E-3</v>
      </c>
      <c r="K58" s="76">
        <f t="shared" si="11"/>
        <v>512</v>
      </c>
    </row>
    <row r="59" spans="2:11" x14ac:dyDescent="0.25">
      <c r="B59" s="76" t="s">
        <v>262</v>
      </c>
      <c r="C59" s="76">
        <v>1335</v>
      </c>
      <c r="D59" s="76">
        <v>468</v>
      </c>
      <c r="E59" s="76">
        <v>2712</v>
      </c>
      <c r="F59" s="77">
        <f t="shared" si="12"/>
        <v>6.9348198532232078E-2</v>
      </c>
      <c r="G59" s="76">
        <v>2980</v>
      </c>
      <c r="H59" s="76">
        <v>194</v>
      </c>
      <c r="I59" s="76">
        <f t="shared" si="13"/>
        <v>3174</v>
      </c>
      <c r="J59" s="77">
        <f t="shared" si="14"/>
        <v>3.8744644230417111E-2</v>
      </c>
      <c r="K59" s="76">
        <f t="shared" si="11"/>
        <v>5886</v>
      </c>
    </row>
    <row r="60" spans="2:11" x14ac:dyDescent="0.25">
      <c r="B60" s="76" t="s">
        <v>263</v>
      </c>
      <c r="C60" s="76">
        <v>1739</v>
      </c>
      <c r="D60" s="76">
        <v>488</v>
      </c>
      <c r="E60" s="76">
        <v>4099</v>
      </c>
      <c r="F60" s="77">
        <f t="shared" si="12"/>
        <v>0.10481499475797172</v>
      </c>
      <c r="G60" s="76">
        <v>4377</v>
      </c>
      <c r="H60" s="76">
        <v>212</v>
      </c>
      <c r="I60" s="76">
        <f t="shared" si="13"/>
        <v>4589</v>
      </c>
      <c r="J60" s="77">
        <f t="shared" si="14"/>
        <v>5.6017382600310056E-2</v>
      </c>
      <c r="K60" s="76">
        <f t="shared" si="11"/>
        <v>8688</v>
      </c>
    </row>
    <row r="61" spans="2:11" x14ac:dyDescent="0.25">
      <c r="B61" s="76" t="s">
        <v>264</v>
      </c>
      <c r="C61" s="76">
        <v>983</v>
      </c>
      <c r="D61" s="76">
        <v>328</v>
      </c>
      <c r="E61" s="76">
        <v>3373</v>
      </c>
      <c r="F61" s="77">
        <f t="shared" si="12"/>
        <v>8.6250543380980385E-2</v>
      </c>
      <c r="G61" s="76">
        <v>3685</v>
      </c>
      <c r="H61" s="76">
        <v>166</v>
      </c>
      <c r="I61" s="76">
        <f t="shared" si="13"/>
        <v>3851</v>
      </c>
      <c r="J61" s="77">
        <f t="shared" si="14"/>
        <v>4.7008703507037265E-2</v>
      </c>
      <c r="K61" s="76">
        <f t="shared" si="11"/>
        <v>7224</v>
      </c>
    </row>
    <row r="62" spans="2:11" x14ac:dyDescent="0.25">
      <c r="B62" s="76" t="s">
        <v>265</v>
      </c>
      <c r="C62" s="76">
        <v>289</v>
      </c>
      <c r="D62" s="76">
        <v>85</v>
      </c>
      <c r="E62" s="76">
        <v>793</v>
      </c>
      <c r="F62" s="77">
        <f t="shared" si="12"/>
        <v>2.0277699644564912E-2</v>
      </c>
      <c r="G62" s="76">
        <v>862</v>
      </c>
      <c r="H62" s="76">
        <v>43</v>
      </c>
      <c r="I62" s="76">
        <f t="shared" si="13"/>
        <v>905</v>
      </c>
      <c r="J62" s="77">
        <f t="shared" si="14"/>
        <v>1.1047228427387361E-2</v>
      </c>
      <c r="K62" s="76">
        <f t="shared" si="11"/>
        <v>1698</v>
      </c>
    </row>
    <row r="63" spans="2:11" x14ac:dyDescent="0.25">
      <c r="B63" s="76" t="s">
        <v>266</v>
      </c>
      <c r="C63" s="76">
        <v>827</v>
      </c>
      <c r="D63" s="76">
        <v>286</v>
      </c>
      <c r="E63" s="76">
        <v>2218</v>
      </c>
      <c r="F63" s="77">
        <f t="shared" si="12"/>
        <v>5.6716188917585085E-2</v>
      </c>
      <c r="G63" s="76">
        <v>2394</v>
      </c>
      <c r="H63" s="76">
        <v>110</v>
      </c>
      <c r="I63" s="76">
        <f t="shared" si="13"/>
        <v>2504</v>
      </c>
      <c r="J63" s="77">
        <f t="shared" si="14"/>
        <v>3.05660331294784E-2</v>
      </c>
      <c r="K63" s="76">
        <f t="shared" si="11"/>
        <v>4722</v>
      </c>
    </row>
    <row r="64" spans="2:11" x14ac:dyDescent="0.25">
      <c r="B64" s="76" t="s">
        <v>267</v>
      </c>
      <c r="C64" s="76">
        <v>193</v>
      </c>
      <c r="D64" s="76">
        <v>45</v>
      </c>
      <c r="E64" s="76">
        <v>280</v>
      </c>
      <c r="F64" s="77">
        <f t="shared" si="12"/>
        <v>7.1598435062776482E-3</v>
      </c>
      <c r="G64" s="76">
        <v>308</v>
      </c>
      <c r="H64" s="76">
        <v>18</v>
      </c>
      <c r="I64" s="76">
        <f t="shared" si="13"/>
        <v>326</v>
      </c>
      <c r="J64" s="77">
        <f t="shared" si="14"/>
        <v>3.9794436103074912E-3</v>
      </c>
      <c r="K64" s="76">
        <f t="shared" si="11"/>
        <v>606</v>
      </c>
    </row>
    <row r="65" spans="2:11" x14ac:dyDescent="0.25">
      <c r="B65" s="76" t="s">
        <v>268</v>
      </c>
      <c r="C65" s="76">
        <v>2675</v>
      </c>
      <c r="D65" s="76">
        <v>785</v>
      </c>
      <c r="E65" s="76">
        <v>6519</v>
      </c>
      <c r="F65" s="77">
        <f t="shared" si="12"/>
        <v>0.16669649934794281</v>
      </c>
      <c r="G65" s="76">
        <v>7096</v>
      </c>
      <c r="H65" s="76">
        <v>427</v>
      </c>
      <c r="I65" s="76">
        <f t="shared" si="13"/>
        <v>7523</v>
      </c>
      <c r="J65" s="77">
        <f t="shared" si="14"/>
        <v>9.183237509307747E-2</v>
      </c>
      <c r="K65" s="76">
        <f t="shared" si="11"/>
        <v>14042</v>
      </c>
    </row>
    <row r="66" spans="2:11" x14ac:dyDescent="0.25">
      <c r="B66" s="76" t="s">
        <v>269</v>
      </c>
      <c r="C66" s="76">
        <v>712</v>
      </c>
      <c r="D66" s="76">
        <v>250</v>
      </c>
      <c r="E66" s="76">
        <v>1539</v>
      </c>
      <c r="F66" s="77">
        <f t="shared" si="12"/>
        <v>3.9353568414861789E-2</v>
      </c>
      <c r="G66" s="76">
        <v>1653</v>
      </c>
      <c r="H66" s="76">
        <v>99</v>
      </c>
      <c r="I66" s="76">
        <f t="shared" si="13"/>
        <v>1752</v>
      </c>
      <c r="J66" s="77">
        <f t="shared" si="14"/>
        <v>2.1386457684842715E-2</v>
      </c>
      <c r="K66" s="76">
        <f t="shared" si="11"/>
        <v>3291</v>
      </c>
    </row>
    <row r="67" spans="2:11" x14ac:dyDescent="0.25">
      <c r="B67" s="76" t="s">
        <v>270</v>
      </c>
      <c r="C67" s="76">
        <v>505</v>
      </c>
      <c r="D67" s="76">
        <v>174</v>
      </c>
      <c r="E67" s="76">
        <v>1347</v>
      </c>
      <c r="F67" s="77">
        <f t="shared" si="12"/>
        <v>3.4443961439128548E-2</v>
      </c>
      <c r="G67" s="76">
        <v>1431</v>
      </c>
      <c r="H67" s="76">
        <v>63</v>
      </c>
      <c r="I67" s="76">
        <f t="shared" si="13"/>
        <v>1494</v>
      </c>
      <c r="J67" s="77">
        <f t="shared" si="14"/>
        <v>1.82370820668693E-2</v>
      </c>
      <c r="K67" s="76">
        <f t="shared" si="11"/>
        <v>2841</v>
      </c>
    </row>
    <row r="68" spans="2:11" x14ac:dyDescent="0.25">
      <c r="B68" s="76" t="s">
        <v>271</v>
      </c>
      <c r="C68" s="76">
        <v>5685</v>
      </c>
      <c r="D68" s="76">
        <v>2069</v>
      </c>
      <c r="E68" s="76">
        <v>14224</v>
      </c>
      <c r="F68" s="77">
        <f t="shared" si="12"/>
        <v>0.36372005011890457</v>
      </c>
      <c r="G68" s="76">
        <v>15481</v>
      </c>
      <c r="H68" s="76">
        <v>1053</v>
      </c>
      <c r="I68" s="76">
        <f t="shared" si="13"/>
        <v>16534</v>
      </c>
      <c r="J68" s="77">
        <f t="shared" si="14"/>
        <v>0.20182859095958303</v>
      </c>
      <c r="K68" s="76">
        <f t="shared" si="11"/>
        <v>30758</v>
      </c>
    </row>
    <row r="69" spans="2:11" x14ac:dyDescent="0.25">
      <c r="B69" s="76" t="s">
        <v>58</v>
      </c>
      <c r="C69" s="76">
        <v>721</v>
      </c>
      <c r="D69" s="76">
        <v>369</v>
      </c>
      <c r="E69" s="76">
        <v>1520</v>
      </c>
      <c r="F69" s="77">
        <f t="shared" si="12"/>
        <v>3.8867721891221521E-2</v>
      </c>
      <c r="G69" s="76">
        <v>1717</v>
      </c>
      <c r="H69" s="76">
        <v>143</v>
      </c>
      <c r="I69" s="76">
        <f t="shared" si="13"/>
        <v>1860</v>
      </c>
      <c r="J69" s="77">
        <f t="shared" si="14"/>
        <v>2.2704800966785073E-2</v>
      </c>
      <c r="K69" s="76">
        <f t="shared" si="11"/>
        <v>3380</v>
      </c>
    </row>
    <row r="70" spans="2:11" x14ac:dyDescent="0.25">
      <c r="B70" s="76" t="s">
        <v>272</v>
      </c>
      <c r="C70" s="76">
        <v>269</v>
      </c>
      <c r="D70" s="76">
        <v>115</v>
      </c>
      <c r="E70" s="76">
        <v>645</v>
      </c>
      <c r="F70" s="77">
        <f t="shared" si="12"/>
        <v>1.6493210934103868E-2</v>
      </c>
      <c r="G70" s="76">
        <v>702</v>
      </c>
      <c r="H70" s="76">
        <v>36</v>
      </c>
      <c r="I70" s="76">
        <f t="shared" si="13"/>
        <v>738</v>
      </c>
      <c r="J70" s="77">
        <f t="shared" si="14"/>
        <v>9.0086790932727874E-3</v>
      </c>
      <c r="K70" s="76">
        <f t="shared" si="11"/>
        <v>1383</v>
      </c>
    </row>
    <row r="71" spans="2:11" x14ac:dyDescent="0.25">
      <c r="B71" s="76" t="s">
        <v>273</v>
      </c>
      <c r="C71" s="76">
        <v>425</v>
      </c>
      <c r="D71" s="76">
        <v>142</v>
      </c>
      <c r="E71" s="76">
        <v>949</v>
      </c>
      <c r="F71" s="77">
        <f t="shared" si="12"/>
        <v>2.4266755312348173E-2</v>
      </c>
      <c r="G71" s="76">
        <v>1035</v>
      </c>
      <c r="H71" s="76">
        <v>51</v>
      </c>
      <c r="I71" s="76">
        <f t="shared" si="13"/>
        <v>1086</v>
      </c>
      <c r="J71" s="77">
        <f t="shared" si="14"/>
        <v>1.3256674112864833E-2</v>
      </c>
      <c r="K71" s="76">
        <f t="shared" si="11"/>
        <v>2035</v>
      </c>
    </row>
    <row r="72" spans="2:11" x14ac:dyDescent="0.25">
      <c r="B72" s="76" t="s">
        <v>274</v>
      </c>
      <c r="C72" s="76">
        <v>3154</v>
      </c>
      <c r="D72" s="76">
        <v>968</v>
      </c>
      <c r="E72" s="76">
        <v>9382</v>
      </c>
      <c r="F72" s="77">
        <f t="shared" si="12"/>
        <v>0.23990589919963179</v>
      </c>
      <c r="G72" s="76">
        <v>10366</v>
      </c>
      <c r="H72" s="76">
        <v>603</v>
      </c>
      <c r="I72" s="76">
        <f t="shared" si="13"/>
        <v>10969</v>
      </c>
      <c r="J72" s="77">
        <f t="shared" si="14"/>
        <v>0.1338972912928309</v>
      </c>
      <c r="K72" s="76">
        <f t="shared" si="11"/>
        <v>20351</v>
      </c>
    </row>
    <row r="73" spans="2:11" x14ac:dyDescent="0.25">
      <c r="B73" s="76" t="s">
        <v>275</v>
      </c>
      <c r="C73" s="76">
        <v>533</v>
      </c>
      <c r="D73" s="76">
        <v>173</v>
      </c>
      <c r="E73" s="76">
        <v>1302</v>
      </c>
      <c r="F73" s="77">
        <f t="shared" si="12"/>
        <v>3.3293272304191067E-2</v>
      </c>
      <c r="G73" s="76">
        <v>1463</v>
      </c>
      <c r="H73" s="76">
        <v>82</v>
      </c>
      <c r="I73" s="76">
        <f t="shared" si="13"/>
        <v>1545</v>
      </c>
      <c r="J73" s="77">
        <f t="shared" si="14"/>
        <v>1.885963306111986E-2</v>
      </c>
      <c r="K73" s="76">
        <f t="shared" si="11"/>
        <v>2847</v>
      </c>
    </row>
    <row r="74" spans="2:11" x14ac:dyDescent="0.25">
      <c r="B74" s="76" t="s">
        <v>276</v>
      </c>
      <c r="C74" s="76">
        <v>424</v>
      </c>
      <c r="D74" s="76">
        <v>118</v>
      </c>
      <c r="E74" s="76">
        <v>908</v>
      </c>
      <c r="F74" s="77">
        <f t="shared" si="12"/>
        <v>2.3218349656071804E-2</v>
      </c>
      <c r="G74" s="76">
        <v>963</v>
      </c>
      <c r="H74" s="76">
        <v>54</v>
      </c>
      <c r="I74" s="76">
        <f t="shared" si="13"/>
        <v>1017</v>
      </c>
      <c r="J74" s="77">
        <f t="shared" si="14"/>
        <v>1.2414399238290548E-2</v>
      </c>
      <c r="K74" s="76">
        <f t="shared" si="11"/>
        <v>1925</v>
      </c>
    </row>
    <row r="75" spans="2:11" x14ac:dyDescent="0.25">
      <c r="B75" s="76" t="s">
        <v>277</v>
      </c>
      <c r="C75" s="76">
        <v>364</v>
      </c>
      <c r="D75" s="76">
        <v>158</v>
      </c>
      <c r="E75" s="76">
        <v>696</v>
      </c>
      <c r="F75" s="77">
        <f t="shared" si="12"/>
        <v>1.7797325287033011E-2</v>
      </c>
      <c r="G75" s="76">
        <v>747</v>
      </c>
      <c r="H75" s="76">
        <v>49</v>
      </c>
      <c r="I75" s="76">
        <f t="shared" si="13"/>
        <v>796</v>
      </c>
      <c r="J75" s="77">
        <f t="shared" si="14"/>
        <v>9.7166782632047942E-3</v>
      </c>
      <c r="K75" s="76">
        <f t="shared" si="11"/>
        <v>1492</v>
      </c>
    </row>
    <row r="76" spans="2:11" x14ac:dyDescent="0.25">
      <c r="B76" s="76" t="s">
        <v>278</v>
      </c>
      <c r="C76" s="76">
        <v>1163</v>
      </c>
      <c r="D76" s="76">
        <v>590</v>
      </c>
      <c r="E76" s="76">
        <v>2743</v>
      </c>
      <c r="F76" s="77">
        <f t="shared" si="12"/>
        <v>7.0140895491855676E-2</v>
      </c>
      <c r="G76" s="76">
        <v>3001</v>
      </c>
      <c r="H76" s="76">
        <v>172</v>
      </c>
      <c r="I76" s="76">
        <f t="shared" si="13"/>
        <v>3173</v>
      </c>
      <c r="J76" s="77">
        <f t="shared" si="14"/>
        <v>3.8732437348176905E-2</v>
      </c>
      <c r="K76" s="76">
        <f t="shared" si="11"/>
        <v>5916</v>
      </c>
    </row>
    <row r="77" spans="2:11" x14ac:dyDescent="0.25">
      <c r="B77" s="76" t="s">
        <v>279</v>
      </c>
      <c r="C77" s="76">
        <v>1310</v>
      </c>
      <c r="D77" s="76">
        <v>376</v>
      </c>
      <c r="E77" s="76">
        <v>3536</v>
      </c>
      <c r="F77" s="77">
        <f t="shared" si="12"/>
        <v>9.0418595136420588E-2</v>
      </c>
      <c r="G77" s="76">
        <v>3826</v>
      </c>
      <c r="H77" s="76">
        <v>137</v>
      </c>
      <c r="I77" s="76">
        <f t="shared" si="13"/>
        <v>3963</v>
      </c>
      <c r="J77" s="77">
        <f t="shared" si="14"/>
        <v>4.8375874317940458E-2</v>
      </c>
      <c r="K77" s="76">
        <f t="shared" si="11"/>
        <v>7499</v>
      </c>
    </row>
    <row r="78" spans="2:11" x14ac:dyDescent="0.25">
      <c r="B78" s="76" t="s">
        <v>280</v>
      </c>
      <c r="C78" s="76">
        <v>571</v>
      </c>
      <c r="D78" s="76">
        <v>233</v>
      </c>
      <c r="E78" s="76">
        <v>1425</v>
      </c>
      <c r="F78" s="77">
        <f t="shared" si="12"/>
        <v>3.6438489273020173E-2</v>
      </c>
      <c r="G78" s="76">
        <v>1552</v>
      </c>
      <c r="H78" s="76">
        <v>97</v>
      </c>
      <c r="I78" s="76">
        <f t="shared" si="13"/>
        <v>1649</v>
      </c>
      <c r="J78" s="77">
        <f t="shared" si="14"/>
        <v>2.012914881410139E-2</v>
      </c>
      <c r="K78" s="76">
        <f t="shared" si="11"/>
        <v>3074</v>
      </c>
    </row>
    <row r="79" spans="2:11" x14ac:dyDescent="0.25">
      <c r="B79" s="76" t="s">
        <v>281</v>
      </c>
      <c r="C79" s="76">
        <v>1395</v>
      </c>
      <c r="D79" s="76">
        <v>478</v>
      </c>
      <c r="E79" s="76">
        <v>3309</v>
      </c>
      <c r="F79" s="77">
        <f t="shared" si="12"/>
        <v>8.4614007722402643E-2</v>
      </c>
      <c r="G79" s="76">
        <v>3572</v>
      </c>
      <c r="H79" s="76">
        <v>233</v>
      </c>
      <c r="I79" s="76">
        <f t="shared" si="13"/>
        <v>3805</v>
      </c>
      <c r="J79" s="77">
        <f t="shared" si="14"/>
        <v>4.6447186923987742E-2</v>
      </c>
      <c r="K79" s="76">
        <f t="shared" si="11"/>
        <v>7114</v>
      </c>
    </row>
    <row r="80" spans="2:11" x14ac:dyDescent="0.25">
      <c r="B80" s="78" t="s">
        <v>66</v>
      </c>
      <c r="C80" s="76">
        <f t="shared" ref="C80:H80" si="15">SUM(C50:C79)</f>
        <v>29118</v>
      </c>
      <c r="D80" s="76">
        <f t="shared" si="15"/>
        <v>9989</v>
      </c>
      <c r="E80" s="78">
        <f>C80+D80</f>
        <v>39107</v>
      </c>
      <c r="F80" s="109">
        <f t="shared" ref="F80" si="16">E80/$E$80</f>
        <v>1</v>
      </c>
      <c r="G80" s="76">
        <f t="shared" si="15"/>
        <v>77334</v>
      </c>
      <c r="H80" s="76">
        <f t="shared" si="15"/>
        <v>4587</v>
      </c>
      <c r="I80" s="78">
        <f t="shared" ref="I80" si="17">G80+H80</f>
        <v>81921</v>
      </c>
      <c r="J80" s="109">
        <f t="shared" ref="J80" si="18">I80/$I$80</f>
        <v>1</v>
      </c>
      <c r="K80" s="78">
        <f t="shared" ref="K80:K81" si="19">E80+I80</f>
        <v>121028</v>
      </c>
    </row>
    <row r="81" spans="2:11" ht="24" x14ac:dyDescent="0.25">
      <c r="B81" s="90" t="s">
        <v>84</v>
      </c>
      <c r="C81" s="91">
        <f>+C80/$K$80</f>
        <v>0.24058895462207092</v>
      </c>
      <c r="D81" s="91">
        <f>+D80/$K$80</f>
        <v>8.2534620087913541E-2</v>
      </c>
      <c r="E81" s="92">
        <f>C81+D81</f>
        <v>0.32312357470998443</v>
      </c>
      <c r="F81" s="92"/>
      <c r="G81" s="91">
        <f>+G80/$K$80</f>
        <v>0.63897610470304389</v>
      </c>
      <c r="H81" s="91">
        <f>+H80/$K$80</f>
        <v>3.7900320586971611E-2</v>
      </c>
      <c r="I81" s="92">
        <f>G81+H81</f>
        <v>0.67687642529001546</v>
      </c>
      <c r="J81" s="92"/>
      <c r="K81" s="92">
        <f t="shared" si="19"/>
        <v>0.99999999999999989</v>
      </c>
    </row>
    <row r="82" spans="2:11" x14ac:dyDescent="0.25">
      <c r="B82" s="83" t="s">
        <v>149</v>
      </c>
    </row>
    <row r="83" spans="2:11" x14ac:dyDescent="0.25">
      <c r="B83" s="83" t="s">
        <v>150</v>
      </c>
    </row>
  </sheetData>
  <mergeCells count="10">
    <mergeCell ref="B6:K6"/>
    <mergeCell ref="B5:K5"/>
    <mergeCell ref="B44:K44"/>
    <mergeCell ref="B45:K45"/>
    <mergeCell ref="B47:K47"/>
    <mergeCell ref="B48:B49"/>
    <mergeCell ref="C48:K48"/>
    <mergeCell ref="B8:K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topLeftCell="A40" zoomScaleNormal="100" workbookViewId="0">
      <selection activeCell="M53" sqref="M53"/>
    </sheetView>
  </sheetViews>
  <sheetFormatPr baseColWidth="10" defaultRowHeight="12" x14ac:dyDescent="0.25"/>
  <cols>
    <col min="1" max="1" width="6" style="84" customWidth="1"/>
    <col min="2" max="2" width="18.109375" style="84" customWidth="1"/>
    <col min="3" max="3" width="7.88671875" style="84" bestFit="1" customWidth="1"/>
    <col min="4" max="4" width="7.33203125" style="84" bestFit="1" customWidth="1"/>
    <col min="5" max="6" width="7.33203125" style="84" customWidth="1"/>
    <col min="7" max="8" width="7.33203125" style="84" bestFit="1" customWidth="1"/>
    <col min="9" max="11" width="7.33203125" style="84" customWidth="1"/>
    <col min="12" max="12" width="9.6640625" style="84" customWidth="1"/>
    <col min="13" max="251" width="11.44140625" style="84"/>
    <col min="252" max="252" width="18.109375" style="84" customWidth="1"/>
    <col min="253" max="253" width="7.88671875" style="84" bestFit="1" customWidth="1"/>
    <col min="254" max="254" width="7.33203125" style="84" bestFit="1" customWidth="1"/>
    <col min="255" max="256" width="7.33203125" style="84" customWidth="1"/>
    <col min="257" max="258" width="7.33203125" style="84" bestFit="1" customWidth="1"/>
    <col min="259" max="261" width="7.33203125" style="84" customWidth="1"/>
    <col min="262" max="267" width="0" style="84" hidden="1" customWidth="1"/>
    <col min="268" max="268" width="9.6640625" style="84" customWidth="1"/>
    <col min="269" max="507" width="11.44140625" style="84"/>
    <col min="508" max="508" width="18.109375" style="84" customWidth="1"/>
    <col min="509" max="509" width="7.88671875" style="84" bestFit="1" customWidth="1"/>
    <col min="510" max="510" width="7.33203125" style="84" bestFit="1" customWidth="1"/>
    <col min="511" max="512" width="7.33203125" style="84" customWidth="1"/>
    <col min="513" max="514" width="7.33203125" style="84" bestFit="1" customWidth="1"/>
    <col min="515" max="517" width="7.33203125" style="84" customWidth="1"/>
    <col min="518" max="523" width="0" style="84" hidden="1" customWidth="1"/>
    <col min="524" max="524" width="9.6640625" style="84" customWidth="1"/>
    <col min="525" max="763" width="11.44140625" style="84"/>
    <col min="764" max="764" width="18.109375" style="84" customWidth="1"/>
    <col min="765" max="765" width="7.88671875" style="84" bestFit="1" customWidth="1"/>
    <col min="766" max="766" width="7.33203125" style="84" bestFit="1" customWidth="1"/>
    <col min="767" max="768" width="7.33203125" style="84" customWidth="1"/>
    <col min="769" max="770" width="7.33203125" style="84" bestFit="1" customWidth="1"/>
    <col min="771" max="773" width="7.33203125" style="84" customWidth="1"/>
    <col min="774" max="779" width="0" style="84" hidden="1" customWidth="1"/>
    <col min="780" max="780" width="9.6640625" style="84" customWidth="1"/>
    <col min="781" max="1019" width="11.44140625" style="84"/>
    <col min="1020" max="1020" width="18.109375" style="84" customWidth="1"/>
    <col min="1021" max="1021" width="7.88671875" style="84" bestFit="1" customWidth="1"/>
    <col min="1022" max="1022" width="7.33203125" style="84" bestFit="1" customWidth="1"/>
    <col min="1023" max="1024" width="7.33203125" style="84" customWidth="1"/>
    <col min="1025" max="1026" width="7.33203125" style="84" bestFit="1" customWidth="1"/>
    <col min="1027" max="1029" width="7.33203125" style="84" customWidth="1"/>
    <col min="1030" max="1035" width="0" style="84" hidden="1" customWidth="1"/>
    <col min="1036" max="1036" width="9.6640625" style="84" customWidth="1"/>
    <col min="1037" max="1275" width="11.44140625" style="84"/>
    <col min="1276" max="1276" width="18.109375" style="84" customWidth="1"/>
    <col min="1277" max="1277" width="7.88671875" style="84" bestFit="1" customWidth="1"/>
    <col min="1278" max="1278" width="7.33203125" style="84" bestFit="1" customWidth="1"/>
    <col min="1279" max="1280" width="7.33203125" style="84" customWidth="1"/>
    <col min="1281" max="1282" width="7.33203125" style="84" bestFit="1" customWidth="1"/>
    <col min="1283" max="1285" width="7.33203125" style="84" customWidth="1"/>
    <col min="1286" max="1291" width="0" style="84" hidden="1" customWidth="1"/>
    <col min="1292" max="1292" width="9.6640625" style="84" customWidth="1"/>
    <col min="1293" max="1531" width="11.44140625" style="84"/>
    <col min="1532" max="1532" width="18.109375" style="84" customWidth="1"/>
    <col min="1533" max="1533" width="7.88671875" style="84" bestFit="1" customWidth="1"/>
    <col min="1534" max="1534" width="7.33203125" style="84" bestFit="1" customWidth="1"/>
    <col min="1535" max="1536" width="7.33203125" style="84" customWidth="1"/>
    <col min="1537" max="1538" width="7.33203125" style="84" bestFit="1" customWidth="1"/>
    <col min="1539" max="1541" width="7.33203125" style="84" customWidth="1"/>
    <col min="1542" max="1547" width="0" style="84" hidden="1" customWidth="1"/>
    <col min="1548" max="1548" width="9.6640625" style="84" customWidth="1"/>
    <col min="1549" max="1787" width="11.44140625" style="84"/>
    <col min="1788" max="1788" width="18.109375" style="84" customWidth="1"/>
    <col min="1789" max="1789" width="7.88671875" style="84" bestFit="1" customWidth="1"/>
    <col min="1790" max="1790" width="7.33203125" style="84" bestFit="1" customWidth="1"/>
    <col min="1791" max="1792" width="7.33203125" style="84" customWidth="1"/>
    <col min="1793" max="1794" width="7.33203125" style="84" bestFit="1" customWidth="1"/>
    <col min="1795" max="1797" width="7.33203125" style="84" customWidth="1"/>
    <col min="1798" max="1803" width="0" style="84" hidden="1" customWidth="1"/>
    <col min="1804" max="1804" width="9.6640625" style="84" customWidth="1"/>
    <col min="1805" max="2043" width="11.44140625" style="84"/>
    <col min="2044" max="2044" width="18.109375" style="84" customWidth="1"/>
    <col min="2045" max="2045" width="7.88671875" style="84" bestFit="1" customWidth="1"/>
    <col min="2046" max="2046" width="7.33203125" style="84" bestFit="1" customWidth="1"/>
    <col min="2047" max="2048" width="7.33203125" style="84" customWidth="1"/>
    <col min="2049" max="2050" width="7.33203125" style="84" bestFit="1" customWidth="1"/>
    <col min="2051" max="2053" width="7.33203125" style="84" customWidth="1"/>
    <col min="2054" max="2059" width="0" style="84" hidden="1" customWidth="1"/>
    <col min="2060" max="2060" width="9.6640625" style="84" customWidth="1"/>
    <col min="2061" max="2299" width="11.44140625" style="84"/>
    <col min="2300" max="2300" width="18.109375" style="84" customWidth="1"/>
    <col min="2301" max="2301" width="7.88671875" style="84" bestFit="1" customWidth="1"/>
    <col min="2302" max="2302" width="7.33203125" style="84" bestFit="1" customWidth="1"/>
    <col min="2303" max="2304" width="7.33203125" style="84" customWidth="1"/>
    <col min="2305" max="2306" width="7.33203125" style="84" bestFit="1" customWidth="1"/>
    <col min="2307" max="2309" width="7.33203125" style="84" customWidth="1"/>
    <col min="2310" max="2315" width="0" style="84" hidden="1" customWidth="1"/>
    <col min="2316" max="2316" width="9.6640625" style="84" customWidth="1"/>
    <col min="2317" max="2555" width="11.44140625" style="84"/>
    <col min="2556" max="2556" width="18.109375" style="84" customWidth="1"/>
    <col min="2557" max="2557" width="7.88671875" style="84" bestFit="1" customWidth="1"/>
    <col min="2558" max="2558" width="7.33203125" style="84" bestFit="1" customWidth="1"/>
    <col min="2559" max="2560" width="7.33203125" style="84" customWidth="1"/>
    <col min="2561" max="2562" width="7.33203125" style="84" bestFit="1" customWidth="1"/>
    <col min="2563" max="2565" width="7.33203125" style="84" customWidth="1"/>
    <col min="2566" max="2571" width="0" style="84" hidden="1" customWidth="1"/>
    <col min="2572" max="2572" width="9.6640625" style="84" customWidth="1"/>
    <col min="2573" max="2811" width="11.44140625" style="84"/>
    <col min="2812" max="2812" width="18.109375" style="84" customWidth="1"/>
    <col min="2813" max="2813" width="7.88671875" style="84" bestFit="1" customWidth="1"/>
    <col min="2814" max="2814" width="7.33203125" style="84" bestFit="1" customWidth="1"/>
    <col min="2815" max="2816" width="7.33203125" style="84" customWidth="1"/>
    <col min="2817" max="2818" width="7.33203125" style="84" bestFit="1" customWidth="1"/>
    <col min="2819" max="2821" width="7.33203125" style="84" customWidth="1"/>
    <col min="2822" max="2827" width="0" style="84" hidden="1" customWidth="1"/>
    <col min="2828" max="2828" width="9.6640625" style="84" customWidth="1"/>
    <col min="2829" max="3067" width="11.44140625" style="84"/>
    <col min="3068" max="3068" width="18.109375" style="84" customWidth="1"/>
    <col min="3069" max="3069" width="7.88671875" style="84" bestFit="1" customWidth="1"/>
    <col min="3070" max="3070" width="7.33203125" style="84" bestFit="1" customWidth="1"/>
    <col min="3071" max="3072" width="7.33203125" style="84" customWidth="1"/>
    <col min="3073" max="3074" width="7.33203125" style="84" bestFit="1" customWidth="1"/>
    <col min="3075" max="3077" width="7.33203125" style="84" customWidth="1"/>
    <col min="3078" max="3083" width="0" style="84" hidden="1" customWidth="1"/>
    <col min="3084" max="3084" width="9.6640625" style="84" customWidth="1"/>
    <col min="3085" max="3323" width="11.44140625" style="84"/>
    <col min="3324" max="3324" width="18.109375" style="84" customWidth="1"/>
    <col min="3325" max="3325" width="7.88671875" style="84" bestFit="1" customWidth="1"/>
    <col min="3326" max="3326" width="7.33203125" style="84" bestFit="1" customWidth="1"/>
    <col min="3327" max="3328" width="7.33203125" style="84" customWidth="1"/>
    <col min="3329" max="3330" width="7.33203125" style="84" bestFit="1" customWidth="1"/>
    <col min="3331" max="3333" width="7.33203125" style="84" customWidth="1"/>
    <col min="3334" max="3339" width="0" style="84" hidden="1" customWidth="1"/>
    <col min="3340" max="3340" width="9.6640625" style="84" customWidth="1"/>
    <col min="3341" max="3579" width="11.44140625" style="84"/>
    <col min="3580" max="3580" width="18.109375" style="84" customWidth="1"/>
    <col min="3581" max="3581" width="7.88671875" style="84" bestFit="1" customWidth="1"/>
    <col min="3582" max="3582" width="7.33203125" style="84" bestFit="1" customWidth="1"/>
    <col min="3583" max="3584" width="7.33203125" style="84" customWidth="1"/>
    <col min="3585" max="3586" width="7.33203125" style="84" bestFit="1" customWidth="1"/>
    <col min="3587" max="3589" width="7.33203125" style="84" customWidth="1"/>
    <col min="3590" max="3595" width="0" style="84" hidden="1" customWidth="1"/>
    <col min="3596" max="3596" width="9.6640625" style="84" customWidth="1"/>
    <col min="3597" max="3835" width="11.44140625" style="84"/>
    <col min="3836" max="3836" width="18.109375" style="84" customWidth="1"/>
    <col min="3837" max="3837" width="7.88671875" style="84" bestFit="1" customWidth="1"/>
    <col min="3838" max="3838" width="7.33203125" style="84" bestFit="1" customWidth="1"/>
    <col min="3839" max="3840" width="7.33203125" style="84" customWidth="1"/>
    <col min="3841" max="3842" width="7.33203125" style="84" bestFit="1" customWidth="1"/>
    <col min="3843" max="3845" width="7.33203125" style="84" customWidth="1"/>
    <col min="3846" max="3851" width="0" style="84" hidden="1" customWidth="1"/>
    <col min="3852" max="3852" width="9.6640625" style="84" customWidth="1"/>
    <col min="3853" max="4091" width="11.44140625" style="84"/>
    <col min="4092" max="4092" width="18.109375" style="84" customWidth="1"/>
    <col min="4093" max="4093" width="7.88671875" style="84" bestFit="1" customWidth="1"/>
    <col min="4094" max="4094" width="7.33203125" style="84" bestFit="1" customWidth="1"/>
    <col min="4095" max="4096" width="7.33203125" style="84" customWidth="1"/>
    <col min="4097" max="4098" width="7.33203125" style="84" bestFit="1" customWidth="1"/>
    <col min="4099" max="4101" width="7.33203125" style="84" customWidth="1"/>
    <col min="4102" max="4107" width="0" style="84" hidden="1" customWidth="1"/>
    <col min="4108" max="4108" width="9.6640625" style="84" customWidth="1"/>
    <col min="4109" max="4347" width="11.44140625" style="84"/>
    <col min="4348" max="4348" width="18.109375" style="84" customWidth="1"/>
    <col min="4349" max="4349" width="7.88671875" style="84" bestFit="1" customWidth="1"/>
    <col min="4350" max="4350" width="7.33203125" style="84" bestFit="1" customWidth="1"/>
    <col min="4351" max="4352" width="7.33203125" style="84" customWidth="1"/>
    <col min="4353" max="4354" width="7.33203125" style="84" bestFit="1" customWidth="1"/>
    <col min="4355" max="4357" width="7.33203125" style="84" customWidth="1"/>
    <col min="4358" max="4363" width="0" style="84" hidden="1" customWidth="1"/>
    <col min="4364" max="4364" width="9.6640625" style="84" customWidth="1"/>
    <col min="4365" max="4603" width="11.44140625" style="84"/>
    <col min="4604" max="4604" width="18.109375" style="84" customWidth="1"/>
    <col min="4605" max="4605" width="7.88671875" style="84" bestFit="1" customWidth="1"/>
    <col min="4606" max="4606" width="7.33203125" style="84" bestFit="1" customWidth="1"/>
    <col min="4607" max="4608" width="7.33203125" style="84" customWidth="1"/>
    <col min="4609" max="4610" width="7.33203125" style="84" bestFit="1" customWidth="1"/>
    <col min="4611" max="4613" width="7.33203125" style="84" customWidth="1"/>
    <col min="4614" max="4619" width="0" style="84" hidden="1" customWidth="1"/>
    <col min="4620" max="4620" width="9.6640625" style="84" customWidth="1"/>
    <col min="4621" max="4859" width="11.44140625" style="84"/>
    <col min="4860" max="4860" width="18.109375" style="84" customWidth="1"/>
    <col min="4861" max="4861" width="7.88671875" style="84" bestFit="1" customWidth="1"/>
    <col min="4862" max="4862" width="7.33203125" style="84" bestFit="1" customWidth="1"/>
    <col min="4863" max="4864" width="7.33203125" style="84" customWidth="1"/>
    <col min="4865" max="4866" width="7.33203125" style="84" bestFit="1" customWidth="1"/>
    <col min="4867" max="4869" width="7.33203125" style="84" customWidth="1"/>
    <col min="4870" max="4875" width="0" style="84" hidden="1" customWidth="1"/>
    <col min="4876" max="4876" width="9.6640625" style="84" customWidth="1"/>
    <col min="4877" max="5115" width="11.44140625" style="84"/>
    <col min="5116" max="5116" width="18.109375" style="84" customWidth="1"/>
    <col min="5117" max="5117" width="7.88671875" style="84" bestFit="1" customWidth="1"/>
    <col min="5118" max="5118" width="7.33203125" style="84" bestFit="1" customWidth="1"/>
    <col min="5119" max="5120" width="7.33203125" style="84" customWidth="1"/>
    <col min="5121" max="5122" width="7.33203125" style="84" bestFit="1" customWidth="1"/>
    <col min="5123" max="5125" width="7.33203125" style="84" customWidth="1"/>
    <col min="5126" max="5131" width="0" style="84" hidden="1" customWidth="1"/>
    <col min="5132" max="5132" width="9.6640625" style="84" customWidth="1"/>
    <col min="5133" max="5371" width="11.44140625" style="84"/>
    <col min="5372" max="5372" width="18.109375" style="84" customWidth="1"/>
    <col min="5373" max="5373" width="7.88671875" style="84" bestFit="1" customWidth="1"/>
    <col min="5374" max="5374" width="7.33203125" style="84" bestFit="1" customWidth="1"/>
    <col min="5375" max="5376" width="7.33203125" style="84" customWidth="1"/>
    <col min="5377" max="5378" width="7.33203125" style="84" bestFit="1" customWidth="1"/>
    <col min="5379" max="5381" width="7.33203125" style="84" customWidth="1"/>
    <col min="5382" max="5387" width="0" style="84" hidden="1" customWidth="1"/>
    <col min="5388" max="5388" width="9.6640625" style="84" customWidth="1"/>
    <col min="5389" max="5627" width="11.44140625" style="84"/>
    <col min="5628" max="5628" width="18.109375" style="84" customWidth="1"/>
    <col min="5629" max="5629" width="7.88671875" style="84" bestFit="1" customWidth="1"/>
    <col min="5630" max="5630" width="7.33203125" style="84" bestFit="1" customWidth="1"/>
    <col min="5631" max="5632" width="7.33203125" style="84" customWidth="1"/>
    <col min="5633" max="5634" width="7.33203125" style="84" bestFit="1" customWidth="1"/>
    <col min="5635" max="5637" width="7.33203125" style="84" customWidth="1"/>
    <col min="5638" max="5643" width="0" style="84" hidden="1" customWidth="1"/>
    <col min="5644" max="5644" width="9.6640625" style="84" customWidth="1"/>
    <col min="5645" max="5883" width="11.44140625" style="84"/>
    <col min="5884" max="5884" width="18.109375" style="84" customWidth="1"/>
    <col min="5885" max="5885" width="7.88671875" style="84" bestFit="1" customWidth="1"/>
    <col min="5886" max="5886" width="7.33203125" style="84" bestFit="1" customWidth="1"/>
    <col min="5887" max="5888" width="7.33203125" style="84" customWidth="1"/>
    <col min="5889" max="5890" width="7.33203125" style="84" bestFit="1" customWidth="1"/>
    <col min="5891" max="5893" width="7.33203125" style="84" customWidth="1"/>
    <col min="5894" max="5899" width="0" style="84" hidden="1" customWidth="1"/>
    <col min="5900" max="5900" width="9.6640625" style="84" customWidth="1"/>
    <col min="5901" max="6139" width="11.44140625" style="84"/>
    <col min="6140" max="6140" width="18.109375" style="84" customWidth="1"/>
    <col min="6141" max="6141" width="7.88671875" style="84" bestFit="1" customWidth="1"/>
    <col min="6142" max="6142" width="7.33203125" style="84" bestFit="1" customWidth="1"/>
    <col min="6143" max="6144" width="7.33203125" style="84" customWidth="1"/>
    <col min="6145" max="6146" width="7.33203125" style="84" bestFit="1" customWidth="1"/>
    <col min="6147" max="6149" width="7.33203125" style="84" customWidth="1"/>
    <col min="6150" max="6155" width="0" style="84" hidden="1" customWidth="1"/>
    <col min="6156" max="6156" width="9.6640625" style="84" customWidth="1"/>
    <col min="6157" max="6395" width="11.44140625" style="84"/>
    <col min="6396" max="6396" width="18.109375" style="84" customWidth="1"/>
    <col min="6397" max="6397" width="7.88671875" style="84" bestFit="1" customWidth="1"/>
    <col min="6398" max="6398" width="7.33203125" style="84" bestFit="1" customWidth="1"/>
    <col min="6399" max="6400" width="7.33203125" style="84" customWidth="1"/>
    <col min="6401" max="6402" width="7.33203125" style="84" bestFit="1" customWidth="1"/>
    <col min="6403" max="6405" width="7.33203125" style="84" customWidth="1"/>
    <col min="6406" max="6411" width="0" style="84" hidden="1" customWidth="1"/>
    <col min="6412" max="6412" width="9.6640625" style="84" customWidth="1"/>
    <col min="6413" max="6651" width="11.44140625" style="84"/>
    <col min="6652" max="6652" width="18.109375" style="84" customWidth="1"/>
    <col min="6653" max="6653" width="7.88671875" style="84" bestFit="1" customWidth="1"/>
    <col min="6654" max="6654" width="7.33203125" style="84" bestFit="1" customWidth="1"/>
    <col min="6655" max="6656" width="7.33203125" style="84" customWidth="1"/>
    <col min="6657" max="6658" width="7.33203125" style="84" bestFit="1" customWidth="1"/>
    <col min="6659" max="6661" width="7.33203125" style="84" customWidth="1"/>
    <col min="6662" max="6667" width="0" style="84" hidden="1" customWidth="1"/>
    <col min="6668" max="6668" width="9.6640625" style="84" customWidth="1"/>
    <col min="6669" max="6907" width="11.44140625" style="84"/>
    <col min="6908" max="6908" width="18.109375" style="84" customWidth="1"/>
    <col min="6909" max="6909" width="7.88671875" style="84" bestFit="1" customWidth="1"/>
    <col min="6910" max="6910" width="7.33203125" style="84" bestFit="1" customWidth="1"/>
    <col min="6911" max="6912" width="7.33203125" style="84" customWidth="1"/>
    <col min="6913" max="6914" width="7.33203125" style="84" bestFit="1" customWidth="1"/>
    <col min="6915" max="6917" width="7.33203125" style="84" customWidth="1"/>
    <col min="6918" max="6923" width="0" style="84" hidden="1" customWidth="1"/>
    <col min="6924" max="6924" width="9.6640625" style="84" customWidth="1"/>
    <col min="6925" max="7163" width="11.44140625" style="84"/>
    <col min="7164" max="7164" width="18.109375" style="84" customWidth="1"/>
    <col min="7165" max="7165" width="7.88671875" style="84" bestFit="1" customWidth="1"/>
    <col min="7166" max="7166" width="7.33203125" style="84" bestFit="1" customWidth="1"/>
    <col min="7167" max="7168" width="7.33203125" style="84" customWidth="1"/>
    <col min="7169" max="7170" width="7.33203125" style="84" bestFit="1" customWidth="1"/>
    <col min="7171" max="7173" width="7.33203125" style="84" customWidth="1"/>
    <col min="7174" max="7179" width="0" style="84" hidden="1" customWidth="1"/>
    <col min="7180" max="7180" width="9.6640625" style="84" customWidth="1"/>
    <col min="7181" max="7419" width="11.44140625" style="84"/>
    <col min="7420" max="7420" width="18.109375" style="84" customWidth="1"/>
    <col min="7421" max="7421" width="7.88671875" style="84" bestFit="1" customWidth="1"/>
    <col min="7422" max="7422" width="7.33203125" style="84" bestFit="1" customWidth="1"/>
    <col min="7423" max="7424" width="7.33203125" style="84" customWidth="1"/>
    <col min="7425" max="7426" width="7.33203125" style="84" bestFit="1" customWidth="1"/>
    <col min="7427" max="7429" width="7.33203125" style="84" customWidth="1"/>
    <col min="7430" max="7435" width="0" style="84" hidden="1" customWidth="1"/>
    <col min="7436" max="7436" width="9.6640625" style="84" customWidth="1"/>
    <col min="7437" max="7675" width="11.44140625" style="84"/>
    <col min="7676" max="7676" width="18.109375" style="84" customWidth="1"/>
    <col min="7677" max="7677" width="7.88671875" style="84" bestFit="1" customWidth="1"/>
    <col min="7678" max="7678" width="7.33203125" style="84" bestFit="1" customWidth="1"/>
    <col min="7679" max="7680" width="7.33203125" style="84" customWidth="1"/>
    <col min="7681" max="7682" width="7.33203125" style="84" bestFit="1" customWidth="1"/>
    <col min="7683" max="7685" width="7.33203125" style="84" customWidth="1"/>
    <col min="7686" max="7691" width="0" style="84" hidden="1" customWidth="1"/>
    <col min="7692" max="7692" width="9.6640625" style="84" customWidth="1"/>
    <col min="7693" max="7931" width="11.44140625" style="84"/>
    <col min="7932" max="7932" width="18.109375" style="84" customWidth="1"/>
    <col min="7933" max="7933" width="7.88671875" style="84" bestFit="1" customWidth="1"/>
    <col min="7934" max="7934" width="7.33203125" style="84" bestFit="1" customWidth="1"/>
    <col min="7935" max="7936" width="7.33203125" style="84" customWidth="1"/>
    <col min="7937" max="7938" width="7.33203125" style="84" bestFit="1" customWidth="1"/>
    <col min="7939" max="7941" width="7.33203125" style="84" customWidth="1"/>
    <col min="7942" max="7947" width="0" style="84" hidden="1" customWidth="1"/>
    <col min="7948" max="7948" width="9.6640625" style="84" customWidth="1"/>
    <col min="7949" max="8187" width="11.44140625" style="84"/>
    <col min="8188" max="8188" width="18.109375" style="84" customWidth="1"/>
    <col min="8189" max="8189" width="7.88671875" style="84" bestFit="1" customWidth="1"/>
    <col min="8190" max="8190" width="7.33203125" style="84" bestFit="1" customWidth="1"/>
    <col min="8191" max="8192" width="7.33203125" style="84" customWidth="1"/>
    <col min="8193" max="8194" width="7.33203125" style="84" bestFit="1" customWidth="1"/>
    <col min="8195" max="8197" width="7.33203125" style="84" customWidth="1"/>
    <col min="8198" max="8203" width="0" style="84" hidden="1" customWidth="1"/>
    <col min="8204" max="8204" width="9.6640625" style="84" customWidth="1"/>
    <col min="8205" max="8443" width="11.44140625" style="84"/>
    <col min="8444" max="8444" width="18.109375" style="84" customWidth="1"/>
    <col min="8445" max="8445" width="7.88671875" style="84" bestFit="1" customWidth="1"/>
    <col min="8446" max="8446" width="7.33203125" style="84" bestFit="1" customWidth="1"/>
    <col min="8447" max="8448" width="7.33203125" style="84" customWidth="1"/>
    <col min="8449" max="8450" width="7.33203125" style="84" bestFit="1" customWidth="1"/>
    <col min="8451" max="8453" width="7.33203125" style="84" customWidth="1"/>
    <col min="8454" max="8459" width="0" style="84" hidden="1" customWidth="1"/>
    <col min="8460" max="8460" width="9.6640625" style="84" customWidth="1"/>
    <col min="8461" max="8699" width="11.44140625" style="84"/>
    <col min="8700" max="8700" width="18.109375" style="84" customWidth="1"/>
    <col min="8701" max="8701" width="7.88671875" style="84" bestFit="1" customWidth="1"/>
    <col min="8702" max="8702" width="7.33203125" style="84" bestFit="1" customWidth="1"/>
    <col min="8703" max="8704" width="7.33203125" style="84" customWidth="1"/>
    <col min="8705" max="8706" width="7.33203125" style="84" bestFit="1" customWidth="1"/>
    <col min="8707" max="8709" width="7.33203125" style="84" customWidth="1"/>
    <col min="8710" max="8715" width="0" style="84" hidden="1" customWidth="1"/>
    <col min="8716" max="8716" width="9.6640625" style="84" customWidth="1"/>
    <col min="8717" max="8955" width="11.44140625" style="84"/>
    <col min="8956" max="8956" width="18.109375" style="84" customWidth="1"/>
    <col min="8957" max="8957" width="7.88671875" style="84" bestFit="1" customWidth="1"/>
    <col min="8958" max="8958" width="7.33203125" style="84" bestFit="1" customWidth="1"/>
    <col min="8959" max="8960" width="7.33203125" style="84" customWidth="1"/>
    <col min="8961" max="8962" width="7.33203125" style="84" bestFit="1" customWidth="1"/>
    <col min="8963" max="8965" width="7.33203125" style="84" customWidth="1"/>
    <col min="8966" max="8971" width="0" style="84" hidden="1" customWidth="1"/>
    <col min="8972" max="8972" width="9.6640625" style="84" customWidth="1"/>
    <col min="8973" max="9211" width="11.44140625" style="84"/>
    <col min="9212" max="9212" width="18.109375" style="84" customWidth="1"/>
    <col min="9213" max="9213" width="7.88671875" style="84" bestFit="1" customWidth="1"/>
    <col min="9214" max="9214" width="7.33203125" style="84" bestFit="1" customWidth="1"/>
    <col min="9215" max="9216" width="7.33203125" style="84" customWidth="1"/>
    <col min="9217" max="9218" width="7.33203125" style="84" bestFit="1" customWidth="1"/>
    <col min="9219" max="9221" width="7.33203125" style="84" customWidth="1"/>
    <col min="9222" max="9227" width="0" style="84" hidden="1" customWidth="1"/>
    <col min="9228" max="9228" width="9.6640625" style="84" customWidth="1"/>
    <col min="9229" max="9467" width="11.44140625" style="84"/>
    <col min="9468" max="9468" width="18.109375" style="84" customWidth="1"/>
    <col min="9469" max="9469" width="7.88671875" style="84" bestFit="1" customWidth="1"/>
    <col min="9470" max="9470" width="7.33203125" style="84" bestFit="1" customWidth="1"/>
    <col min="9471" max="9472" width="7.33203125" style="84" customWidth="1"/>
    <col min="9473" max="9474" width="7.33203125" style="84" bestFit="1" customWidth="1"/>
    <col min="9475" max="9477" width="7.33203125" style="84" customWidth="1"/>
    <col min="9478" max="9483" width="0" style="84" hidden="1" customWidth="1"/>
    <col min="9484" max="9484" width="9.6640625" style="84" customWidth="1"/>
    <col min="9485" max="9723" width="11.44140625" style="84"/>
    <col min="9724" max="9724" width="18.109375" style="84" customWidth="1"/>
    <col min="9725" max="9725" width="7.88671875" style="84" bestFit="1" customWidth="1"/>
    <col min="9726" max="9726" width="7.33203125" style="84" bestFit="1" customWidth="1"/>
    <col min="9727" max="9728" width="7.33203125" style="84" customWidth="1"/>
    <col min="9729" max="9730" width="7.33203125" style="84" bestFit="1" customWidth="1"/>
    <col min="9731" max="9733" width="7.33203125" style="84" customWidth="1"/>
    <col min="9734" max="9739" width="0" style="84" hidden="1" customWidth="1"/>
    <col min="9740" max="9740" width="9.6640625" style="84" customWidth="1"/>
    <col min="9741" max="9979" width="11.44140625" style="84"/>
    <col min="9980" max="9980" width="18.109375" style="84" customWidth="1"/>
    <col min="9981" max="9981" width="7.88671875" style="84" bestFit="1" customWidth="1"/>
    <col min="9982" max="9982" width="7.33203125" style="84" bestFit="1" customWidth="1"/>
    <col min="9983" max="9984" width="7.33203125" style="84" customWidth="1"/>
    <col min="9985" max="9986" width="7.33203125" style="84" bestFit="1" customWidth="1"/>
    <col min="9987" max="9989" width="7.33203125" style="84" customWidth="1"/>
    <col min="9990" max="9995" width="0" style="84" hidden="1" customWidth="1"/>
    <col min="9996" max="9996" width="9.6640625" style="84" customWidth="1"/>
    <col min="9997" max="10235" width="11.44140625" style="84"/>
    <col min="10236" max="10236" width="18.109375" style="84" customWidth="1"/>
    <col min="10237" max="10237" width="7.88671875" style="84" bestFit="1" customWidth="1"/>
    <col min="10238" max="10238" width="7.33203125" style="84" bestFit="1" customWidth="1"/>
    <col min="10239" max="10240" width="7.33203125" style="84" customWidth="1"/>
    <col min="10241" max="10242" width="7.33203125" style="84" bestFit="1" customWidth="1"/>
    <col min="10243" max="10245" width="7.33203125" style="84" customWidth="1"/>
    <col min="10246" max="10251" width="0" style="84" hidden="1" customWidth="1"/>
    <col min="10252" max="10252" width="9.6640625" style="84" customWidth="1"/>
    <col min="10253" max="10491" width="11.44140625" style="84"/>
    <col min="10492" max="10492" width="18.109375" style="84" customWidth="1"/>
    <col min="10493" max="10493" width="7.88671875" style="84" bestFit="1" customWidth="1"/>
    <col min="10494" max="10494" width="7.33203125" style="84" bestFit="1" customWidth="1"/>
    <col min="10495" max="10496" width="7.33203125" style="84" customWidth="1"/>
    <col min="10497" max="10498" width="7.33203125" style="84" bestFit="1" customWidth="1"/>
    <col min="10499" max="10501" width="7.33203125" style="84" customWidth="1"/>
    <col min="10502" max="10507" width="0" style="84" hidden="1" customWidth="1"/>
    <col min="10508" max="10508" width="9.6640625" style="84" customWidth="1"/>
    <col min="10509" max="10747" width="11.44140625" style="84"/>
    <col min="10748" max="10748" width="18.109375" style="84" customWidth="1"/>
    <col min="10749" max="10749" width="7.88671875" style="84" bestFit="1" customWidth="1"/>
    <col min="10750" max="10750" width="7.33203125" style="84" bestFit="1" customWidth="1"/>
    <col min="10751" max="10752" width="7.33203125" style="84" customWidth="1"/>
    <col min="10753" max="10754" width="7.33203125" style="84" bestFit="1" customWidth="1"/>
    <col min="10755" max="10757" width="7.33203125" style="84" customWidth="1"/>
    <col min="10758" max="10763" width="0" style="84" hidden="1" customWidth="1"/>
    <col min="10764" max="10764" width="9.6640625" style="84" customWidth="1"/>
    <col min="10765" max="11003" width="11.44140625" style="84"/>
    <col min="11004" max="11004" width="18.109375" style="84" customWidth="1"/>
    <col min="11005" max="11005" width="7.88671875" style="84" bestFit="1" customWidth="1"/>
    <col min="11006" max="11006" width="7.33203125" style="84" bestFit="1" customWidth="1"/>
    <col min="11007" max="11008" width="7.33203125" style="84" customWidth="1"/>
    <col min="11009" max="11010" width="7.33203125" style="84" bestFit="1" customWidth="1"/>
    <col min="11011" max="11013" width="7.33203125" style="84" customWidth="1"/>
    <col min="11014" max="11019" width="0" style="84" hidden="1" customWidth="1"/>
    <col min="11020" max="11020" width="9.6640625" style="84" customWidth="1"/>
    <col min="11021" max="11259" width="11.44140625" style="84"/>
    <col min="11260" max="11260" width="18.109375" style="84" customWidth="1"/>
    <col min="11261" max="11261" width="7.88671875" style="84" bestFit="1" customWidth="1"/>
    <col min="11262" max="11262" width="7.33203125" style="84" bestFit="1" customWidth="1"/>
    <col min="11263" max="11264" width="7.33203125" style="84" customWidth="1"/>
    <col min="11265" max="11266" width="7.33203125" style="84" bestFit="1" customWidth="1"/>
    <col min="11267" max="11269" width="7.33203125" style="84" customWidth="1"/>
    <col min="11270" max="11275" width="0" style="84" hidden="1" customWidth="1"/>
    <col min="11276" max="11276" width="9.6640625" style="84" customWidth="1"/>
    <col min="11277" max="11515" width="11.44140625" style="84"/>
    <col min="11516" max="11516" width="18.109375" style="84" customWidth="1"/>
    <col min="11517" max="11517" width="7.88671875" style="84" bestFit="1" customWidth="1"/>
    <col min="11518" max="11518" width="7.33203125" style="84" bestFit="1" customWidth="1"/>
    <col min="11519" max="11520" width="7.33203125" style="84" customWidth="1"/>
    <col min="11521" max="11522" width="7.33203125" style="84" bestFit="1" customWidth="1"/>
    <col min="11523" max="11525" width="7.33203125" style="84" customWidth="1"/>
    <col min="11526" max="11531" width="0" style="84" hidden="1" customWidth="1"/>
    <col min="11532" max="11532" width="9.6640625" style="84" customWidth="1"/>
    <col min="11533" max="11771" width="11.44140625" style="84"/>
    <col min="11772" max="11772" width="18.109375" style="84" customWidth="1"/>
    <col min="11773" max="11773" width="7.88671875" style="84" bestFit="1" customWidth="1"/>
    <col min="11774" max="11774" width="7.33203125" style="84" bestFit="1" customWidth="1"/>
    <col min="11775" max="11776" width="7.33203125" style="84" customWidth="1"/>
    <col min="11777" max="11778" width="7.33203125" style="84" bestFit="1" customWidth="1"/>
    <col min="11779" max="11781" width="7.33203125" style="84" customWidth="1"/>
    <col min="11782" max="11787" width="0" style="84" hidden="1" customWidth="1"/>
    <col min="11788" max="11788" width="9.6640625" style="84" customWidth="1"/>
    <col min="11789" max="12027" width="11.44140625" style="84"/>
    <col min="12028" max="12028" width="18.109375" style="84" customWidth="1"/>
    <col min="12029" max="12029" width="7.88671875" style="84" bestFit="1" customWidth="1"/>
    <col min="12030" max="12030" width="7.33203125" style="84" bestFit="1" customWidth="1"/>
    <col min="12031" max="12032" width="7.33203125" style="84" customWidth="1"/>
    <col min="12033" max="12034" width="7.33203125" style="84" bestFit="1" customWidth="1"/>
    <col min="12035" max="12037" width="7.33203125" style="84" customWidth="1"/>
    <col min="12038" max="12043" width="0" style="84" hidden="1" customWidth="1"/>
    <col min="12044" max="12044" width="9.6640625" style="84" customWidth="1"/>
    <col min="12045" max="12283" width="11.44140625" style="84"/>
    <col min="12284" max="12284" width="18.109375" style="84" customWidth="1"/>
    <col min="12285" max="12285" width="7.88671875" style="84" bestFit="1" customWidth="1"/>
    <col min="12286" max="12286" width="7.33203125" style="84" bestFit="1" customWidth="1"/>
    <col min="12287" max="12288" width="7.33203125" style="84" customWidth="1"/>
    <col min="12289" max="12290" width="7.33203125" style="84" bestFit="1" customWidth="1"/>
    <col min="12291" max="12293" width="7.33203125" style="84" customWidth="1"/>
    <col min="12294" max="12299" width="0" style="84" hidden="1" customWidth="1"/>
    <col min="12300" max="12300" width="9.6640625" style="84" customWidth="1"/>
    <col min="12301" max="12539" width="11.44140625" style="84"/>
    <col min="12540" max="12540" width="18.109375" style="84" customWidth="1"/>
    <col min="12541" max="12541" width="7.88671875" style="84" bestFit="1" customWidth="1"/>
    <col min="12542" max="12542" width="7.33203125" style="84" bestFit="1" customWidth="1"/>
    <col min="12543" max="12544" width="7.33203125" style="84" customWidth="1"/>
    <col min="12545" max="12546" width="7.33203125" style="84" bestFit="1" customWidth="1"/>
    <col min="12547" max="12549" width="7.33203125" style="84" customWidth="1"/>
    <col min="12550" max="12555" width="0" style="84" hidden="1" customWidth="1"/>
    <col min="12556" max="12556" width="9.6640625" style="84" customWidth="1"/>
    <col min="12557" max="12795" width="11.44140625" style="84"/>
    <col min="12796" max="12796" width="18.109375" style="84" customWidth="1"/>
    <col min="12797" max="12797" width="7.88671875" style="84" bestFit="1" customWidth="1"/>
    <col min="12798" max="12798" width="7.33203125" style="84" bestFit="1" customWidth="1"/>
    <col min="12799" max="12800" width="7.33203125" style="84" customWidth="1"/>
    <col min="12801" max="12802" width="7.33203125" style="84" bestFit="1" customWidth="1"/>
    <col min="12803" max="12805" width="7.33203125" style="84" customWidth="1"/>
    <col min="12806" max="12811" width="0" style="84" hidden="1" customWidth="1"/>
    <col min="12812" max="12812" width="9.6640625" style="84" customWidth="1"/>
    <col min="12813" max="13051" width="11.44140625" style="84"/>
    <col min="13052" max="13052" width="18.109375" style="84" customWidth="1"/>
    <col min="13053" max="13053" width="7.88671875" style="84" bestFit="1" customWidth="1"/>
    <col min="13054" max="13054" width="7.33203125" style="84" bestFit="1" customWidth="1"/>
    <col min="13055" max="13056" width="7.33203125" style="84" customWidth="1"/>
    <col min="13057" max="13058" width="7.33203125" style="84" bestFit="1" customWidth="1"/>
    <col min="13059" max="13061" width="7.33203125" style="84" customWidth="1"/>
    <col min="13062" max="13067" width="0" style="84" hidden="1" customWidth="1"/>
    <col min="13068" max="13068" width="9.6640625" style="84" customWidth="1"/>
    <col min="13069" max="13307" width="11.44140625" style="84"/>
    <col min="13308" max="13308" width="18.109375" style="84" customWidth="1"/>
    <col min="13309" max="13309" width="7.88671875" style="84" bestFit="1" customWidth="1"/>
    <col min="13310" max="13310" width="7.33203125" style="84" bestFit="1" customWidth="1"/>
    <col min="13311" max="13312" width="7.33203125" style="84" customWidth="1"/>
    <col min="13313" max="13314" width="7.33203125" style="84" bestFit="1" customWidth="1"/>
    <col min="13315" max="13317" width="7.33203125" style="84" customWidth="1"/>
    <col min="13318" max="13323" width="0" style="84" hidden="1" customWidth="1"/>
    <col min="13324" max="13324" width="9.6640625" style="84" customWidth="1"/>
    <col min="13325" max="13563" width="11.44140625" style="84"/>
    <col min="13564" max="13564" width="18.109375" style="84" customWidth="1"/>
    <col min="13565" max="13565" width="7.88671875" style="84" bestFit="1" customWidth="1"/>
    <col min="13566" max="13566" width="7.33203125" style="84" bestFit="1" customWidth="1"/>
    <col min="13567" max="13568" width="7.33203125" style="84" customWidth="1"/>
    <col min="13569" max="13570" width="7.33203125" style="84" bestFit="1" customWidth="1"/>
    <col min="13571" max="13573" width="7.33203125" style="84" customWidth="1"/>
    <col min="13574" max="13579" width="0" style="84" hidden="1" customWidth="1"/>
    <col min="13580" max="13580" width="9.6640625" style="84" customWidth="1"/>
    <col min="13581" max="13819" width="11.44140625" style="84"/>
    <col min="13820" max="13820" width="18.109375" style="84" customWidth="1"/>
    <col min="13821" max="13821" width="7.88671875" style="84" bestFit="1" customWidth="1"/>
    <col min="13822" max="13822" width="7.33203125" style="84" bestFit="1" customWidth="1"/>
    <col min="13823" max="13824" width="7.33203125" style="84" customWidth="1"/>
    <col min="13825" max="13826" width="7.33203125" style="84" bestFit="1" customWidth="1"/>
    <col min="13827" max="13829" width="7.33203125" style="84" customWidth="1"/>
    <col min="13830" max="13835" width="0" style="84" hidden="1" customWidth="1"/>
    <col min="13836" max="13836" width="9.6640625" style="84" customWidth="1"/>
    <col min="13837" max="14075" width="11.44140625" style="84"/>
    <col min="14076" max="14076" width="18.109375" style="84" customWidth="1"/>
    <col min="14077" max="14077" width="7.88671875" style="84" bestFit="1" customWidth="1"/>
    <col min="14078" max="14078" width="7.33203125" style="84" bestFit="1" customWidth="1"/>
    <col min="14079" max="14080" width="7.33203125" style="84" customWidth="1"/>
    <col min="14081" max="14082" width="7.33203125" style="84" bestFit="1" customWidth="1"/>
    <col min="14083" max="14085" width="7.33203125" style="84" customWidth="1"/>
    <col min="14086" max="14091" width="0" style="84" hidden="1" customWidth="1"/>
    <col min="14092" max="14092" width="9.6640625" style="84" customWidth="1"/>
    <col min="14093" max="14331" width="11.44140625" style="84"/>
    <col min="14332" max="14332" width="18.109375" style="84" customWidth="1"/>
    <col min="14333" max="14333" width="7.88671875" style="84" bestFit="1" customWidth="1"/>
    <col min="14334" max="14334" width="7.33203125" style="84" bestFit="1" customWidth="1"/>
    <col min="14335" max="14336" width="7.33203125" style="84" customWidth="1"/>
    <col min="14337" max="14338" width="7.33203125" style="84" bestFit="1" customWidth="1"/>
    <col min="14339" max="14341" width="7.33203125" style="84" customWidth="1"/>
    <col min="14342" max="14347" width="0" style="84" hidden="1" customWidth="1"/>
    <col min="14348" max="14348" width="9.6640625" style="84" customWidth="1"/>
    <col min="14349" max="14587" width="11.44140625" style="84"/>
    <col min="14588" max="14588" width="18.109375" style="84" customWidth="1"/>
    <col min="14589" max="14589" width="7.88671875" style="84" bestFit="1" customWidth="1"/>
    <col min="14590" max="14590" width="7.33203125" style="84" bestFit="1" customWidth="1"/>
    <col min="14591" max="14592" width="7.33203125" style="84" customWidth="1"/>
    <col min="14593" max="14594" width="7.33203125" style="84" bestFit="1" customWidth="1"/>
    <col min="14595" max="14597" width="7.33203125" style="84" customWidth="1"/>
    <col min="14598" max="14603" width="0" style="84" hidden="1" customWidth="1"/>
    <col min="14604" max="14604" width="9.6640625" style="84" customWidth="1"/>
    <col min="14605" max="14843" width="11.44140625" style="84"/>
    <col min="14844" max="14844" width="18.109375" style="84" customWidth="1"/>
    <col min="14845" max="14845" width="7.88671875" style="84" bestFit="1" customWidth="1"/>
    <col min="14846" max="14846" width="7.33203125" style="84" bestFit="1" customWidth="1"/>
    <col min="14847" max="14848" width="7.33203125" style="84" customWidth="1"/>
    <col min="14849" max="14850" width="7.33203125" style="84" bestFit="1" customWidth="1"/>
    <col min="14851" max="14853" width="7.33203125" style="84" customWidth="1"/>
    <col min="14854" max="14859" width="0" style="84" hidden="1" customWidth="1"/>
    <col min="14860" max="14860" width="9.6640625" style="84" customWidth="1"/>
    <col min="14861" max="15099" width="11.44140625" style="84"/>
    <col min="15100" max="15100" width="18.109375" style="84" customWidth="1"/>
    <col min="15101" max="15101" width="7.88671875" style="84" bestFit="1" customWidth="1"/>
    <col min="15102" max="15102" width="7.33203125" style="84" bestFit="1" customWidth="1"/>
    <col min="15103" max="15104" width="7.33203125" style="84" customWidth="1"/>
    <col min="15105" max="15106" width="7.33203125" style="84" bestFit="1" customWidth="1"/>
    <col min="15107" max="15109" width="7.33203125" style="84" customWidth="1"/>
    <col min="15110" max="15115" width="0" style="84" hidden="1" customWidth="1"/>
    <col min="15116" max="15116" width="9.6640625" style="84" customWidth="1"/>
    <col min="15117" max="15355" width="11.44140625" style="84"/>
    <col min="15356" max="15356" width="18.109375" style="84" customWidth="1"/>
    <col min="15357" max="15357" width="7.88671875" style="84" bestFit="1" customWidth="1"/>
    <col min="15358" max="15358" width="7.33203125" style="84" bestFit="1" customWidth="1"/>
    <col min="15359" max="15360" width="7.33203125" style="84" customWidth="1"/>
    <col min="15361" max="15362" width="7.33203125" style="84" bestFit="1" customWidth="1"/>
    <col min="15363" max="15365" width="7.33203125" style="84" customWidth="1"/>
    <col min="15366" max="15371" width="0" style="84" hidden="1" customWidth="1"/>
    <col min="15372" max="15372" width="9.6640625" style="84" customWidth="1"/>
    <col min="15373" max="15611" width="11.44140625" style="84"/>
    <col min="15612" max="15612" width="18.109375" style="84" customWidth="1"/>
    <col min="15613" max="15613" width="7.88671875" style="84" bestFit="1" customWidth="1"/>
    <col min="15614" max="15614" width="7.33203125" style="84" bestFit="1" customWidth="1"/>
    <col min="15615" max="15616" width="7.33203125" style="84" customWidth="1"/>
    <col min="15617" max="15618" width="7.33203125" style="84" bestFit="1" customWidth="1"/>
    <col min="15619" max="15621" width="7.33203125" style="84" customWidth="1"/>
    <col min="15622" max="15627" width="0" style="84" hidden="1" customWidth="1"/>
    <col min="15628" max="15628" width="9.6640625" style="84" customWidth="1"/>
    <col min="15629" max="15867" width="11.44140625" style="84"/>
    <col min="15868" max="15868" width="18.109375" style="84" customWidth="1"/>
    <col min="15869" max="15869" width="7.88671875" style="84" bestFit="1" customWidth="1"/>
    <col min="15870" max="15870" width="7.33203125" style="84" bestFit="1" customWidth="1"/>
    <col min="15871" max="15872" width="7.33203125" style="84" customWidth="1"/>
    <col min="15873" max="15874" width="7.33203125" style="84" bestFit="1" customWidth="1"/>
    <col min="15875" max="15877" width="7.33203125" style="84" customWidth="1"/>
    <col min="15878" max="15883" width="0" style="84" hidden="1" customWidth="1"/>
    <col min="15884" max="15884" width="9.6640625" style="84" customWidth="1"/>
    <col min="15885" max="16123" width="11.44140625" style="84"/>
    <col min="16124" max="16124" width="18.109375" style="84" customWidth="1"/>
    <col min="16125" max="16125" width="7.88671875" style="84" bestFit="1" customWidth="1"/>
    <col min="16126" max="16126" width="7.33203125" style="84" bestFit="1" customWidth="1"/>
    <col min="16127" max="16128" width="7.33203125" style="84" customWidth="1"/>
    <col min="16129" max="16130" width="7.33203125" style="84" bestFit="1" customWidth="1"/>
    <col min="16131" max="16133" width="7.33203125" style="84" customWidth="1"/>
    <col min="16134" max="16139" width="0" style="84" hidden="1" customWidth="1"/>
    <col min="16140" max="16140" width="9.6640625" style="84" customWidth="1"/>
    <col min="16141" max="16384" width="11.44140625" style="84"/>
  </cols>
  <sheetData>
    <row r="1" spans="1:16" s="85" customFormat="1" x14ac:dyDescent="0.25"/>
    <row r="2" spans="1:16" s="85" customFormat="1" x14ac:dyDescent="0.25">
      <c r="A2" s="112" t="s">
        <v>121</v>
      </c>
    </row>
    <row r="3" spans="1:16" s="85" customFormat="1" ht="14.4" x14ac:dyDescent="0.3">
      <c r="A3" s="112" t="s">
        <v>122</v>
      </c>
      <c r="J3" s="253"/>
    </row>
    <row r="4" spans="1:16" s="85" customFormat="1" x14ac:dyDescent="0.25"/>
    <row r="5" spans="1:16" s="85" customFormat="1" ht="13.8" x14ac:dyDescent="0.3">
      <c r="B5" s="347" t="s">
        <v>613</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s="88" customFormat="1"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81" t="s">
        <v>75</v>
      </c>
      <c r="D10" s="81" t="s">
        <v>76</v>
      </c>
      <c r="E10" s="81" t="s">
        <v>77</v>
      </c>
      <c r="F10" s="81" t="s">
        <v>78</v>
      </c>
      <c r="G10" s="81" t="s">
        <v>8</v>
      </c>
      <c r="H10" s="81" t="s">
        <v>79</v>
      </c>
      <c r="I10" s="81" t="s">
        <v>80</v>
      </c>
      <c r="J10" s="81" t="s">
        <v>81</v>
      </c>
      <c r="K10" s="295" t="s">
        <v>46</v>
      </c>
    </row>
    <row r="11" spans="1:16" ht="12" customHeight="1" x14ac:dyDescent="0.25">
      <c r="B11" s="76" t="s">
        <v>310</v>
      </c>
      <c r="C11" s="76">
        <v>5360</v>
      </c>
      <c r="D11" s="76">
        <v>5585</v>
      </c>
      <c r="E11" s="76">
        <f>C11+D11</f>
        <v>10945</v>
      </c>
      <c r="F11" s="77">
        <f t="shared" ref="F11:F32" si="0">E11/$E$32</f>
        <v>0.29921539681237869</v>
      </c>
      <c r="G11" s="76">
        <v>16123</v>
      </c>
      <c r="H11" s="76">
        <v>1701</v>
      </c>
      <c r="I11" s="76">
        <f>G11+H11</f>
        <v>17824</v>
      </c>
      <c r="J11" s="77">
        <f t="shared" ref="J11:J32" si="1">I11/$I$32</f>
        <v>0.38552549045054396</v>
      </c>
      <c r="K11" s="76">
        <f t="shared" ref="K11:K33" si="2">E11+I11</f>
        <v>28769</v>
      </c>
      <c r="P11" s="89"/>
    </row>
    <row r="12" spans="1:16" x14ac:dyDescent="0.25">
      <c r="B12" s="76" t="s">
        <v>311</v>
      </c>
      <c r="C12" s="76">
        <v>740</v>
      </c>
      <c r="D12" s="76">
        <v>866</v>
      </c>
      <c r="E12" s="76">
        <f t="shared" ref="E12:E32" si="3">C12+D12</f>
        <v>1606</v>
      </c>
      <c r="F12" s="77">
        <f t="shared" si="0"/>
        <v>4.3904972798600291E-2</v>
      </c>
      <c r="G12" s="76">
        <v>2181</v>
      </c>
      <c r="H12" s="76">
        <v>171</v>
      </c>
      <c r="I12" s="76">
        <f t="shared" ref="I12:I32" si="4">G12+H12</f>
        <v>2352</v>
      </c>
      <c r="J12" s="77">
        <f t="shared" si="1"/>
        <v>5.0872753228213614E-2</v>
      </c>
      <c r="K12" s="76">
        <f t="shared" si="2"/>
        <v>3958</v>
      </c>
      <c r="P12" s="89"/>
    </row>
    <row r="13" spans="1:16" x14ac:dyDescent="0.25">
      <c r="B13" s="76" t="s">
        <v>289</v>
      </c>
      <c r="C13" s="76">
        <v>643</v>
      </c>
      <c r="D13" s="76">
        <v>678</v>
      </c>
      <c r="E13" s="76">
        <f t="shared" si="3"/>
        <v>1321</v>
      </c>
      <c r="F13" s="77">
        <f t="shared" si="0"/>
        <v>3.6113617102709203E-2</v>
      </c>
      <c r="G13" s="76">
        <v>1640</v>
      </c>
      <c r="H13" s="76">
        <v>205</v>
      </c>
      <c r="I13" s="76">
        <f t="shared" si="4"/>
        <v>1845</v>
      </c>
      <c r="J13" s="77">
        <f t="shared" si="1"/>
        <v>3.9906560249172669E-2</v>
      </c>
      <c r="K13" s="76">
        <f t="shared" si="2"/>
        <v>3166</v>
      </c>
      <c r="P13" s="89"/>
    </row>
    <row r="14" spans="1:16" x14ac:dyDescent="0.25">
      <c r="B14" s="76" t="s">
        <v>314</v>
      </c>
      <c r="C14" s="76">
        <v>639</v>
      </c>
      <c r="D14" s="76">
        <v>990</v>
      </c>
      <c r="E14" s="76">
        <f t="shared" si="3"/>
        <v>1629</v>
      </c>
      <c r="F14" s="77">
        <f t="shared" si="0"/>
        <v>4.4533748872303783E-2</v>
      </c>
      <c r="G14" s="76">
        <v>851</v>
      </c>
      <c r="H14" s="76">
        <v>150</v>
      </c>
      <c r="I14" s="76">
        <f t="shared" si="4"/>
        <v>1001</v>
      </c>
      <c r="J14" s="77">
        <f t="shared" si="1"/>
        <v>2.1651201522721864E-2</v>
      </c>
      <c r="K14" s="76">
        <f t="shared" si="2"/>
        <v>2630</v>
      </c>
      <c r="P14" s="89"/>
    </row>
    <row r="15" spans="1:16" x14ac:dyDescent="0.25">
      <c r="B15" s="76" t="s">
        <v>290</v>
      </c>
      <c r="C15" s="76">
        <v>282</v>
      </c>
      <c r="D15" s="76">
        <v>561</v>
      </c>
      <c r="E15" s="76">
        <f t="shared" si="3"/>
        <v>843</v>
      </c>
      <c r="F15" s="77">
        <f t="shared" si="0"/>
        <v>2.3046010005741E-2</v>
      </c>
      <c r="G15" s="76">
        <v>651</v>
      </c>
      <c r="H15" s="76">
        <v>89</v>
      </c>
      <c r="I15" s="76">
        <f t="shared" si="4"/>
        <v>740</v>
      </c>
      <c r="J15" s="77">
        <f t="shared" si="1"/>
        <v>1.600588324357061E-2</v>
      </c>
      <c r="K15" s="76">
        <f t="shared" si="2"/>
        <v>1583</v>
      </c>
      <c r="P15" s="89"/>
    </row>
    <row r="16" spans="1:16" x14ac:dyDescent="0.25">
      <c r="B16" s="76" t="s">
        <v>317</v>
      </c>
      <c r="C16" s="76">
        <v>476</v>
      </c>
      <c r="D16" s="76">
        <v>602</v>
      </c>
      <c r="E16" s="76">
        <f t="shared" si="3"/>
        <v>1078</v>
      </c>
      <c r="F16" s="77">
        <f t="shared" si="0"/>
        <v>2.9470461193581016E-2</v>
      </c>
      <c r="G16" s="76">
        <v>857</v>
      </c>
      <c r="H16" s="76">
        <v>103</v>
      </c>
      <c r="I16" s="76">
        <f t="shared" si="4"/>
        <v>960</v>
      </c>
      <c r="J16" s="77">
        <f t="shared" si="1"/>
        <v>2.0764389072740249E-2</v>
      </c>
      <c r="K16" s="76">
        <f t="shared" si="2"/>
        <v>2038</v>
      </c>
      <c r="P16" s="89"/>
    </row>
    <row r="17" spans="2:16" x14ac:dyDescent="0.25">
      <c r="B17" s="76" t="s">
        <v>318</v>
      </c>
      <c r="C17" s="76">
        <v>835</v>
      </c>
      <c r="D17" s="76">
        <v>695</v>
      </c>
      <c r="E17" s="76">
        <f t="shared" si="3"/>
        <v>1530</v>
      </c>
      <c r="F17" s="77">
        <f t="shared" si="0"/>
        <v>4.1827277946362665E-2</v>
      </c>
      <c r="G17" s="76">
        <v>1650</v>
      </c>
      <c r="H17" s="76">
        <v>105</v>
      </c>
      <c r="I17" s="76">
        <f t="shared" si="4"/>
        <v>1755</v>
      </c>
      <c r="J17" s="77">
        <f t="shared" si="1"/>
        <v>3.7959898773603271E-2</v>
      </c>
      <c r="K17" s="76">
        <f t="shared" si="2"/>
        <v>3285</v>
      </c>
      <c r="P17" s="89"/>
    </row>
    <row r="18" spans="2:16" x14ac:dyDescent="0.25">
      <c r="B18" s="76" t="s">
        <v>321</v>
      </c>
      <c r="C18" s="76">
        <v>713</v>
      </c>
      <c r="D18" s="76">
        <v>1163</v>
      </c>
      <c r="E18" s="76">
        <f t="shared" si="3"/>
        <v>1876</v>
      </c>
      <c r="F18" s="77">
        <f t="shared" si="0"/>
        <v>5.1286257142076054E-2</v>
      </c>
      <c r="G18" s="76">
        <v>1194</v>
      </c>
      <c r="H18" s="76">
        <v>220</v>
      </c>
      <c r="I18" s="76">
        <f t="shared" si="4"/>
        <v>1414</v>
      </c>
      <c r="J18" s="77">
        <f t="shared" si="1"/>
        <v>3.0584214738390327E-2</v>
      </c>
      <c r="K18" s="76">
        <f t="shared" si="2"/>
        <v>3290</v>
      </c>
      <c r="P18" s="89"/>
    </row>
    <row r="19" spans="2:16" x14ac:dyDescent="0.25">
      <c r="B19" s="76" t="s">
        <v>323</v>
      </c>
      <c r="C19" s="76">
        <v>590</v>
      </c>
      <c r="D19" s="76">
        <v>694</v>
      </c>
      <c r="E19" s="76">
        <f t="shared" si="3"/>
        <v>1284</v>
      </c>
      <c r="F19" s="77">
        <f t="shared" si="0"/>
        <v>3.5102107766751413E-2</v>
      </c>
      <c r="G19" s="76">
        <v>1719</v>
      </c>
      <c r="H19" s="76">
        <v>130</v>
      </c>
      <c r="I19" s="76">
        <f t="shared" si="4"/>
        <v>1849</v>
      </c>
      <c r="J19" s="77">
        <f t="shared" si="1"/>
        <v>3.999307853697575E-2</v>
      </c>
      <c r="K19" s="76">
        <f t="shared" si="2"/>
        <v>3133</v>
      </c>
      <c r="P19" s="89"/>
    </row>
    <row r="20" spans="2:16" x14ac:dyDescent="0.25">
      <c r="B20" s="76" t="s">
        <v>319</v>
      </c>
      <c r="C20" s="76">
        <v>443</v>
      </c>
      <c r="D20" s="76">
        <v>554</v>
      </c>
      <c r="E20" s="76">
        <f t="shared" si="3"/>
        <v>997</v>
      </c>
      <c r="F20" s="77">
        <f t="shared" si="0"/>
        <v>2.7256075890538287E-2</v>
      </c>
      <c r="G20" s="76">
        <v>1246</v>
      </c>
      <c r="H20" s="76">
        <v>97</v>
      </c>
      <c r="I20" s="76">
        <f t="shared" si="4"/>
        <v>1343</v>
      </c>
      <c r="J20" s="77">
        <f t="shared" si="1"/>
        <v>2.9048515129885578E-2</v>
      </c>
      <c r="K20" s="76">
        <f t="shared" si="2"/>
        <v>2340</v>
      </c>
      <c r="P20" s="89"/>
    </row>
    <row r="21" spans="2:16" x14ac:dyDescent="0.25">
      <c r="B21" s="76" t="s">
        <v>331</v>
      </c>
      <c r="C21" s="76">
        <v>300</v>
      </c>
      <c r="D21" s="76">
        <v>316</v>
      </c>
      <c r="E21" s="76">
        <f t="shared" si="3"/>
        <v>616</v>
      </c>
      <c r="F21" s="77">
        <f t="shared" si="0"/>
        <v>1.6840263539189153E-2</v>
      </c>
      <c r="G21" s="76">
        <v>359</v>
      </c>
      <c r="H21" s="76">
        <v>43</v>
      </c>
      <c r="I21" s="76">
        <f t="shared" si="4"/>
        <v>402</v>
      </c>
      <c r="J21" s="77">
        <f t="shared" si="1"/>
        <v>8.69508792420998E-3</v>
      </c>
      <c r="K21" s="76">
        <f t="shared" si="2"/>
        <v>1018</v>
      </c>
      <c r="P21" s="89"/>
    </row>
    <row r="22" spans="2:16" x14ac:dyDescent="0.25">
      <c r="B22" s="76" t="s">
        <v>312</v>
      </c>
      <c r="C22" s="76">
        <v>647</v>
      </c>
      <c r="D22" s="76">
        <v>805</v>
      </c>
      <c r="E22" s="76">
        <f t="shared" si="3"/>
        <v>1452</v>
      </c>
      <c r="F22" s="77">
        <f t="shared" si="0"/>
        <v>3.9694906913803001E-2</v>
      </c>
      <c r="G22" s="76">
        <v>1840</v>
      </c>
      <c r="H22" s="76">
        <v>133</v>
      </c>
      <c r="I22" s="76">
        <f t="shared" si="4"/>
        <v>1973</v>
      </c>
      <c r="J22" s="77">
        <f t="shared" si="1"/>
        <v>4.2675145458871369E-2</v>
      </c>
      <c r="K22" s="76">
        <f t="shared" si="2"/>
        <v>3425</v>
      </c>
      <c r="P22" s="89"/>
    </row>
    <row r="23" spans="2:16" x14ac:dyDescent="0.25">
      <c r="B23" s="76" t="s">
        <v>315</v>
      </c>
      <c r="C23" s="76">
        <v>299</v>
      </c>
      <c r="D23" s="76">
        <v>590</v>
      </c>
      <c r="E23" s="76">
        <f t="shared" si="3"/>
        <v>889</v>
      </c>
      <c r="F23" s="77">
        <f t="shared" si="0"/>
        <v>2.4303562153147981E-2</v>
      </c>
      <c r="G23" s="76">
        <v>475</v>
      </c>
      <c r="H23" s="76">
        <v>93</v>
      </c>
      <c r="I23" s="76">
        <f t="shared" si="4"/>
        <v>568</v>
      </c>
      <c r="J23" s="77">
        <f t="shared" si="1"/>
        <v>1.2285596868037981E-2</v>
      </c>
      <c r="K23" s="76">
        <f t="shared" si="2"/>
        <v>1457</v>
      </c>
      <c r="P23" s="89"/>
    </row>
    <row r="24" spans="2:16" x14ac:dyDescent="0.25">
      <c r="B24" s="76" t="s">
        <v>332</v>
      </c>
      <c r="C24" s="76">
        <v>233</v>
      </c>
      <c r="D24" s="76">
        <v>287</v>
      </c>
      <c r="E24" s="76">
        <f t="shared" si="3"/>
        <v>520</v>
      </c>
      <c r="F24" s="77">
        <f t="shared" si="0"/>
        <v>1.4215806883731103E-2</v>
      </c>
      <c r="G24" s="76">
        <v>516</v>
      </c>
      <c r="H24" s="76">
        <v>77</v>
      </c>
      <c r="I24" s="76">
        <f t="shared" si="4"/>
        <v>593</v>
      </c>
      <c r="J24" s="77">
        <f t="shared" si="1"/>
        <v>1.282633616680726E-2</v>
      </c>
      <c r="K24" s="76">
        <f t="shared" si="2"/>
        <v>1113</v>
      </c>
      <c r="P24" s="89"/>
    </row>
    <row r="25" spans="2:16" x14ac:dyDescent="0.25">
      <c r="B25" s="76" t="s">
        <v>291</v>
      </c>
      <c r="C25" s="76">
        <v>255</v>
      </c>
      <c r="D25" s="76">
        <v>295</v>
      </c>
      <c r="E25" s="76">
        <f t="shared" si="3"/>
        <v>550</v>
      </c>
      <c r="F25" s="77">
        <f t="shared" si="0"/>
        <v>1.5035949588561743E-2</v>
      </c>
      <c r="G25" s="76">
        <v>657</v>
      </c>
      <c r="H25" s="76">
        <v>49</v>
      </c>
      <c r="I25" s="76">
        <f t="shared" si="4"/>
        <v>706</v>
      </c>
      <c r="J25" s="77">
        <f t="shared" si="1"/>
        <v>1.5270477797244393E-2</v>
      </c>
      <c r="K25" s="76">
        <f t="shared" si="2"/>
        <v>1256</v>
      </c>
      <c r="P25" s="89"/>
    </row>
    <row r="26" spans="2:16" x14ac:dyDescent="0.25">
      <c r="B26" s="76" t="s">
        <v>322</v>
      </c>
      <c r="C26" s="76">
        <v>232</v>
      </c>
      <c r="D26" s="76">
        <v>310</v>
      </c>
      <c r="E26" s="76">
        <f t="shared" si="3"/>
        <v>542</v>
      </c>
      <c r="F26" s="77">
        <f t="shared" si="0"/>
        <v>1.4817244867273573E-2</v>
      </c>
      <c r="G26" s="76">
        <v>512</v>
      </c>
      <c r="H26" s="76">
        <v>58</v>
      </c>
      <c r="I26" s="76">
        <f t="shared" si="4"/>
        <v>570</v>
      </c>
      <c r="J26" s="77">
        <f t="shared" si="1"/>
        <v>1.2328856011939523E-2</v>
      </c>
      <c r="K26" s="76">
        <f t="shared" si="2"/>
        <v>1112</v>
      </c>
      <c r="P26" s="89"/>
    </row>
    <row r="27" spans="2:16" x14ac:dyDescent="0.25">
      <c r="B27" s="76" t="s">
        <v>320</v>
      </c>
      <c r="C27" s="76">
        <v>1788</v>
      </c>
      <c r="D27" s="76">
        <v>2265</v>
      </c>
      <c r="E27" s="76">
        <f t="shared" si="3"/>
        <v>4053</v>
      </c>
      <c r="F27" s="77">
        <f t="shared" si="0"/>
        <v>0.11080127942261954</v>
      </c>
      <c r="G27" s="76">
        <v>5283</v>
      </c>
      <c r="H27" s="76">
        <v>568</v>
      </c>
      <c r="I27" s="76">
        <f t="shared" si="4"/>
        <v>5851</v>
      </c>
      <c r="J27" s="77">
        <f t="shared" si="1"/>
        <v>0.12655462548396168</v>
      </c>
      <c r="K27" s="76">
        <f t="shared" si="2"/>
        <v>9904</v>
      </c>
      <c r="P27" s="89"/>
    </row>
    <row r="28" spans="2:16" x14ac:dyDescent="0.25">
      <c r="B28" s="76" t="s">
        <v>313</v>
      </c>
      <c r="C28" s="76">
        <v>783</v>
      </c>
      <c r="D28" s="76">
        <v>1395</v>
      </c>
      <c r="E28" s="76">
        <f t="shared" si="3"/>
        <v>2178</v>
      </c>
      <c r="F28" s="77">
        <f t="shared" si="0"/>
        <v>5.9542360370704504E-2</v>
      </c>
      <c r="G28" s="76">
        <v>1647</v>
      </c>
      <c r="H28" s="76">
        <v>220</v>
      </c>
      <c r="I28" s="76">
        <f t="shared" si="4"/>
        <v>1867</v>
      </c>
      <c r="J28" s="77">
        <f t="shared" si="1"/>
        <v>4.0382410832089634E-2</v>
      </c>
      <c r="K28" s="76">
        <f t="shared" si="2"/>
        <v>4045</v>
      </c>
      <c r="P28" s="89"/>
    </row>
    <row r="29" spans="2:16" x14ac:dyDescent="0.25">
      <c r="B29" s="76" t="s">
        <v>316</v>
      </c>
      <c r="C29" s="76">
        <v>568</v>
      </c>
      <c r="D29" s="76">
        <v>787</v>
      </c>
      <c r="E29" s="76">
        <f t="shared" si="3"/>
        <v>1355</v>
      </c>
      <c r="F29" s="77">
        <f t="shared" si="0"/>
        <v>3.7043112168183928E-2</v>
      </c>
      <c r="G29" s="76">
        <v>1134</v>
      </c>
      <c r="H29" s="76">
        <v>117</v>
      </c>
      <c r="I29" s="76">
        <f t="shared" si="4"/>
        <v>1251</v>
      </c>
      <c r="J29" s="77">
        <f t="shared" si="1"/>
        <v>2.7058594510414639E-2</v>
      </c>
      <c r="K29" s="76">
        <f t="shared" si="2"/>
        <v>2606</v>
      </c>
      <c r="P29" s="89"/>
    </row>
    <row r="30" spans="2:16" x14ac:dyDescent="0.25">
      <c r="B30" s="76" t="s">
        <v>333</v>
      </c>
      <c r="C30" s="76">
        <v>157</v>
      </c>
      <c r="D30" s="76">
        <v>176</v>
      </c>
      <c r="E30" s="76">
        <f t="shared" si="3"/>
        <v>333</v>
      </c>
      <c r="F30" s="77">
        <f t="shared" si="0"/>
        <v>9.1035840236201107E-3</v>
      </c>
      <c r="G30" s="76">
        <v>360</v>
      </c>
      <c r="H30" s="76">
        <v>23</v>
      </c>
      <c r="I30" s="76">
        <f t="shared" si="4"/>
        <v>383</v>
      </c>
      <c r="J30" s="77">
        <f t="shared" si="1"/>
        <v>8.2841260571453294E-3</v>
      </c>
      <c r="K30" s="76">
        <f t="shared" si="2"/>
        <v>716</v>
      </c>
      <c r="P30" s="89"/>
    </row>
    <row r="31" spans="2:16" x14ac:dyDescent="0.25">
      <c r="B31" s="76" t="s">
        <v>292</v>
      </c>
      <c r="C31" s="76">
        <v>384</v>
      </c>
      <c r="D31" s="76">
        <v>598</v>
      </c>
      <c r="E31" s="76">
        <f t="shared" si="3"/>
        <v>982</v>
      </c>
      <c r="F31" s="77">
        <f t="shared" si="0"/>
        <v>2.6846004538122966E-2</v>
      </c>
      <c r="G31" s="76">
        <v>849</v>
      </c>
      <c r="H31" s="76">
        <v>137</v>
      </c>
      <c r="I31" s="76">
        <f t="shared" si="4"/>
        <v>986</v>
      </c>
      <c r="J31" s="77">
        <f t="shared" si="1"/>
        <v>2.1326757943460298E-2</v>
      </c>
      <c r="K31" s="76">
        <f t="shared" si="2"/>
        <v>1968</v>
      </c>
      <c r="P31" s="89"/>
    </row>
    <row r="32" spans="2:16" x14ac:dyDescent="0.25">
      <c r="B32" s="78" t="s">
        <v>66</v>
      </c>
      <c r="C32" s="76">
        <f>SUM(C11:C31)</f>
        <v>16367</v>
      </c>
      <c r="D32" s="76">
        <f>SUM(D11:D31)</f>
        <v>20212</v>
      </c>
      <c r="E32" s="78">
        <f t="shared" si="3"/>
        <v>36579</v>
      </c>
      <c r="F32" s="77">
        <f t="shared" si="0"/>
        <v>1</v>
      </c>
      <c r="G32" s="76">
        <f>SUM(G11:G31)</f>
        <v>41744</v>
      </c>
      <c r="H32" s="76">
        <f>SUM(H11:H31)</f>
        <v>4489</v>
      </c>
      <c r="I32" s="78">
        <f t="shared" si="4"/>
        <v>46233</v>
      </c>
      <c r="J32" s="77">
        <f t="shared" si="1"/>
        <v>1</v>
      </c>
      <c r="K32" s="78">
        <f t="shared" si="2"/>
        <v>82812</v>
      </c>
      <c r="P32" s="89"/>
    </row>
    <row r="33" spans="2:12" ht="25.5" customHeight="1" x14ac:dyDescent="0.25">
      <c r="B33" s="90" t="s">
        <v>82</v>
      </c>
      <c r="C33" s="91">
        <f>+C32/$K$32</f>
        <v>0.19764043858378014</v>
      </c>
      <c r="D33" s="91">
        <f>+D32/$K$32</f>
        <v>0.24407090759793268</v>
      </c>
      <c r="E33" s="92">
        <f>C33+D33</f>
        <v>0.44171134618171282</v>
      </c>
      <c r="F33" s="91"/>
      <c r="G33" s="91">
        <f>+G32/$K$32</f>
        <v>0.50408153407718692</v>
      </c>
      <c r="H33" s="91">
        <f>+H32/$K$32</f>
        <v>5.4207119741100325E-2</v>
      </c>
      <c r="I33" s="92">
        <f>G33+H33</f>
        <v>0.55828865381828729</v>
      </c>
      <c r="J33" s="92"/>
      <c r="K33" s="92">
        <f t="shared" si="2"/>
        <v>1</v>
      </c>
    </row>
    <row r="34" spans="2:12" x14ac:dyDescent="0.25">
      <c r="B34" s="83"/>
      <c r="C34" s="96"/>
      <c r="D34" s="96"/>
      <c r="E34" s="96"/>
      <c r="F34" s="96"/>
      <c r="G34" s="96"/>
      <c r="H34" s="96"/>
      <c r="I34" s="96"/>
      <c r="J34" s="96"/>
      <c r="K34" s="96"/>
    </row>
    <row r="35" spans="2:12" ht="13.8" x14ac:dyDescent="0.3">
      <c r="B35" s="347" t="s">
        <v>614</v>
      </c>
      <c r="C35" s="347"/>
      <c r="D35" s="347"/>
      <c r="E35" s="347"/>
      <c r="F35" s="347"/>
      <c r="G35" s="347"/>
      <c r="H35" s="347"/>
      <c r="I35" s="347"/>
      <c r="J35" s="347"/>
      <c r="K35" s="347"/>
    </row>
    <row r="36" spans="2:12" ht="13.8" x14ac:dyDescent="0.3">
      <c r="B36" s="360" t="str">
        <f>'Solicitudes Regiones'!$B$6:$P$6</f>
        <v>Acumuladas de julio de 2008 a enero de 2019</v>
      </c>
      <c r="C36" s="360"/>
      <c r="D36" s="360"/>
      <c r="E36" s="360"/>
      <c r="F36" s="360"/>
      <c r="G36" s="360"/>
      <c r="H36" s="360"/>
      <c r="I36" s="360"/>
      <c r="J36" s="360"/>
      <c r="K36" s="360"/>
    </row>
    <row r="38" spans="2:12" ht="15" customHeight="1" x14ac:dyDescent="0.25">
      <c r="B38" s="376" t="s">
        <v>83</v>
      </c>
      <c r="C38" s="377"/>
      <c r="D38" s="377"/>
      <c r="E38" s="377"/>
      <c r="F38" s="377"/>
      <c r="G38" s="377"/>
      <c r="H38" s="377"/>
      <c r="I38" s="377"/>
      <c r="J38" s="377"/>
      <c r="K38" s="378"/>
      <c r="L38" s="97"/>
    </row>
    <row r="39" spans="2:12" ht="21" customHeight="1" x14ac:dyDescent="0.25">
      <c r="B39" s="375" t="s">
        <v>74</v>
      </c>
      <c r="C39" s="376" t="s">
        <v>2</v>
      </c>
      <c r="D39" s="377"/>
      <c r="E39" s="377"/>
      <c r="F39" s="377"/>
      <c r="G39" s="377"/>
      <c r="H39" s="377"/>
      <c r="I39" s="377"/>
      <c r="J39" s="377"/>
      <c r="K39" s="378"/>
    </row>
    <row r="40" spans="2:12" ht="24" x14ac:dyDescent="0.25">
      <c r="B40" s="375"/>
      <c r="C40" s="81" t="s">
        <v>75</v>
      </c>
      <c r="D40" s="81" t="s">
        <v>76</v>
      </c>
      <c r="E40" s="81" t="s">
        <v>77</v>
      </c>
      <c r="F40" s="81" t="s">
        <v>78</v>
      </c>
      <c r="G40" s="81" t="s">
        <v>8</v>
      </c>
      <c r="H40" s="81" t="s">
        <v>79</v>
      </c>
      <c r="I40" s="81" t="s">
        <v>80</v>
      </c>
      <c r="J40" s="81" t="s">
        <v>81</v>
      </c>
      <c r="K40" s="295" t="s">
        <v>46</v>
      </c>
    </row>
    <row r="41" spans="2:12" x14ac:dyDescent="0.25">
      <c r="B41" s="76" t="s">
        <v>310</v>
      </c>
      <c r="C41" s="76">
        <v>4728</v>
      </c>
      <c r="D41" s="76">
        <v>2747</v>
      </c>
      <c r="E41" s="76">
        <v>890</v>
      </c>
      <c r="F41" s="77">
        <f t="shared" ref="F41:F62" si="5">E41/$E$62</f>
        <v>3.7423261290051302E-2</v>
      </c>
      <c r="G41" s="76">
        <v>13541</v>
      </c>
      <c r="H41" s="76">
        <v>1437</v>
      </c>
      <c r="I41" s="76">
        <f>G41+H41</f>
        <v>14978</v>
      </c>
      <c r="J41" s="77">
        <f t="shared" ref="J41:J62" si="6">I41/$I$62</f>
        <v>0.37149660201398876</v>
      </c>
      <c r="K41" s="76">
        <f t="shared" ref="K41:K63" si="7">E41+I41</f>
        <v>15868</v>
      </c>
    </row>
    <row r="42" spans="2:12" x14ac:dyDescent="0.25">
      <c r="B42" s="76" t="s">
        <v>311</v>
      </c>
      <c r="C42" s="76">
        <v>666</v>
      </c>
      <c r="D42" s="76">
        <v>375</v>
      </c>
      <c r="E42" s="76">
        <v>613</v>
      </c>
      <c r="F42" s="77">
        <f t="shared" si="5"/>
        <v>2.577579682112522E-2</v>
      </c>
      <c r="G42" s="76">
        <v>1849</v>
      </c>
      <c r="H42" s="76">
        <v>129</v>
      </c>
      <c r="I42" s="76">
        <f t="shared" ref="I42:I62" si="8">G42+H42</f>
        <v>1978</v>
      </c>
      <c r="J42" s="77">
        <f t="shared" si="6"/>
        <v>4.9059973212956992E-2</v>
      </c>
      <c r="K42" s="76">
        <f t="shared" si="7"/>
        <v>2591</v>
      </c>
    </row>
    <row r="43" spans="2:12" x14ac:dyDescent="0.25">
      <c r="B43" s="76" t="s">
        <v>289</v>
      </c>
      <c r="C43" s="76">
        <v>569</v>
      </c>
      <c r="D43" s="76">
        <v>333</v>
      </c>
      <c r="E43" s="76">
        <v>587</v>
      </c>
      <c r="F43" s="77">
        <f t="shared" si="5"/>
        <v>2.4682533008157429E-2</v>
      </c>
      <c r="G43" s="76">
        <v>1436</v>
      </c>
      <c r="H43" s="76">
        <v>175</v>
      </c>
      <c r="I43" s="76">
        <f t="shared" si="8"/>
        <v>1611</v>
      </c>
      <c r="J43" s="77">
        <f t="shared" si="6"/>
        <v>3.9957339153727865E-2</v>
      </c>
      <c r="K43" s="76">
        <f t="shared" si="7"/>
        <v>2198</v>
      </c>
    </row>
    <row r="44" spans="2:12" x14ac:dyDescent="0.25">
      <c r="B44" s="76" t="s">
        <v>314</v>
      </c>
      <c r="C44" s="76">
        <v>616</v>
      </c>
      <c r="D44" s="76">
        <v>386</v>
      </c>
      <c r="E44" s="76">
        <v>370</v>
      </c>
      <c r="F44" s="77">
        <f t="shared" si="5"/>
        <v>1.5557985030695484E-2</v>
      </c>
      <c r="G44" s="76">
        <v>804</v>
      </c>
      <c r="H44" s="76">
        <v>136</v>
      </c>
      <c r="I44" s="76">
        <f t="shared" si="8"/>
        <v>940</v>
      </c>
      <c r="J44" s="77">
        <f t="shared" si="6"/>
        <v>2.3314648544074609E-2</v>
      </c>
      <c r="K44" s="76">
        <f t="shared" si="7"/>
        <v>1310</v>
      </c>
    </row>
    <row r="45" spans="2:12" x14ac:dyDescent="0.25">
      <c r="B45" s="76" t="s">
        <v>290</v>
      </c>
      <c r="C45" s="76">
        <v>252</v>
      </c>
      <c r="D45" s="76">
        <v>211</v>
      </c>
      <c r="E45" s="76">
        <v>499</v>
      </c>
      <c r="F45" s="77">
        <f t="shared" si="5"/>
        <v>2.0982255487343369E-2</v>
      </c>
      <c r="G45" s="76">
        <v>585</v>
      </c>
      <c r="H45" s="76">
        <v>80</v>
      </c>
      <c r="I45" s="76">
        <f t="shared" si="8"/>
        <v>665</v>
      </c>
      <c r="J45" s="77">
        <f t="shared" si="6"/>
        <v>1.6493873704052781E-2</v>
      </c>
      <c r="K45" s="76">
        <f t="shared" si="7"/>
        <v>1164</v>
      </c>
    </row>
    <row r="46" spans="2:12" x14ac:dyDescent="0.25">
      <c r="B46" s="76" t="s">
        <v>317</v>
      </c>
      <c r="C46" s="76">
        <v>434</v>
      </c>
      <c r="D46" s="76">
        <v>246</v>
      </c>
      <c r="E46" s="76">
        <v>980</v>
      </c>
      <c r="F46" s="77">
        <f t="shared" si="5"/>
        <v>4.1207636027247495E-2</v>
      </c>
      <c r="G46" s="76">
        <v>782</v>
      </c>
      <c r="H46" s="76">
        <v>84</v>
      </c>
      <c r="I46" s="76">
        <f t="shared" si="8"/>
        <v>866</v>
      </c>
      <c r="J46" s="77">
        <f t="shared" si="6"/>
        <v>2.1479240041668735E-2</v>
      </c>
      <c r="K46" s="76">
        <f t="shared" si="7"/>
        <v>1846</v>
      </c>
    </row>
    <row r="47" spans="2:12" x14ac:dyDescent="0.25">
      <c r="B47" s="76" t="s">
        <v>318</v>
      </c>
      <c r="C47" s="76">
        <v>780</v>
      </c>
      <c r="D47" s="76">
        <v>303</v>
      </c>
      <c r="E47" s="76">
        <v>2130</v>
      </c>
      <c r="F47" s="77">
        <f t="shared" si="5"/>
        <v>8.9563535446976705E-2</v>
      </c>
      <c r="G47" s="76">
        <v>1470</v>
      </c>
      <c r="H47" s="76">
        <v>83</v>
      </c>
      <c r="I47" s="76">
        <f t="shared" si="8"/>
        <v>1553</v>
      </c>
      <c r="J47" s="77">
        <f t="shared" si="6"/>
        <v>3.8518775732923262E-2</v>
      </c>
      <c r="K47" s="76">
        <f t="shared" si="7"/>
        <v>3683</v>
      </c>
    </row>
    <row r="48" spans="2:12" x14ac:dyDescent="0.25">
      <c r="B48" s="76" t="s">
        <v>321</v>
      </c>
      <c r="C48" s="76">
        <v>684</v>
      </c>
      <c r="D48" s="76">
        <v>464</v>
      </c>
      <c r="E48" s="76">
        <v>1177</v>
      </c>
      <c r="F48" s="77">
        <f t="shared" si="5"/>
        <v>4.9491211840888068E-2</v>
      </c>
      <c r="G48" s="76">
        <v>1103</v>
      </c>
      <c r="H48" s="76">
        <v>194</v>
      </c>
      <c r="I48" s="76">
        <f t="shared" si="8"/>
        <v>1297</v>
      </c>
      <c r="J48" s="77">
        <f t="shared" si="6"/>
        <v>3.2169254427302944E-2</v>
      </c>
      <c r="K48" s="76">
        <f t="shared" si="7"/>
        <v>2474</v>
      </c>
    </row>
    <row r="49" spans="2:11" x14ac:dyDescent="0.25">
      <c r="B49" s="76" t="s">
        <v>323</v>
      </c>
      <c r="C49" s="76">
        <v>558</v>
      </c>
      <c r="D49" s="76">
        <v>269</v>
      </c>
      <c r="E49" s="76">
        <v>234</v>
      </c>
      <c r="F49" s="77">
        <f t="shared" si="5"/>
        <v>9.8393743167101162E-3</v>
      </c>
      <c r="G49" s="76">
        <v>1581</v>
      </c>
      <c r="H49" s="76">
        <v>95</v>
      </c>
      <c r="I49" s="76">
        <f t="shared" si="8"/>
        <v>1676</v>
      </c>
      <c r="J49" s="77">
        <f t="shared" si="6"/>
        <v>4.1569522297733023E-2</v>
      </c>
      <c r="K49" s="76">
        <f t="shared" si="7"/>
        <v>1910</v>
      </c>
    </row>
    <row r="50" spans="2:11" x14ac:dyDescent="0.25">
      <c r="B50" s="76" t="s">
        <v>319</v>
      </c>
      <c r="C50" s="76">
        <v>415</v>
      </c>
      <c r="D50" s="76">
        <v>244</v>
      </c>
      <c r="E50" s="76">
        <v>2712</v>
      </c>
      <c r="F50" s="77">
        <f t="shared" si="5"/>
        <v>0.1140358254141788</v>
      </c>
      <c r="G50" s="76">
        <v>1148</v>
      </c>
      <c r="H50" s="76">
        <v>86</v>
      </c>
      <c r="I50" s="76">
        <f t="shared" si="8"/>
        <v>1234</v>
      </c>
      <c r="J50" s="77">
        <f t="shared" si="6"/>
        <v>3.060667691849794E-2</v>
      </c>
      <c r="K50" s="76">
        <f t="shared" si="7"/>
        <v>3946</v>
      </c>
    </row>
    <row r="51" spans="2:11" x14ac:dyDescent="0.25">
      <c r="B51" s="76" t="s">
        <v>331</v>
      </c>
      <c r="C51" s="76">
        <v>291</v>
      </c>
      <c r="D51" s="76">
        <v>125</v>
      </c>
      <c r="E51" s="76">
        <v>4099</v>
      </c>
      <c r="F51" s="77">
        <f t="shared" si="5"/>
        <v>0.17235724497519131</v>
      </c>
      <c r="G51" s="76">
        <v>342</v>
      </c>
      <c r="H51" s="76">
        <v>42</v>
      </c>
      <c r="I51" s="76">
        <f t="shared" si="8"/>
        <v>384</v>
      </c>
      <c r="J51" s="77">
        <f t="shared" si="6"/>
        <v>9.5242819584304781E-3</v>
      </c>
      <c r="K51" s="76">
        <f t="shared" si="7"/>
        <v>4483</v>
      </c>
    </row>
    <row r="52" spans="2:11" x14ac:dyDescent="0.25">
      <c r="B52" s="76" t="s">
        <v>312</v>
      </c>
      <c r="C52" s="76">
        <v>621</v>
      </c>
      <c r="D52" s="76">
        <v>353</v>
      </c>
      <c r="E52" s="76">
        <v>3373</v>
      </c>
      <c r="F52" s="77">
        <f t="shared" si="5"/>
        <v>0.14182995542847532</v>
      </c>
      <c r="G52" s="76">
        <v>1668</v>
      </c>
      <c r="H52" s="76">
        <v>112</v>
      </c>
      <c r="I52" s="76">
        <f t="shared" si="8"/>
        <v>1780</v>
      </c>
      <c r="J52" s="77">
        <f t="shared" si="6"/>
        <v>4.4149015328141278E-2</v>
      </c>
      <c r="K52" s="76">
        <f t="shared" si="7"/>
        <v>5153</v>
      </c>
    </row>
    <row r="53" spans="2:11" x14ac:dyDescent="0.25">
      <c r="B53" s="76" t="s">
        <v>315</v>
      </c>
      <c r="C53" s="76">
        <v>279</v>
      </c>
      <c r="D53" s="76">
        <v>213</v>
      </c>
      <c r="E53" s="76">
        <v>793</v>
      </c>
      <c r="F53" s="77">
        <f t="shared" si="5"/>
        <v>3.334454629551762E-2</v>
      </c>
      <c r="G53" s="76">
        <v>432</v>
      </c>
      <c r="H53" s="76">
        <v>78</v>
      </c>
      <c r="I53" s="76">
        <f t="shared" si="8"/>
        <v>510</v>
      </c>
      <c r="J53" s="77">
        <f t="shared" si="6"/>
        <v>1.2649436976040478E-2</v>
      </c>
      <c r="K53" s="76">
        <f t="shared" si="7"/>
        <v>1303</v>
      </c>
    </row>
    <row r="54" spans="2:11" x14ac:dyDescent="0.25">
      <c r="B54" s="76" t="s">
        <v>332</v>
      </c>
      <c r="C54" s="76">
        <v>226</v>
      </c>
      <c r="D54" s="76">
        <v>130</v>
      </c>
      <c r="E54" s="76">
        <v>2218</v>
      </c>
      <c r="F54" s="77">
        <f t="shared" si="5"/>
        <v>9.3263812967790766E-2</v>
      </c>
      <c r="G54" s="76">
        <v>481</v>
      </c>
      <c r="H54" s="76">
        <v>66</v>
      </c>
      <c r="I54" s="76">
        <f t="shared" si="8"/>
        <v>547</v>
      </c>
      <c r="J54" s="77">
        <f t="shared" si="6"/>
        <v>1.3567141227243415E-2</v>
      </c>
      <c r="K54" s="76">
        <f t="shared" si="7"/>
        <v>2765</v>
      </c>
    </row>
    <row r="55" spans="2:11" x14ac:dyDescent="0.25">
      <c r="B55" s="76" t="s">
        <v>291</v>
      </c>
      <c r="C55" s="76">
        <v>246</v>
      </c>
      <c r="D55" s="76">
        <v>132</v>
      </c>
      <c r="E55" s="76">
        <v>280</v>
      </c>
      <c r="F55" s="77">
        <f t="shared" si="5"/>
        <v>1.1773610293499286E-2</v>
      </c>
      <c r="G55" s="76">
        <v>598</v>
      </c>
      <c r="H55" s="76">
        <v>39</v>
      </c>
      <c r="I55" s="76">
        <f t="shared" si="8"/>
        <v>637</v>
      </c>
      <c r="J55" s="77">
        <f t="shared" si="6"/>
        <v>1.5799394811250558E-2</v>
      </c>
      <c r="K55" s="76">
        <f t="shared" si="7"/>
        <v>917</v>
      </c>
    </row>
    <row r="56" spans="2:11" x14ac:dyDescent="0.25">
      <c r="B56" s="76" t="s">
        <v>322</v>
      </c>
      <c r="C56" s="76">
        <v>231</v>
      </c>
      <c r="D56" s="76">
        <v>142</v>
      </c>
      <c r="E56" s="76">
        <v>6519</v>
      </c>
      <c r="F56" s="77">
        <f t="shared" si="5"/>
        <v>0.27411487679757801</v>
      </c>
      <c r="G56" s="76">
        <v>487</v>
      </c>
      <c r="H56" s="76">
        <v>46</v>
      </c>
      <c r="I56" s="76">
        <f t="shared" si="8"/>
        <v>533</v>
      </c>
      <c r="J56" s="77">
        <f t="shared" si="6"/>
        <v>1.3219901780842303E-2</v>
      </c>
      <c r="K56" s="76">
        <f t="shared" si="7"/>
        <v>7052</v>
      </c>
    </row>
    <row r="57" spans="2:11" x14ac:dyDescent="0.25">
      <c r="B57" s="76" t="s">
        <v>320</v>
      </c>
      <c r="C57" s="76">
        <v>1637</v>
      </c>
      <c r="D57" s="76">
        <v>971</v>
      </c>
      <c r="E57" s="76">
        <v>1539</v>
      </c>
      <c r="F57" s="77">
        <f t="shared" si="5"/>
        <v>6.4712808006055E-2</v>
      </c>
      <c r="G57" s="76">
        <v>4642</v>
      </c>
      <c r="H57" s="76">
        <v>501</v>
      </c>
      <c r="I57" s="76">
        <f t="shared" si="8"/>
        <v>5143</v>
      </c>
      <c r="J57" s="77">
        <f t="shared" si="6"/>
        <v>0.12756089091720821</v>
      </c>
      <c r="K57" s="76">
        <f t="shared" si="7"/>
        <v>6682</v>
      </c>
    </row>
    <row r="58" spans="2:11" x14ac:dyDescent="0.25">
      <c r="B58" s="76" t="s">
        <v>313</v>
      </c>
      <c r="C58" s="76">
        <v>715</v>
      </c>
      <c r="D58" s="76">
        <v>527</v>
      </c>
      <c r="E58" s="76">
        <v>1347</v>
      </c>
      <c r="F58" s="77">
        <f t="shared" si="5"/>
        <v>5.6639475233369777E-2</v>
      </c>
      <c r="G58" s="76">
        <v>1445</v>
      </c>
      <c r="H58" s="76">
        <v>195</v>
      </c>
      <c r="I58" s="76">
        <f t="shared" si="8"/>
        <v>1640</v>
      </c>
      <c r="J58" s="77">
        <f t="shared" si="6"/>
        <v>4.0676620864130167E-2</v>
      </c>
      <c r="K58" s="76">
        <f t="shared" si="7"/>
        <v>2987</v>
      </c>
    </row>
    <row r="59" spans="2:11" x14ac:dyDescent="0.25">
      <c r="B59" s="76" t="s">
        <v>316</v>
      </c>
      <c r="C59" s="76">
        <v>522</v>
      </c>
      <c r="D59" s="76">
        <v>334</v>
      </c>
      <c r="E59" s="76">
        <v>14224</v>
      </c>
      <c r="F59" s="77">
        <f t="shared" si="5"/>
        <v>0.59809940290976371</v>
      </c>
      <c r="G59" s="76">
        <v>982</v>
      </c>
      <c r="H59" s="76">
        <v>103</v>
      </c>
      <c r="I59" s="76">
        <f t="shared" si="8"/>
        <v>1085</v>
      </c>
      <c r="J59" s="77">
        <f t="shared" si="6"/>
        <v>2.6911057096086117E-2</v>
      </c>
      <c r="K59" s="76">
        <f t="shared" si="7"/>
        <v>15309</v>
      </c>
    </row>
    <row r="60" spans="2:11" x14ac:dyDescent="0.25">
      <c r="B60" s="76" t="s">
        <v>333</v>
      </c>
      <c r="C60" s="76">
        <v>144</v>
      </c>
      <c r="D60" s="76">
        <v>73</v>
      </c>
      <c r="E60" s="76">
        <v>1520</v>
      </c>
      <c r="F60" s="77">
        <f t="shared" si="5"/>
        <v>6.3913884450424688E-2</v>
      </c>
      <c r="G60" s="76">
        <v>324</v>
      </c>
      <c r="H60" s="76">
        <v>23</v>
      </c>
      <c r="I60" s="76">
        <f t="shared" si="8"/>
        <v>347</v>
      </c>
      <c r="J60" s="77">
        <f t="shared" si="6"/>
        <v>8.6065777072275411E-3</v>
      </c>
      <c r="K60" s="76">
        <f t="shared" si="7"/>
        <v>1867</v>
      </c>
    </row>
    <row r="61" spans="2:11" x14ac:dyDescent="0.25">
      <c r="B61" s="76" t="s">
        <v>292</v>
      </c>
      <c r="C61" s="76">
        <v>369</v>
      </c>
      <c r="D61" s="76">
        <v>221</v>
      </c>
      <c r="E61" s="76">
        <v>645</v>
      </c>
      <c r="F61" s="77">
        <f t="shared" si="5"/>
        <v>2.7121352283239426E-2</v>
      </c>
      <c r="G61" s="76">
        <v>799</v>
      </c>
      <c r="H61" s="76">
        <v>115</v>
      </c>
      <c r="I61" s="76">
        <f t="shared" si="8"/>
        <v>914</v>
      </c>
      <c r="J61" s="77">
        <f t="shared" si="6"/>
        <v>2.2669775286472543E-2</v>
      </c>
      <c r="K61" s="76">
        <f t="shared" si="7"/>
        <v>1559</v>
      </c>
    </row>
    <row r="62" spans="2:11" x14ac:dyDescent="0.25">
      <c r="B62" s="78" t="s">
        <v>66</v>
      </c>
      <c r="C62" s="76">
        <f>SUM(C41:C61)</f>
        <v>14983</v>
      </c>
      <c r="D62" s="76">
        <f>SUM(D41:D61)</f>
        <v>8799</v>
      </c>
      <c r="E62" s="78">
        <f>C62+D62</f>
        <v>23782</v>
      </c>
      <c r="F62" s="109">
        <f t="shared" si="5"/>
        <v>1</v>
      </c>
      <c r="G62" s="76">
        <f>SUM(G41:G61)</f>
        <v>36499</v>
      </c>
      <c r="H62" s="76">
        <f>SUM(H41:H61)</f>
        <v>3819</v>
      </c>
      <c r="I62" s="78">
        <f t="shared" si="8"/>
        <v>40318</v>
      </c>
      <c r="J62" s="109">
        <f t="shared" si="6"/>
        <v>1</v>
      </c>
      <c r="K62" s="78">
        <f t="shared" si="7"/>
        <v>64100</v>
      </c>
    </row>
    <row r="63" spans="2:11" ht="24" x14ac:dyDescent="0.25">
      <c r="B63" s="90" t="s">
        <v>84</v>
      </c>
      <c r="C63" s="91">
        <f>+C62/$K$62</f>
        <v>0.23374414976599064</v>
      </c>
      <c r="D63" s="91">
        <f>+D62/$K$62</f>
        <v>0.13726989079563182</v>
      </c>
      <c r="E63" s="92">
        <f>C63+D63</f>
        <v>0.37101404056162246</v>
      </c>
      <c r="F63" s="92"/>
      <c r="G63" s="91">
        <f>+G62/$K$62</f>
        <v>0.56940717628705151</v>
      </c>
      <c r="H63" s="91">
        <f>+H62/$K$62</f>
        <v>5.9578783151326052E-2</v>
      </c>
      <c r="I63" s="92">
        <f>G63+H63</f>
        <v>0.62898595943837754</v>
      </c>
      <c r="J63" s="92"/>
      <c r="K63" s="92">
        <f t="shared" si="7"/>
        <v>1</v>
      </c>
    </row>
    <row r="64" spans="2:11" x14ac:dyDescent="0.25">
      <c r="B64" s="83" t="s">
        <v>149</v>
      </c>
    </row>
    <row r="65" spans="2:2" x14ac:dyDescent="0.25">
      <c r="B65" s="83" t="s">
        <v>150</v>
      </c>
    </row>
  </sheetData>
  <mergeCells count="10">
    <mergeCell ref="B36:K36"/>
    <mergeCell ref="B38:K38"/>
    <mergeCell ref="B39:B40"/>
    <mergeCell ref="C39:K39"/>
    <mergeCell ref="B5:K5"/>
    <mergeCell ref="B6:K6"/>
    <mergeCell ref="B8:K8"/>
    <mergeCell ref="B9:B10"/>
    <mergeCell ref="C9:K9"/>
    <mergeCell ref="B35:K35"/>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topLeftCell="A52" zoomScaleNormal="100" workbookViewId="0">
      <selection activeCell="L16" sqref="L16"/>
    </sheetView>
  </sheetViews>
  <sheetFormatPr baseColWidth="10" defaultRowHeight="12" x14ac:dyDescent="0.25"/>
  <cols>
    <col min="1" max="1" width="6" style="84" customWidth="1"/>
    <col min="2" max="2" width="18.109375" style="84" customWidth="1"/>
    <col min="3" max="3" width="9.6640625" style="84" bestFit="1" customWidth="1"/>
    <col min="4" max="4" width="9.109375" style="84" bestFit="1" customWidth="1"/>
    <col min="5" max="6" width="9.109375" style="84" customWidth="1"/>
    <col min="7" max="7" width="9.6640625" style="84" bestFit="1" customWidth="1"/>
    <col min="8" max="8" width="8.44140625" style="84" bestFit="1" customWidth="1"/>
    <col min="9" max="11" width="11" style="84" customWidth="1"/>
    <col min="12" max="12" width="9.109375" style="84" customWidth="1"/>
    <col min="13" max="251" width="11.44140625" style="84"/>
    <col min="252" max="252" width="18.109375" style="84" customWidth="1"/>
    <col min="253" max="253" width="9.6640625" style="84" bestFit="1" customWidth="1"/>
    <col min="254" max="254" width="9.109375" style="84" bestFit="1" customWidth="1"/>
    <col min="255" max="256" width="9.109375" style="84" customWidth="1"/>
    <col min="257" max="257" width="9.6640625" style="84" bestFit="1" customWidth="1"/>
    <col min="258" max="258" width="8.44140625" style="84" bestFit="1" customWidth="1"/>
    <col min="259" max="261" width="11" style="84" customWidth="1"/>
    <col min="262" max="267" width="0" style="84" hidden="1" customWidth="1"/>
    <col min="268" max="268" width="9.109375" style="84" customWidth="1"/>
    <col min="269" max="507" width="11.44140625" style="84"/>
    <col min="508" max="508" width="18.109375" style="84" customWidth="1"/>
    <col min="509" max="509" width="9.6640625" style="84" bestFit="1" customWidth="1"/>
    <col min="510" max="510" width="9.109375" style="84" bestFit="1" customWidth="1"/>
    <col min="511" max="512" width="9.109375" style="84" customWidth="1"/>
    <col min="513" max="513" width="9.6640625" style="84" bestFit="1" customWidth="1"/>
    <col min="514" max="514" width="8.44140625" style="84" bestFit="1" customWidth="1"/>
    <col min="515" max="517" width="11" style="84" customWidth="1"/>
    <col min="518" max="523" width="0" style="84" hidden="1" customWidth="1"/>
    <col min="524" max="524" width="9.109375" style="84" customWidth="1"/>
    <col min="525" max="763" width="11.44140625" style="84"/>
    <col min="764" max="764" width="18.109375" style="84" customWidth="1"/>
    <col min="765" max="765" width="9.6640625" style="84" bestFit="1" customWidth="1"/>
    <col min="766" max="766" width="9.109375" style="84" bestFit="1" customWidth="1"/>
    <col min="767" max="768" width="9.109375" style="84" customWidth="1"/>
    <col min="769" max="769" width="9.6640625" style="84" bestFit="1" customWidth="1"/>
    <col min="770" max="770" width="8.44140625" style="84" bestFit="1" customWidth="1"/>
    <col min="771" max="773" width="11" style="84" customWidth="1"/>
    <col min="774" max="779" width="0" style="84" hidden="1" customWidth="1"/>
    <col min="780" max="780" width="9.109375" style="84" customWidth="1"/>
    <col min="781" max="1019" width="11.44140625" style="84"/>
    <col min="1020" max="1020" width="18.109375" style="84" customWidth="1"/>
    <col min="1021" max="1021" width="9.6640625" style="84" bestFit="1" customWidth="1"/>
    <col min="1022" max="1022" width="9.109375" style="84" bestFit="1" customWidth="1"/>
    <col min="1023" max="1024" width="9.109375" style="84" customWidth="1"/>
    <col min="1025" max="1025" width="9.6640625" style="84" bestFit="1" customWidth="1"/>
    <col min="1026" max="1026" width="8.44140625" style="84" bestFit="1" customWidth="1"/>
    <col min="1027" max="1029" width="11" style="84" customWidth="1"/>
    <col min="1030" max="1035" width="0" style="84" hidden="1" customWidth="1"/>
    <col min="1036" max="1036" width="9.109375" style="84" customWidth="1"/>
    <col min="1037" max="1275" width="11.44140625" style="84"/>
    <col min="1276" max="1276" width="18.109375" style="84" customWidth="1"/>
    <col min="1277" max="1277" width="9.6640625" style="84" bestFit="1" customWidth="1"/>
    <col min="1278" max="1278" width="9.109375" style="84" bestFit="1" customWidth="1"/>
    <col min="1279" max="1280" width="9.109375" style="84" customWidth="1"/>
    <col min="1281" max="1281" width="9.6640625" style="84" bestFit="1" customWidth="1"/>
    <col min="1282" max="1282" width="8.44140625" style="84" bestFit="1" customWidth="1"/>
    <col min="1283" max="1285" width="11" style="84" customWidth="1"/>
    <col min="1286" max="1291" width="0" style="84" hidden="1" customWidth="1"/>
    <col min="1292" max="1292" width="9.109375" style="84" customWidth="1"/>
    <col min="1293" max="1531" width="11.44140625" style="84"/>
    <col min="1532" max="1532" width="18.109375" style="84" customWidth="1"/>
    <col min="1533" max="1533" width="9.6640625" style="84" bestFit="1" customWidth="1"/>
    <col min="1534" max="1534" width="9.109375" style="84" bestFit="1" customWidth="1"/>
    <col min="1535" max="1536" width="9.109375" style="84" customWidth="1"/>
    <col min="1537" max="1537" width="9.6640625" style="84" bestFit="1" customWidth="1"/>
    <col min="1538" max="1538" width="8.44140625" style="84" bestFit="1" customWidth="1"/>
    <col min="1539" max="1541" width="11" style="84" customWidth="1"/>
    <col min="1542" max="1547" width="0" style="84" hidden="1" customWidth="1"/>
    <col min="1548" max="1548" width="9.109375" style="84" customWidth="1"/>
    <col min="1549" max="1787" width="11.44140625" style="84"/>
    <col min="1788" max="1788" width="18.109375" style="84" customWidth="1"/>
    <col min="1789" max="1789" width="9.6640625" style="84" bestFit="1" customWidth="1"/>
    <col min="1790" max="1790" width="9.109375" style="84" bestFit="1" customWidth="1"/>
    <col min="1791" max="1792" width="9.109375" style="84" customWidth="1"/>
    <col min="1793" max="1793" width="9.6640625" style="84" bestFit="1" customWidth="1"/>
    <col min="1794" max="1794" width="8.44140625" style="84" bestFit="1" customWidth="1"/>
    <col min="1795" max="1797" width="11" style="84" customWidth="1"/>
    <col min="1798" max="1803" width="0" style="84" hidden="1" customWidth="1"/>
    <col min="1804" max="1804" width="9.109375" style="84" customWidth="1"/>
    <col min="1805" max="2043" width="11.44140625" style="84"/>
    <col min="2044" max="2044" width="18.109375" style="84" customWidth="1"/>
    <col min="2045" max="2045" width="9.6640625" style="84" bestFit="1" customWidth="1"/>
    <col min="2046" max="2046" width="9.109375" style="84" bestFit="1" customWidth="1"/>
    <col min="2047" max="2048" width="9.109375" style="84" customWidth="1"/>
    <col min="2049" max="2049" width="9.6640625" style="84" bestFit="1" customWidth="1"/>
    <col min="2050" max="2050" width="8.44140625" style="84" bestFit="1" customWidth="1"/>
    <col min="2051" max="2053" width="11" style="84" customWidth="1"/>
    <col min="2054" max="2059" width="0" style="84" hidden="1" customWidth="1"/>
    <col min="2060" max="2060" width="9.109375" style="84" customWidth="1"/>
    <col min="2061" max="2299" width="11.44140625" style="84"/>
    <col min="2300" max="2300" width="18.109375" style="84" customWidth="1"/>
    <col min="2301" max="2301" width="9.6640625" style="84" bestFit="1" customWidth="1"/>
    <col min="2302" max="2302" width="9.109375" style="84" bestFit="1" customWidth="1"/>
    <col min="2303" max="2304" width="9.109375" style="84" customWidth="1"/>
    <col min="2305" max="2305" width="9.6640625" style="84" bestFit="1" customWidth="1"/>
    <col min="2306" max="2306" width="8.44140625" style="84" bestFit="1" customWidth="1"/>
    <col min="2307" max="2309" width="11" style="84" customWidth="1"/>
    <col min="2310" max="2315" width="0" style="84" hidden="1" customWidth="1"/>
    <col min="2316" max="2316" width="9.109375" style="84" customWidth="1"/>
    <col min="2317" max="2555" width="11.44140625" style="84"/>
    <col min="2556" max="2556" width="18.109375" style="84" customWidth="1"/>
    <col min="2557" max="2557" width="9.6640625" style="84" bestFit="1" customWidth="1"/>
    <col min="2558" max="2558" width="9.109375" style="84" bestFit="1" customWidth="1"/>
    <col min="2559" max="2560" width="9.109375" style="84" customWidth="1"/>
    <col min="2561" max="2561" width="9.6640625" style="84" bestFit="1" customWidth="1"/>
    <col min="2562" max="2562" width="8.44140625" style="84" bestFit="1" customWidth="1"/>
    <col min="2563" max="2565" width="11" style="84" customWidth="1"/>
    <col min="2566" max="2571" width="0" style="84" hidden="1" customWidth="1"/>
    <col min="2572" max="2572" width="9.109375" style="84" customWidth="1"/>
    <col min="2573" max="2811" width="11.44140625" style="84"/>
    <col min="2812" max="2812" width="18.109375" style="84" customWidth="1"/>
    <col min="2813" max="2813" width="9.6640625" style="84" bestFit="1" customWidth="1"/>
    <col min="2814" max="2814" width="9.109375" style="84" bestFit="1" customWidth="1"/>
    <col min="2815" max="2816" width="9.109375" style="84" customWidth="1"/>
    <col min="2817" max="2817" width="9.6640625" style="84" bestFit="1" customWidth="1"/>
    <col min="2818" max="2818" width="8.44140625" style="84" bestFit="1" customWidth="1"/>
    <col min="2819" max="2821" width="11" style="84" customWidth="1"/>
    <col min="2822" max="2827" width="0" style="84" hidden="1" customWidth="1"/>
    <col min="2828" max="2828" width="9.109375" style="84" customWidth="1"/>
    <col min="2829" max="3067" width="11.44140625" style="84"/>
    <col min="3068" max="3068" width="18.109375" style="84" customWidth="1"/>
    <col min="3069" max="3069" width="9.6640625" style="84" bestFit="1" customWidth="1"/>
    <col min="3070" max="3070" width="9.109375" style="84" bestFit="1" customWidth="1"/>
    <col min="3071" max="3072" width="9.109375" style="84" customWidth="1"/>
    <col min="3073" max="3073" width="9.6640625" style="84" bestFit="1" customWidth="1"/>
    <col min="3074" max="3074" width="8.44140625" style="84" bestFit="1" customWidth="1"/>
    <col min="3075" max="3077" width="11" style="84" customWidth="1"/>
    <col min="3078" max="3083" width="0" style="84" hidden="1" customWidth="1"/>
    <col min="3084" max="3084" width="9.109375" style="84" customWidth="1"/>
    <col min="3085" max="3323" width="11.44140625" style="84"/>
    <col min="3324" max="3324" width="18.109375" style="84" customWidth="1"/>
    <col min="3325" max="3325" width="9.6640625" style="84" bestFit="1" customWidth="1"/>
    <col min="3326" max="3326" width="9.109375" style="84" bestFit="1" customWidth="1"/>
    <col min="3327" max="3328" width="9.109375" style="84" customWidth="1"/>
    <col min="3329" max="3329" width="9.6640625" style="84" bestFit="1" customWidth="1"/>
    <col min="3330" max="3330" width="8.44140625" style="84" bestFit="1" customWidth="1"/>
    <col min="3331" max="3333" width="11" style="84" customWidth="1"/>
    <col min="3334" max="3339" width="0" style="84" hidden="1" customWidth="1"/>
    <col min="3340" max="3340" width="9.109375" style="84" customWidth="1"/>
    <col min="3341" max="3579" width="11.44140625" style="84"/>
    <col min="3580" max="3580" width="18.109375" style="84" customWidth="1"/>
    <col min="3581" max="3581" width="9.6640625" style="84" bestFit="1" customWidth="1"/>
    <col min="3582" max="3582" width="9.109375" style="84" bestFit="1" customWidth="1"/>
    <col min="3583" max="3584" width="9.109375" style="84" customWidth="1"/>
    <col min="3585" max="3585" width="9.6640625" style="84" bestFit="1" customWidth="1"/>
    <col min="3586" max="3586" width="8.44140625" style="84" bestFit="1" customWidth="1"/>
    <col min="3587" max="3589" width="11" style="84" customWidth="1"/>
    <col min="3590" max="3595" width="0" style="84" hidden="1" customWidth="1"/>
    <col min="3596" max="3596" width="9.109375" style="84" customWidth="1"/>
    <col min="3597" max="3835" width="11.44140625" style="84"/>
    <col min="3836" max="3836" width="18.109375" style="84" customWidth="1"/>
    <col min="3837" max="3837" width="9.6640625" style="84" bestFit="1" customWidth="1"/>
    <col min="3838" max="3838" width="9.109375" style="84" bestFit="1" customWidth="1"/>
    <col min="3839" max="3840" width="9.109375" style="84" customWidth="1"/>
    <col min="3841" max="3841" width="9.6640625" style="84" bestFit="1" customWidth="1"/>
    <col min="3842" max="3842" width="8.44140625" style="84" bestFit="1" customWidth="1"/>
    <col min="3843" max="3845" width="11" style="84" customWidth="1"/>
    <col min="3846" max="3851" width="0" style="84" hidden="1" customWidth="1"/>
    <col min="3852" max="3852" width="9.109375" style="84" customWidth="1"/>
    <col min="3853" max="4091" width="11.44140625" style="84"/>
    <col min="4092" max="4092" width="18.109375" style="84" customWidth="1"/>
    <col min="4093" max="4093" width="9.6640625" style="84" bestFit="1" customWidth="1"/>
    <col min="4094" max="4094" width="9.109375" style="84" bestFit="1" customWidth="1"/>
    <col min="4095" max="4096" width="9.109375" style="84" customWidth="1"/>
    <col min="4097" max="4097" width="9.6640625" style="84" bestFit="1" customWidth="1"/>
    <col min="4098" max="4098" width="8.44140625" style="84" bestFit="1" customWidth="1"/>
    <col min="4099" max="4101" width="11" style="84" customWidth="1"/>
    <col min="4102" max="4107" width="0" style="84" hidden="1" customWidth="1"/>
    <col min="4108" max="4108" width="9.109375" style="84" customWidth="1"/>
    <col min="4109" max="4347" width="11.44140625" style="84"/>
    <col min="4348" max="4348" width="18.109375" style="84" customWidth="1"/>
    <col min="4349" max="4349" width="9.6640625" style="84" bestFit="1" customWidth="1"/>
    <col min="4350" max="4350" width="9.109375" style="84" bestFit="1" customWidth="1"/>
    <col min="4351" max="4352" width="9.109375" style="84" customWidth="1"/>
    <col min="4353" max="4353" width="9.6640625" style="84" bestFit="1" customWidth="1"/>
    <col min="4354" max="4354" width="8.44140625" style="84" bestFit="1" customWidth="1"/>
    <col min="4355" max="4357" width="11" style="84" customWidth="1"/>
    <col min="4358" max="4363" width="0" style="84" hidden="1" customWidth="1"/>
    <col min="4364" max="4364" width="9.109375" style="84" customWidth="1"/>
    <col min="4365" max="4603" width="11.44140625" style="84"/>
    <col min="4604" max="4604" width="18.109375" style="84" customWidth="1"/>
    <col min="4605" max="4605" width="9.6640625" style="84" bestFit="1" customWidth="1"/>
    <col min="4606" max="4606" width="9.109375" style="84" bestFit="1" customWidth="1"/>
    <col min="4607" max="4608" width="9.109375" style="84" customWidth="1"/>
    <col min="4609" max="4609" width="9.6640625" style="84" bestFit="1" customWidth="1"/>
    <col min="4610" max="4610" width="8.44140625" style="84" bestFit="1" customWidth="1"/>
    <col min="4611" max="4613" width="11" style="84" customWidth="1"/>
    <col min="4614" max="4619" width="0" style="84" hidden="1" customWidth="1"/>
    <col min="4620" max="4620" width="9.109375" style="84" customWidth="1"/>
    <col min="4621" max="4859" width="11.44140625" style="84"/>
    <col min="4860" max="4860" width="18.109375" style="84" customWidth="1"/>
    <col min="4861" max="4861" width="9.6640625" style="84" bestFit="1" customWidth="1"/>
    <col min="4862" max="4862" width="9.109375" style="84" bestFit="1" customWidth="1"/>
    <col min="4863" max="4864" width="9.109375" style="84" customWidth="1"/>
    <col min="4865" max="4865" width="9.6640625" style="84" bestFit="1" customWidth="1"/>
    <col min="4866" max="4866" width="8.44140625" style="84" bestFit="1" customWidth="1"/>
    <col min="4867" max="4869" width="11" style="84" customWidth="1"/>
    <col min="4870" max="4875" width="0" style="84" hidden="1" customWidth="1"/>
    <col min="4876" max="4876" width="9.109375" style="84" customWidth="1"/>
    <col min="4877" max="5115" width="11.44140625" style="84"/>
    <col min="5116" max="5116" width="18.109375" style="84" customWidth="1"/>
    <col min="5117" max="5117" width="9.6640625" style="84" bestFit="1" customWidth="1"/>
    <col min="5118" max="5118" width="9.109375" style="84" bestFit="1" customWidth="1"/>
    <col min="5119" max="5120" width="9.109375" style="84" customWidth="1"/>
    <col min="5121" max="5121" width="9.6640625" style="84" bestFit="1" customWidth="1"/>
    <col min="5122" max="5122" width="8.44140625" style="84" bestFit="1" customWidth="1"/>
    <col min="5123" max="5125" width="11" style="84" customWidth="1"/>
    <col min="5126" max="5131" width="0" style="84" hidden="1" customWidth="1"/>
    <col min="5132" max="5132" width="9.109375" style="84" customWidth="1"/>
    <col min="5133" max="5371" width="11.44140625" style="84"/>
    <col min="5372" max="5372" width="18.109375" style="84" customWidth="1"/>
    <col min="5373" max="5373" width="9.6640625" style="84" bestFit="1" customWidth="1"/>
    <col min="5374" max="5374" width="9.109375" style="84" bestFit="1" customWidth="1"/>
    <col min="5375" max="5376" width="9.109375" style="84" customWidth="1"/>
    <col min="5377" max="5377" width="9.6640625" style="84" bestFit="1" customWidth="1"/>
    <col min="5378" max="5378" width="8.44140625" style="84" bestFit="1" customWidth="1"/>
    <col min="5379" max="5381" width="11" style="84" customWidth="1"/>
    <col min="5382" max="5387" width="0" style="84" hidden="1" customWidth="1"/>
    <col min="5388" max="5388" width="9.109375" style="84" customWidth="1"/>
    <col min="5389" max="5627" width="11.44140625" style="84"/>
    <col min="5628" max="5628" width="18.109375" style="84" customWidth="1"/>
    <col min="5629" max="5629" width="9.6640625" style="84" bestFit="1" customWidth="1"/>
    <col min="5630" max="5630" width="9.109375" style="84" bestFit="1" customWidth="1"/>
    <col min="5631" max="5632" width="9.109375" style="84" customWidth="1"/>
    <col min="5633" max="5633" width="9.6640625" style="84" bestFit="1" customWidth="1"/>
    <col min="5634" max="5634" width="8.44140625" style="84" bestFit="1" customWidth="1"/>
    <col min="5635" max="5637" width="11" style="84" customWidth="1"/>
    <col min="5638" max="5643" width="0" style="84" hidden="1" customWidth="1"/>
    <col min="5644" max="5644" width="9.109375" style="84" customWidth="1"/>
    <col min="5645" max="5883" width="11.44140625" style="84"/>
    <col min="5884" max="5884" width="18.109375" style="84" customWidth="1"/>
    <col min="5885" max="5885" width="9.6640625" style="84" bestFit="1" customWidth="1"/>
    <col min="5886" max="5886" width="9.109375" style="84" bestFit="1" customWidth="1"/>
    <col min="5887" max="5888" width="9.109375" style="84" customWidth="1"/>
    <col min="5889" max="5889" width="9.6640625" style="84" bestFit="1" customWidth="1"/>
    <col min="5890" max="5890" width="8.44140625" style="84" bestFit="1" customWidth="1"/>
    <col min="5891" max="5893" width="11" style="84" customWidth="1"/>
    <col min="5894" max="5899" width="0" style="84" hidden="1" customWidth="1"/>
    <col min="5900" max="5900" width="9.109375" style="84" customWidth="1"/>
    <col min="5901" max="6139" width="11.44140625" style="84"/>
    <col min="6140" max="6140" width="18.109375" style="84" customWidth="1"/>
    <col min="6141" max="6141" width="9.6640625" style="84" bestFit="1" customWidth="1"/>
    <col min="6142" max="6142" width="9.109375" style="84" bestFit="1" customWidth="1"/>
    <col min="6143" max="6144" width="9.109375" style="84" customWidth="1"/>
    <col min="6145" max="6145" width="9.6640625" style="84" bestFit="1" customWidth="1"/>
    <col min="6146" max="6146" width="8.44140625" style="84" bestFit="1" customWidth="1"/>
    <col min="6147" max="6149" width="11" style="84" customWidth="1"/>
    <col min="6150" max="6155" width="0" style="84" hidden="1" customWidth="1"/>
    <col min="6156" max="6156" width="9.109375" style="84" customWidth="1"/>
    <col min="6157" max="6395" width="11.44140625" style="84"/>
    <col min="6396" max="6396" width="18.109375" style="84" customWidth="1"/>
    <col min="6397" max="6397" width="9.6640625" style="84" bestFit="1" customWidth="1"/>
    <col min="6398" max="6398" width="9.109375" style="84" bestFit="1" customWidth="1"/>
    <col min="6399" max="6400" width="9.109375" style="84" customWidth="1"/>
    <col min="6401" max="6401" width="9.6640625" style="84" bestFit="1" customWidth="1"/>
    <col min="6402" max="6402" width="8.44140625" style="84" bestFit="1" customWidth="1"/>
    <col min="6403" max="6405" width="11" style="84" customWidth="1"/>
    <col min="6406" max="6411" width="0" style="84" hidden="1" customWidth="1"/>
    <col min="6412" max="6412" width="9.109375" style="84" customWidth="1"/>
    <col min="6413" max="6651" width="11.44140625" style="84"/>
    <col min="6652" max="6652" width="18.109375" style="84" customWidth="1"/>
    <col min="6653" max="6653" width="9.6640625" style="84" bestFit="1" customWidth="1"/>
    <col min="6654" max="6654" width="9.109375" style="84" bestFit="1" customWidth="1"/>
    <col min="6655" max="6656" width="9.109375" style="84" customWidth="1"/>
    <col min="6657" max="6657" width="9.6640625" style="84" bestFit="1" customWidth="1"/>
    <col min="6658" max="6658" width="8.44140625" style="84" bestFit="1" customWidth="1"/>
    <col min="6659" max="6661" width="11" style="84" customWidth="1"/>
    <col min="6662" max="6667" width="0" style="84" hidden="1" customWidth="1"/>
    <col min="6668" max="6668" width="9.109375" style="84" customWidth="1"/>
    <col min="6669" max="6907" width="11.44140625" style="84"/>
    <col min="6908" max="6908" width="18.109375" style="84" customWidth="1"/>
    <col min="6909" max="6909" width="9.6640625" style="84" bestFit="1" customWidth="1"/>
    <col min="6910" max="6910" width="9.109375" style="84" bestFit="1" customWidth="1"/>
    <col min="6911" max="6912" width="9.109375" style="84" customWidth="1"/>
    <col min="6913" max="6913" width="9.6640625" style="84" bestFit="1" customWidth="1"/>
    <col min="6914" max="6914" width="8.44140625" style="84" bestFit="1" customWidth="1"/>
    <col min="6915" max="6917" width="11" style="84" customWidth="1"/>
    <col min="6918" max="6923" width="0" style="84" hidden="1" customWidth="1"/>
    <col min="6924" max="6924" width="9.109375" style="84" customWidth="1"/>
    <col min="6925" max="7163" width="11.44140625" style="84"/>
    <col min="7164" max="7164" width="18.109375" style="84" customWidth="1"/>
    <col min="7165" max="7165" width="9.6640625" style="84" bestFit="1" customWidth="1"/>
    <col min="7166" max="7166" width="9.109375" style="84" bestFit="1" customWidth="1"/>
    <col min="7167" max="7168" width="9.109375" style="84" customWidth="1"/>
    <col min="7169" max="7169" width="9.6640625" style="84" bestFit="1" customWidth="1"/>
    <col min="7170" max="7170" width="8.44140625" style="84" bestFit="1" customWidth="1"/>
    <col min="7171" max="7173" width="11" style="84" customWidth="1"/>
    <col min="7174" max="7179" width="0" style="84" hidden="1" customWidth="1"/>
    <col min="7180" max="7180" width="9.109375" style="84" customWidth="1"/>
    <col min="7181" max="7419" width="11.44140625" style="84"/>
    <col min="7420" max="7420" width="18.109375" style="84" customWidth="1"/>
    <col min="7421" max="7421" width="9.6640625" style="84" bestFit="1" customWidth="1"/>
    <col min="7422" max="7422" width="9.109375" style="84" bestFit="1" customWidth="1"/>
    <col min="7423" max="7424" width="9.109375" style="84" customWidth="1"/>
    <col min="7425" max="7425" width="9.6640625" style="84" bestFit="1" customWidth="1"/>
    <col min="7426" max="7426" width="8.44140625" style="84" bestFit="1" customWidth="1"/>
    <col min="7427" max="7429" width="11" style="84" customWidth="1"/>
    <col min="7430" max="7435" width="0" style="84" hidden="1" customWidth="1"/>
    <col min="7436" max="7436" width="9.109375" style="84" customWidth="1"/>
    <col min="7437" max="7675" width="11.44140625" style="84"/>
    <col min="7676" max="7676" width="18.109375" style="84" customWidth="1"/>
    <col min="7677" max="7677" width="9.6640625" style="84" bestFit="1" customWidth="1"/>
    <col min="7678" max="7678" width="9.109375" style="84" bestFit="1" customWidth="1"/>
    <col min="7679" max="7680" width="9.109375" style="84" customWidth="1"/>
    <col min="7681" max="7681" width="9.6640625" style="84" bestFit="1" customWidth="1"/>
    <col min="7682" max="7682" width="8.44140625" style="84" bestFit="1" customWidth="1"/>
    <col min="7683" max="7685" width="11" style="84" customWidth="1"/>
    <col min="7686" max="7691" width="0" style="84" hidden="1" customWidth="1"/>
    <col min="7692" max="7692" width="9.109375" style="84" customWidth="1"/>
    <col min="7693" max="7931" width="11.44140625" style="84"/>
    <col min="7932" max="7932" width="18.109375" style="84" customWidth="1"/>
    <col min="7933" max="7933" width="9.6640625" style="84" bestFit="1" customWidth="1"/>
    <col min="7934" max="7934" width="9.109375" style="84" bestFit="1" customWidth="1"/>
    <col min="7935" max="7936" width="9.109375" style="84" customWidth="1"/>
    <col min="7937" max="7937" width="9.6640625" style="84" bestFit="1" customWidth="1"/>
    <col min="7938" max="7938" width="8.44140625" style="84" bestFit="1" customWidth="1"/>
    <col min="7939" max="7941" width="11" style="84" customWidth="1"/>
    <col min="7942" max="7947" width="0" style="84" hidden="1" customWidth="1"/>
    <col min="7948" max="7948" width="9.109375" style="84" customWidth="1"/>
    <col min="7949" max="8187" width="11.44140625" style="84"/>
    <col min="8188" max="8188" width="18.109375" style="84" customWidth="1"/>
    <col min="8189" max="8189" width="9.6640625" style="84" bestFit="1" customWidth="1"/>
    <col min="8190" max="8190" width="9.109375" style="84" bestFit="1" customWidth="1"/>
    <col min="8191" max="8192" width="9.109375" style="84" customWidth="1"/>
    <col min="8193" max="8193" width="9.6640625" style="84" bestFit="1" customWidth="1"/>
    <col min="8194" max="8194" width="8.44140625" style="84" bestFit="1" customWidth="1"/>
    <col min="8195" max="8197" width="11" style="84" customWidth="1"/>
    <col min="8198" max="8203" width="0" style="84" hidden="1" customWidth="1"/>
    <col min="8204" max="8204" width="9.109375" style="84" customWidth="1"/>
    <col min="8205" max="8443" width="11.44140625" style="84"/>
    <col min="8444" max="8444" width="18.109375" style="84" customWidth="1"/>
    <col min="8445" max="8445" width="9.6640625" style="84" bestFit="1" customWidth="1"/>
    <col min="8446" max="8446" width="9.109375" style="84" bestFit="1" customWidth="1"/>
    <col min="8447" max="8448" width="9.109375" style="84" customWidth="1"/>
    <col min="8449" max="8449" width="9.6640625" style="84" bestFit="1" customWidth="1"/>
    <col min="8450" max="8450" width="8.44140625" style="84" bestFit="1" customWidth="1"/>
    <col min="8451" max="8453" width="11" style="84" customWidth="1"/>
    <col min="8454" max="8459" width="0" style="84" hidden="1" customWidth="1"/>
    <col min="8460" max="8460" width="9.109375" style="84" customWidth="1"/>
    <col min="8461" max="8699" width="11.44140625" style="84"/>
    <col min="8700" max="8700" width="18.109375" style="84" customWidth="1"/>
    <col min="8701" max="8701" width="9.6640625" style="84" bestFit="1" customWidth="1"/>
    <col min="8702" max="8702" width="9.109375" style="84" bestFit="1" customWidth="1"/>
    <col min="8703" max="8704" width="9.109375" style="84" customWidth="1"/>
    <col min="8705" max="8705" width="9.6640625" style="84" bestFit="1" customWidth="1"/>
    <col min="8706" max="8706" width="8.44140625" style="84" bestFit="1" customWidth="1"/>
    <col min="8707" max="8709" width="11" style="84" customWidth="1"/>
    <col min="8710" max="8715" width="0" style="84" hidden="1" customWidth="1"/>
    <col min="8716" max="8716" width="9.109375" style="84" customWidth="1"/>
    <col min="8717" max="8955" width="11.44140625" style="84"/>
    <col min="8956" max="8956" width="18.109375" style="84" customWidth="1"/>
    <col min="8957" max="8957" width="9.6640625" style="84" bestFit="1" customWidth="1"/>
    <col min="8958" max="8958" width="9.109375" style="84" bestFit="1" customWidth="1"/>
    <col min="8959" max="8960" width="9.109375" style="84" customWidth="1"/>
    <col min="8961" max="8961" width="9.6640625" style="84" bestFit="1" customWidth="1"/>
    <col min="8962" max="8962" width="8.44140625" style="84" bestFit="1" customWidth="1"/>
    <col min="8963" max="8965" width="11" style="84" customWidth="1"/>
    <col min="8966" max="8971" width="0" style="84" hidden="1" customWidth="1"/>
    <col min="8972" max="8972" width="9.109375" style="84" customWidth="1"/>
    <col min="8973" max="9211" width="11.44140625" style="84"/>
    <col min="9212" max="9212" width="18.109375" style="84" customWidth="1"/>
    <col min="9213" max="9213" width="9.6640625" style="84" bestFit="1" customWidth="1"/>
    <col min="9214" max="9214" width="9.109375" style="84" bestFit="1" customWidth="1"/>
    <col min="9215" max="9216" width="9.109375" style="84" customWidth="1"/>
    <col min="9217" max="9217" width="9.6640625" style="84" bestFit="1" customWidth="1"/>
    <col min="9218" max="9218" width="8.44140625" style="84" bestFit="1" customWidth="1"/>
    <col min="9219" max="9221" width="11" style="84" customWidth="1"/>
    <col min="9222" max="9227" width="0" style="84" hidden="1" customWidth="1"/>
    <col min="9228" max="9228" width="9.109375" style="84" customWidth="1"/>
    <col min="9229" max="9467" width="11.44140625" style="84"/>
    <col min="9468" max="9468" width="18.109375" style="84" customWidth="1"/>
    <col min="9469" max="9469" width="9.6640625" style="84" bestFit="1" customWidth="1"/>
    <col min="9470" max="9470" width="9.109375" style="84" bestFit="1" customWidth="1"/>
    <col min="9471" max="9472" width="9.109375" style="84" customWidth="1"/>
    <col min="9473" max="9473" width="9.6640625" style="84" bestFit="1" customWidth="1"/>
    <col min="9474" max="9474" width="8.44140625" style="84" bestFit="1" customWidth="1"/>
    <col min="9475" max="9477" width="11" style="84" customWidth="1"/>
    <col min="9478" max="9483" width="0" style="84" hidden="1" customWidth="1"/>
    <col min="9484" max="9484" width="9.109375" style="84" customWidth="1"/>
    <col min="9485" max="9723" width="11.44140625" style="84"/>
    <col min="9724" max="9724" width="18.109375" style="84" customWidth="1"/>
    <col min="9725" max="9725" width="9.6640625" style="84" bestFit="1" customWidth="1"/>
    <col min="9726" max="9726" width="9.109375" style="84" bestFit="1" customWidth="1"/>
    <col min="9727" max="9728" width="9.109375" style="84" customWidth="1"/>
    <col min="9729" max="9729" width="9.6640625" style="84" bestFit="1" customWidth="1"/>
    <col min="9730" max="9730" width="8.44140625" style="84" bestFit="1" customWidth="1"/>
    <col min="9731" max="9733" width="11" style="84" customWidth="1"/>
    <col min="9734" max="9739" width="0" style="84" hidden="1" customWidth="1"/>
    <col min="9740" max="9740" width="9.109375" style="84" customWidth="1"/>
    <col min="9741" max="9979" width="11.44140625" style="84"/>
    <col min="9980" max="9980" width="18.109375" style="84" customWidth="1"/>
    <col min="9981" max="9981" width="9.6640625" style="84" bestFit="1" customWidth="1"/>
    <col min="9982" max="9982" width="9.109375" style="84" bestFit="1" customWidth="1"/>
    <col min="9983" max="9984" width="9.109375" style="84" customWidth="1"/>
    <col min="9985" max="9985" width="9.6640625" style="84" bestFit="1" customWidth="1"/>
    <col min="9986" max="9986" width="8.44140625" style="84" bestFit="1" customWidth="1"/>
    <col min="9987" max="9989" width="11" style="84" customWidth="1"/>
    <col min="9990" max="9995" width="0" style="84" hidden="1" customWidth="1"/>
    <col min="9996" max="9996" width="9.109375" style="84" customWidth="1"/>
    <col min="9997" max="10235" width="11.44140625" style="84"/>
    <col min="10236" max="10236" width="18.109375" style="84" customWidth="1"/>
    <col min="10237" max="10237" width="9.6640625" style="84" bestFit="1" customWidth="1"/>
    <col min="10238" max="10238" width="9.109375" style="84" bestFit="1" customWidth="1"/>
    <col min="10239" max="10240" width="9.109375" style="84" customWidth="1"/>
    <col min="10241" max="10241" width="9.6640625" style="84" bestFit="1" customWidth="1"/>
    <col min="10242" max="10242" width="8.44140625" style="84" bestFit="1" customWidth="1"/>
    <col min="10243" max="10245" width="11" style="84" customWidth="1"/>
    <col min="10246" max="10251" width="0" style="84" hidden="1" customWidth="1"/>
    <col min="10252" max="10252" width="9.109375" style="84" customWidth="1"/>
    <col min="10253" max="10491" width="11.44140625" style="84"/>
    <col min="10492" max="10492" width="18.109375" style="84" customWidth="1"/>
    <col min="10493" max="10493" width="9.6640625" style="84" bestFit="1" customWidth="1"/>
    <col min="10494" max="10494" width="9.109375" style="84" bestFit="1" customWidth="1"/>
    <col min="10495" max="10496" width="9.109375" style="84" customWidth="1"/>
    <col min="10497" max="10497" width="9.6640625" style="84" bestFit="1" customWidth="1"/>
    <col min="10498" max="10498" width="8.44140625" style="84" bestFit="1" customWidth="1"/>
    <col min="10499" max="10501" width="11" style="84" customWidth="1"/>
    <col min="10502" max="10507" width="0" style="84" hidden="1" customWidth="1"/>
    <col min="10508" max="10508" width="9.109375" style="84" customWidth="1"/>
    <col min="10509" max="10747" width="11.44140625" style="84"/>
    <col min="10748" max="10748" width="18.109375" style="84" customWidth="1"/>
    <col min="10749" max="10749" width="9.6640625" style="84" bestFit="1" customWidth="1"/>
    <col min="10750" max="10750" width="9.109375" style="84" bestFit="1" customWidth="1"/>
    <col min="10751" max="10752" width="9.109375" style="84" customWidth="1"/>
    <col min="10753" max="10753" width="9.6640625" style="84" bestFit="1" customWidth="1"/>
    <col min="10754" max="10754" width="8.44140625" style="84" bestFit="1" customWidth="1"/>
    <col min="10755" max="10757" width="11" style="84" customWidth="1"/>
    <col min="10758" max="10763" width="0" style="84" hidden="1" customWidth="1"/>
    <col min="10764" max="10764" width="9.109375" style="84" customWidth="1"/>
    <col min="10765" max="11003" width="11.44140625" style="84"/>
    <col min="11004" max="11004" width="18.109375" style="84" customWidth="1"/>
    <col min="11005" max="11005" width="9.6640625" style="84" bestFit="1" customWidth="1"/>
    <col min="11006" max="11006" width="9.109375" style="84" bestFit="1" customWidth="1"/>
    <col min="11007" max="11008" width="9.109375" style="84" customWidth="1"/>
    <col min="11009" max="11009" width="9.6640625" style="84" bestFit="1" customWidth="1"/>
    <col min="11010" max="11010" width="8.44140625" style="84" bestFit="1" customWidth="1"/>
    <col min="11011" max="11013" width="11" style="84" customWidth="1"/>
    <col min="11014" max="11019" width="0" style="84" hidden="1" customWidth="1"/>
    <col min="11020" max="11020" width="9.109375" style="84" customWidth="1"/>
    <col min="11021" max="11259" width="11.44140625" style="84"/>
    <col min="11260" max="11260" width="18.109375" style="84" customWidth="1"/>
    <col min="11261" max="11261" width="9.6640625" style="84" bestFit="1" customWidth="1"/>
    <col min="11262" max="11262" width="9.109375" style="84" bestFit="1" customWidth="1"/>
    <col min="11263" max="11264" width="9.109375" style="84" customWidth="1"/>
    <col min="11265" max="11265" width="9.6640625" style="84" bestFit="1" customWidth="1"/>
    <col min="11266" max="11266" width="8.44140625" style="84" bestFit="1" customWidth="1"/>
    <col min="11267" max="11269" width="11" style="84" customWidth="1"/>
    <col min="11270" max="11275" width="0" style="84" hidden="1" customWidth="1"/>
    <col min="11276" max="11276" width="9.109375" style="84" customWidth="1"/>
    <col min="11277" max="11515" width="11.44140625" style="84"/>
    <col min="11516" max="11516" width="18.109375" style="84" customWidth="1"/>
    <col min="11517" max="11517" width="9.6640625" style="84" bestFit="1" customWidth="1"/>
    <col min="11518" max="11518" width="9.109375" style="84" bestFit="1" customWidth="1"/>
    <col min="11519" max="11520" width="9.109375" style="84" customWidth="1"/>
    <col min="11521" max="11521" width="9.6640625" style="84" bestFit="1" customWidth="1"/>
    <col min="11522" max="11522" width="8.44140625" style="84" bestFit="1" customWidth="1"/>
    <col min="11523" max="11525" width="11" style="84" customWidth="1"/>
    <col min="11526" max="11531" width="0" style="84" hidden="1" customWidth="1"/>
    <col min="11532" max="11532" width="9.109375" style="84" customWidth="1"/>
    <col min="11533" max="11771" width="11.44140625" style="84"/>
    <col min="11772" max="11772" width="18.109375" style="84" customWidth="1"/>
    <col min="11773" max="11773" width="9.6640625" style="84" bestFit="1" customWidth="1"/>
    <col min="11774" max="11774" width="9.109375" style="84" bestFit="1" customWidth="1"/>
    <col min="11775" max="11776" width="9.109375" style="84" customWidth="1"/>
    <col min="11777" max="11777" width="9.6640625" style="84" bestFit="1" customWidth="1"/>
    <col min="11778" max="11778" width="8.44140625" style="84" bestFit="1" customWidth="1"/>
    <col min="11779" max="11781" width="11" style="84" customWidth="1"/>
    <col min="11782" max="11787" width="0" style="84" hidden="1" customWidth="1"/>
    <col min="11788" max="11788" width="9.109375" style="84" customWidth="1"/>
    <col min="11789" max="12027" width="11.44140625" style="84"/>
    <col min="12028" max="12028" width="18.109375" style="84" customWidth="1"/>
    <col min="12029" max="12029" width="9.6640625" style="84" bestFit="1" customWidth="1"/>
    <col min="12030" max="12030" width="9.109375" style="84" bestFit="1" customWidth="1"/>
    <col min="12031" max="12032" width="9.109375" style="84" customWidth="1"/>
    <col min="12033" max="12033" width="9.6640625" style="84" bestFit="1" customWidth="1"/>
    <col min="12034" max="12034" width="8.44140625" style="84" bestFit="1" customWidth="1"/>
    <col min="12035" max="12037" width="11" style="84" customWidth="1"/>
    <col min="12038" max="12043" width="0" style="84" hidden="1" customWidth="1"/>
    <col min="12044" max="12044" width="9.109375" style="84" customWidth="1"/>
    <col min="12045" max="12283" width="11.44140625" style="84"/>
    <col min="12284" max="12284" width="18.109375" style="84" customWidth="1"/>
    <col min="12285" max="12285" width="9.6640625" style="84" bestFit="1" customWidth="1"/>
    <col min="12286" max="12286" width="9.109375" style="84" bestFit="1" customWidth="1"/>
    <col min="12287" max="12288" width="9.109375" style="84" customWidth="1"/>
    <col min="12289" max="12289" width="9.6640625" style="84" bestFit="1" customWidth="1"/>
    <col min="12290" max="12290" width="8.44140625" style="84" bestFit="1" customWidth="1"/>
    <col min="12291" max="12293" width="11" style="84" customWidth="1"/>
    <col min="12294" max="12299" width="0" style="84" hidden="1" customWidth="1"/>
    <col min="12300" max="12300" width="9.109375" style="84" customWidth="1"/>
    <col min="12301" max="12539" width="11.44140625" style="84"/>
    <col min="12540" max="12540" width="18.109375" style="84" customWidth="1"/>
    <col min="12541" max="12541" width="9.6640625" style="84" bestFit="1" customWidth="1"/>
    <col min="12542" max="12542" width="9.109375" style="84" bestFit="1" customWidth="1"/>
    <col min="12543" max="12544" width="9.109375" style="84" customWidth="1"/>
    <col min="12545" max="12545" width="9.6640625" style="84" bestFit="1" customWidth="1"/>
    <col min="12546" max="12546" width="8.44140625" style="84" bestFit="1" customWidth="1"/>
    <col min="12547" max="12549" width="11" style="84" customWidth="1"/>
    <col min="12550" max="12555" width="0" style="84" hidden="1" customWidth="1"/>
    <col min="12556" max="12556" width="9.109375" style="84" customWidth="1"/>
    <col min="12557" max="12795" width="11.44140625" style="84"/>
    <col min="12796" max="12796" width="18.109375" style="84" customWidth="1"/>
    <col min="12797" max="12797" width="9.6640625" style="84" bestFit="1" customWidth="1"/>
    <col min="12798" max="12798" width="9.109375" style="84" bestFit="1" customWidth="1"/>
    <col min="12799" max="12800" width="9.109375" style="84" customWidth="1"/>
    <col min="12801" max="12801" width="9.6640625" style="84" bestFit="1" customWidth="1"/>
    <col min="12802" max="12802" width="8.44140625" style="84" bestFit="1" customWidth="1"/>
    <col min="12803" max="12805" width="11" style="84" customWidth="1"/>
    <col min="12806" max="12811" width="0" style="84" hidden="1" customWidth="1"/>
    <col min="12812" max="12812" width="9.109375" style="84" customWidth="1"/>
    <col min="12813" max="13051" width="11.44140625" style="84"/>
    <col min="13052" max="13052" width="18.109375" style="84" customWidth="1"/>
    <col min="13053" max="13053" width="9.6640625" style="84" bestFit="1" customWidth="1"/>
    <col min="13054" max="13054" width="9.109375" style="84" bestFit="1" customWidth="1"/>
    <col min="13055" max="13056" width="9.109375" style="84" customWidth="1"/>
    <col min="13057" max="13057" width="9.6640625" style="84" bestFit="1" customWidth="1"/>
    <col min="13058" max="13058" width="8.44140625" style="84" bestFit="1" customWidth="1"/>
    <col min="13059" max="13061" width="11" style="84" customWidth="1"/>
    <col min="13062" max="13067" width="0" style="84" hidden="1" customWidth="1"/>
    <col min="13068" max="13068" width="9.109375" style="84" customWidth="1"/>
    <col min="13069" max="13307" width="11.44140625" style="84"/>
    <col min="13308" max="13308" width="18.109375" style="84" customWidth="1"/>
    <col min="13309" max="13309" width="9.6640625" style="84" bestFit="1" customWidth="1"/>
    <col min="13310" max="13310" width="9.109375" style="84" bestFit="1" customWidth="1"/>
    <col min="13311" max="13312" width="9.109375" style="84" customWidth="1"/>
    <col min="13313" max="13313" width="9.6640625" style="84" bestFit="1" customWidth="1"/>
    <col min="13314" max="13314" width="8.44140625" style="84" bestFit="1" customWidth="1"/>
    <col min="13315" max="13317" width="11" style="84" customWidth="1"/>
    <col min="13318" max="13323" width="0" style="84" hidden="1" customWidth="1"/>
    <col min="13324" max="13324" width="9.109375" style="84" customWidth="1"/>
    <col min="13325" max="13563" width="11.44140625" style="84"/>
    <col min="13564" max="13564" width="18.109375" style="84" customWidth="1"/>
    <col min="13565" max="13565" width="9.6640625" style="84" bestFit="1" customWidth="1"/>
    <col min="13566" max="13566" width="9.109375" style="84" bestFit="1" customWidth="1"/>
    <col min="13567" max="13568" width="9.109375" style="84" customWidth="1"/>
    <col min="13569" max="13569" width="9.6640625" style="84" bestFit="1" customWidth="1"/>
    <col min="13570" max="13570" width="8.44140625" style="84" bestFit="1" customWidth="1"/>
    <col min="13571" max="13573" width="11" style="84" customWidth="1"/>
    <col min="13574" max="13579" width="0" style="84" hidden="1" customWidth="1"/>
    <col min="13580" max="13580" width="9.109375" style="84" customWidth="1"/>
    <col min="13581" max="13819" width="11.44140625" style="84"/>
    <col min="13820" max="13820" width="18.109375" style="84" customWidth="1"/>
    <col min="13821" max="13821" width="9.6640625" style="84" bestFit="1" customWidth="1"/>
    <col min="13822" max="13822" width="9.109375" style="84" bestFit="1" customWidth="1"/>
    <col min="13823" max="13824" width="9.109375" style="84" customWidth="1"/>
    <col min="13825" max="13825" width="9.6640625" style="84" bestFit="1" customWidth="1"/>
    <col min="13826" max="13826" width="8.44140625" style="84" bestFit="1" customWidth="1"/>
    <col min="13827" max="13829" width="11" style="84" customWidth="1"/>
    <col min="13830" max="13835" width="0" style="84" hidden="1" customWidth="1"/>
    <col min="13836" max="13836" width="9.109375" style="84" customWidth="1"/>
    <col min="13837" max="14075" width="11.44140625" style="84"/>
    <col min="14076" max="14076" width="18.109375" style="84" customWidth="1"/>
    <col min="14077" max="14077" width="9.6640625" style="84" bestFit="1" customWidth="1"/>
    <col min="14078" max="14078" width="9.109375" style="84" bestFit="1" customWidth="1"/>
    <col min="14079" max="14080" width="9.109375" style="84" customWidth="1"/>
    <col min="14081" max="14081" width="9.6640625" style="84" bestFit="1" customWidth="1"/>
    <col min="14082" max="14082" width="8.44140625" style="84" bestFit="1" customWidth="1"/>
    <col min="14083" max="14085" width="11" style="84" customWidth="1"/>
    <col min="14086" max="14091" width="0" style="84" hidden="1" customWidth="1"/>
    <col min="14092" max="14092" width="9.109375" style="84" customWidth="1"/>
    <col min="14093" max="14331" width="11.44140625" style="84"/>
    <col min="14332" max="14332" width="18.109375" style="84" customWidth="1"/>
    <col min="14333" max="14333" width="9.6640625" style="84" bestFit="1" customWidth="1"/>
    <col min="14334" max="14334" width="9.109375" style="84" bestFit="1" customWidth="1"/>
    <col min="14335" max="14336" width="9.109375" style="84" customWidth="1"/>
    <col min="14337" max="14337" width="9.6640625" style="84" bestFit="1" customWidth="1"/>
    <col min="14338" max="14338" width="8.44140625" style="84" bestFit="1" customWidth="1"/>
    <col min="14339" max="14341" width="11" style="84" customWidth="1"/>
    <col min="14342" max="14347" width="0" style="84" hidden="1" customWidth="1"/>
    <col min="14348" max="14348" width="9.109375" style="84" customWidth="1"/>
    <col min="14349" max="14587" width="11.44140625" style="84"/>
    <col min="14588" max="14588" width="18.109375" style="84" customWidth="1"/>
    <col min="14589" max="14589" width="9.6640625" style="84" bestFit="1" customWidth="1"/>
    <col min="14590" max="14590" width="9.109375" style="84" bestFit="1" customWidth="1"/>
    <col min="14591" max="14592" width="9.109375" style="84" customWidth="1"/>
    <col min="14593" max="14593" width="9.6640625" style="84" bestFit="1" customWidth="1"/>
    <col min="14594" max="14594" width="8.44140625" style="84" bestFit="1" customWidth="1"/>
    <col min="14595" max="14597" width="11" style="84" customWidth="1"/>
    <col min="14598" max="14603" width="0" style="84" hidden="1" customWidth="1"/>
    <col min="14604" max="14604" width="9.109375" style="84" customWidth="1"/>
    <col min="14605" max="14843" width="11.44140625" style="84"/>
    <col min="14844" max="14844" width="18.109375" style="84" customWidth="1"/>
    <col min="14845" max="14845" width="9.6640625" style="84" bestFit="1" customWidth="1"/>
    <col min="14846" max="14846" width="9.109375" style="84" bestFit="1" customWidth="1"/>
    <col min="14847" max="14848" width="9.109375" style="84" customWidth="1"/>
    <col min="14849" max="14849" width="9.6640625" style="84" bestFit="1" customWidth="1"/>
    <col min="14850" max="14850" width="8.44140625" style="84" bestFit="1" customWidth="1"/>
    <col min="14851" max="14853" width="11" style="84" customWidth="1"/>
    <col min="14854" max="14859" width="0" style="84" hidden="1" customWidth="1"/>
    <col min="14860" max="14860" width="9.109375" style="84" customWidth="1"/>
    <col min="14861" max="15099" width="11.44140625" style="84"/>
    <col min="15100" max="15100" width="18.109375" style="84" customWidth="1"/>
    <col min="15101" max="15101" width="9.6640625" style="84" bestFit="1" customWidth="1"/>
    <col min="15102" max="15102" width="9.109375" style="84" bestFit="1" customWidth="1"/>
    <col min="15103" max="15104" width="9.109375" style="84" customWidth="1"/>
    <col min="15105" max="15105" width="9.6640625" style="84" bestFit="1" customWidth="1"/>
    <col min="15106" max="15106" width="8.44140625" style="84" bestFit="1" customWidth="1"/>
    <col min="15107" max="15109" width="11" style="84" customWidth="1"/>
    <col min="15110" max="15115" width="0" style="84" hidden="1" customWidth="1"/>
    <col min="15116" max="15116" width="9.109375" style="84" customWidth="1"/>
    <col min="15117" max="15355" width="11.44140625" style="84"/>
    <col min="15356" max="15356" width="18.109375" style="84" customWidth="1"/>
    <col min="15357" max="15357" width="9.6640625" style="84" bestFit="1" customWidth="1"/>
    <col min="15358" max="15358" width="9.109375" style="84" bestFit="1" customWidth="1"/>
    <col min="15359" max="15360" width="9.109375" style="84" customWidth="1"/>
    <col min="15361" max="15361" width="9.6640625" style="84" bestFit="1" customWidth="1"/>
    <col min="15362" max="15362" width="8.44140625" style="84" bestFit="1" customWidth="1"/>
    <col min="15363" max="15365" width="11" style="84" customWidth="1"/>
    <col min="15366" max="15371" width="0" style="84" hidden="1" customWidth="1"/>
    <col min="15372" max="15372" width="9.109375" style="84" customWidth="1"/>
    <col min="15373" max="15611" width="11.44140625" style="84"/>
    <col min="15612" max="15612" width="18.109375" style="84" customWidth="1"/>
    <col min="15613" max="15613" width="9.6640625" style="84" bestFit="1" customWidth="1"/>
    <col min="15614" max="15614" width="9.109375" style="84" bestFit="1" customWidth="1"/>
    <col min="15615" max="15616" width="9.109375" style="84" customWidth="1"/>
    <col min="15617" max="15617" width="9.6640625" style="84" bestFit="1" customWidth="1"/>
    <col min="15618" max="15618" width="8.44140625" style="84" bestFit="1" customWidth="1"/>
    <col min="15619" max="15621" width="11" style="84" customWidth="1"/>
    <col min="15622" max="15627" width="0" style="84" hidden="1" customWidth="1"/>
    <col min="15628" max="15628" width="9.109375" style="84" customWidth="1"/>
    <col min="15629" max="15867" width="11.44140625" style="84"/>
    <col min="15868" max="15868" width="18.109375" style="84" customWidth="1"/>
    <col min="15869" max="15869" width="9.6640625" style="84" bestFit="1" customWidth="1"/>
    <col min="15870" max="15870" width="9.109375" style="84" bestFit="1" customWidth="1"/>
    <col min="15871" max="15872" width="9.109375" style="84" customWidth="1"/>
    <col min="15873" max="15873" width="9.6640625" style="84" bestFit="1" customWidth="1"/>
    <col min="15874" max="15874" width="8.44140625" style="84" bestFit="1" customWidth="1"/>
    <col min="15875" max="15877" width="11" style="84" customWidth="1"/>
    <col min="15878" max="15883" width="0" style="84" hidden="1" customWidth="1"/>
    <col min="15884" max="15884" width="9.109375" style="84" customWidth="1"/>
    <col min="15885" max="16123" width="11.44140625" style="84"/>
    <col min="16124" max="16124" width="18.109375" style="84" customWidth="1"/>
    <col min="16125" max="16125" width="9.6640625" style="84" bestFit="1" customWidth="1"/>
    <col min="16126" max="16126" width="9.109375" style="84" bestFit="1" customWidth="1"/>
    <col min="16127" max="16128" width="9.109375" style="84" customWidth="1"/>
    <col min="16129" max="16129" width="9.6640625" style="84" bestFit="1" customWidth="1"/>
    <col min="16130" max="16130" width="8.44140625" style="84" bestFit="1" customWidth="1"/>
    <col min="16131" max="16133" width="11" style="84" customWidth="1"/>
    <col min="16134" max="16139" width="0" style="84" hidden="1" customWidth="1"/>
    <col min="16140" max="16140" width="9.109375" style="84" customWidth="1"/>
    <col min="16141" max="16384" width="11.44140625" style="84"/>
  </cols>
  <sheetData>
    <row r="1" spans="1:16" s="85" customFormat="1" x14ac:dyDescent="0.25">
      <c r="B1" s="98"/>
      <c r="C1" s="98"/>
      <c r="D1" s="98"/>
      <c r="E1" s="98"/>
      <c r="F1" s="98"/>
      <c r="G1" s="98"/>
      <c r="H1" s="98"/>
      <c r="I1" s="98"/>
      <c r="J1" s="98"/>
      <c r="K1" s="98"/>
      <c r="L1" s="98"/>
    </row>
    <row r="2" spans="1:16" s="85" customFormat="1" x14ac:dyDescent="0.25">
      <c r="A2" s="112" t="s">
        <v>121</v>
      </c>
      <c r="B2" s="98"/>
      <c r="C2" s="98"/>
      <c r="D2" s="98"/>
      <c r="E2" s="98"/>
      <c r="F2" s="98"/>
      <c r="G2" s="98"/>
      <c r="H2" s="98"/>
      <c r="I2" s="98"/>
      <c r="K2" s="98"/>
      <c r="L2" s="98"/>
    </row>
    <row r="3" spans="1:16" s="85" customFormat="1" ht="14.4" x14ac:dyDescent="0.3">
      <c r="A3" s="112" t="s">
        <v>122</v>
      </c>
      <c r="B3" s="98"/>
      <c r="C3" s="98"/>
      <c r="D3" s="98"/>
      <c r="E3" s="98"/>
      <c r="F3" s="98"/>
      <c r="G3" s="98"/>
      <c r="H3" s="98"/>
      <c r="I3" s="98"/>
      <c r="J3" s="253"/>
      <c r="K3" s="98"/>
      <c r="L3" s="98"/>
    </row>
    <row r="4" spans="1:16" s="85" customFormat="1" x14ac:dyDescent="0.25">
      <c r="B4" s="98"/>
      <c r="C4" s="98"/>
      <c r="D4" s="98"/>
      <c r="E4" s="98"/>
      <c r="F4" s="98"/>
      <c r="G4" s="98"/>
      <c r="H4" s="98"/>
      <c r="I4" s="98"/>
      <c r="J4" s="98"/>
      <c r="K4" s="98"/>
      <c r="L4" s="98"/>
    </row>
    <row r="5" spans="1:16" s="85" customFormat="1" ht="13.8" x14ac:dyDescent="0.3">
      <c r="B5" s="347" t="s">
        <v>140</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x14ac:dyDescent="0.25">
      <c r="B7" s="86"/>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x14ac:dyDescent="0.25">
      <c r="B10" s="375"/>
      <c r="C10" s="81" t="s">
        <v>75</v>
      </c>
      <c r="D10" s="81" t="s">
        <v>76</v>
      </c>
      <c r="E10" s="81" t="s">
        <v>77</v>
      </c>
      <c r="F10" s="81" t="s">
        <v>78</v>
      </c>
      <c r="G10" s="81" t="s">
        <v>8</v>
      </c>
      <c r="H10" s="81" t="s">
        <v>79</v>
      </c>
      <c r="I10" s="81" t="s">
        <v>80</v>
      </c>
      <c r="J10" s="81" t="s">
        <v>81</v>
      </c>
      <c r="K10" s="142" t="s">
        <v>46</v>
      </c>
    </row>
    <row r="11" spans="1:16" ht="15.75" customHeight="1" x14ac:dyDescent="0.25">
      <c r="B11" s="76" t="s">
        <v>282</v>
      </c>
      <c r="C11" s="76">
        <v>1974</v>
      </c>
      <c r="D11" s="76">
        <v>1174</v>
      </c>
      <c r="E11" s="76">
        <f>C11+D11</f>
        <v>3148</v>
      </c>
      <c r="F11" s="77">
        <f t="shared" ref="F11:F43" si="0">E11/$E$44</f>
        <v>4.2164478971336725E-2</v>
      </c>
      <c r="G11" s="76">
        <v>6541</v>
      </c>
      <c r="H11" s="76">
        <v>350</v>
      </c>
      <c r="I11" s="76">
        <f>G11+H11</f>
        <v>6891</v>
      </c>
      <c r="J11" s="77">
        <f t="shared" ref="J11:J43" si="1">I11/$I$44</f>
        <v>5.2717341411915912E-2</v>
      </c>
      <c r="K11" s="76">
        <f t="shared" ref="K11:K43" si="2">E11+I11</f>
        <v>10039</v>
      </c>
      <c r="P11" s="89"/>
    </row>
    <row r="12" spans="1:16" x14ac:dyDescent="0.25">
      <c r="B12" s="76" t="s">
        <v>283</v>
      </c>
      <c r="C12" s="76">
        <v>1615</v>
      </c>
      <c r="D12" s="76">
        <v>1040</v>
      </c>
      <c r="E12" s="76">
        <f t="shared" ref="E12:E43" si="3">C12+D12</f>
        <v>2655</v>
      </c>
      <c r="F12" s="77">
        <f t="shared" si="0"/>
        <v>3.5561210822394856E-2</v>
      </c>
      <c r="G12" s="76">
        <v>5239</v>
      </c>
      <c r="H12" s="76">
        <v>209</v>
      </c>
      <c r="I12" s="76">
        <f t="shared" ref="I12:I43" si="4">G12+H12</f>
        <v>5448</v>
      </c>
      <c r="J12" s="77">
        <f t="shared" si="1"/>
        <v>4.1678141926007529E-2</v>
      </c>
      <c r="K12" s="76">
        <f t="shared" si="2"/>
        <v>8103</v>
      </c>
      <c r="P12" s="89"/>
    </row>
    <row r="13" spans="1:16" x14ac:dyDescent="0.25">
      <c r="B13" s="76" t="s">
        <v>284</v>
      </c>
      <c r="C13" s="76">
        <v>2186</v>
      </c>
      <c r="D13" s="76">
        <v>1229</v>
      </c>
      <c r="E13" s="76">
        <f t="shared" si="3"/>
        <v>3415</v>
      </c>
      <c r="F13" s="77">
        <f t="shared" si="0"/>
        <v>4.574069113313689E-2</v>
      </c>
      <c r="G13" s="76">
        <v>8085</v>
      </c>
      <c r="H13" s="76">
        <v>345</v>
      </c>
      <c r="I13" s="76">
        <f t="shared" si="4"/>
        <v>8430</v>
      </c>
      <c r="J13" s="77">
        <f t="shared" si="1"/>
        <v>6.4490957495639406E-2</v>
      </c>
      <c r="K13" s="76">
        <f t="shared" si="2"/>
        <v>11845</v>
      </c>
      <c r="P13" s="89"/>
    </row>
    <row r="14" spans="1:16" x14ac:dyDescent="0.25">
      <c r="B14" s="76" t="s">
        <v>285</v>
      </c>
      <c r="C14" s="76">
        <v>5514</v>
      </c>
      <c r="D14" s="76">
        <v>3786</v>
      </c>
      <c r="E14" s="76">
        <f t="shared" si="3"/>
        <v>9300</v>
      </c>
      <c r="F14" s="77">
        <f t="shared" si="0"/>
        <v>0.12456469327618537</v>
      </c>
      <c r="G14" s="76">
        <v>14808</v>
      </c>
      <c r="H14" s="76">
        <v>1130</v>
      </c>
      <c r="I14" s="76">
        <f t="shared" si="4"/>
        <v>15938</v>
      </c>
      <c r="J14" s="77">
        <f t="shared" si="1"/>
        <v>0.12192845558309617</v>
      </c>
      <c r="K14" s="76">
        <f t="shared" si="2"/>
        <v>25238</v>
      </c>
      <c r="P14" s="89"/>
    </row>
    <row r="15" spans="1:16" x14ac:dyDescent="0.25">
      <c r="B15" s="76" t="s">
        <v>286</v>
      </c>
      <c r="C15" s="76">
        <v>999</v>
      </c>
      <c r="D15" s="76">
        <v>915</v>
      </c>
      <c r="E15" s="76">
        <f t="shared" si="3"/>
        <v>1914</v>
      </c>
      <c r="F15" s="77">
        <f t="shared" si="0"/>
        <v>2.5636217519421377E-2</v>
      </c>
      <c r="G15" s="76">
        <v>2048</v>
      </c>
      <c r="H15" s="76">
        <v>192</v>
      </c>
      <c r="I15" s="76">
        <f t="shared" si="4"/>
        <v>2240</v>
      </c>
      <c r="J15" s="77">
        <f t="shared" si="1"/>
        <v>1.7136387282352582E-2</v>
      </c>
      <c r="K15" s="76">
        <f t="shared" si="2"/>
        <v>4154</v>
      </c>
      <c r="P15" s="89"/>
    </row>
    <row r="16" spans="1:16" x14ac:dyDescent="0.25">
      <c r="B16" s="76" t="s">
        <v>287</v>
      </c>
      <c r="C16" s="76">
        <v>538</v>
      </c>
      <c r="D16" s="76">
        <v>435</v>
      </c>
      <c r="E16" s="76">
        <f t="shared" si="3"/>
        <v>973</v>
      </c>
      <c r="F16" s="77">
        <f t="shared" si="0"/>
        <v>1.303241360835789E-2</v>
      </c>
      <c r="G16" s="76">
        <v>1141</v>
      </c>
      <c r="H16" s="76">
        <v>97</v>
      </c>
      <c r="I16" s="76">
        <f t="shared" si="4"/>
        <v>1238</v>
      </c>
      <c r="J16" s="77">
        <f t="shared" si="1"/>
        <v>9.4709140426573642E-3</v>
      </c>
      <c r="K16" s="76">
        <f t="shared" si="2"/>
        <v>2211</v>
      </c>
      <c r="P16" s="89"/>
    </row>
    <row r="17" spans="2:16" x14ac:dyDescent="0.25">
      <c r="B17" s="76" t="s">
        <v>288</v>
      </c>
      <c r="C17" s="76">
        <v>134</v>
      </c>
      <c r="D17" s="76">
        <v>209</v>
      </c>
      <c r="E17" s="76">
        <f t="shared" si="3"/>
        <v>343</v>
      </c>
      <c r="F17" s="77">
        <f t="shared" si="0"/>
        <v>4.594160192874364E-3</v>
      </c>
      <c r="G17" s="76">
        <v>221</v>
      </c>
      <c r="H17" s="76">
        <v>61</v>
      </c>
      <c r="I17" s="76">
        <f t="shared" si="4"/>
        <v>282</v>
      </c>
      <c r="J17" s="77">
        <f t="shared" si="1"/>
        <v>2.1573487560818875E-3</v>
      </c>
      <c r="K17" s="76">
        <f t="shared" si="2"/>
        <v>625</v>
      </c>
      <c r="P17" s="89"/>
    </row>
    <row r="18" spans="2:16" x14ac:dyDescent="0.25">
      <c r="B18" s="76" t="s">
        <v>293</v>
      </c>
      <c r="C18" s="76">
        <v>3056</v>
      </c>
      <c r="D18" s="76">
        <v>2092</v>
      </c>
      <c r="E18" s="76">
        <f t="shared" si="3"/>
        <v>5148</v>
      </c>
      <c r="F18" s="77">
        <f t="shared" si="0"/>
        <v>6.8952585052236809E-2</v>
      </c>
      <c r="G18" s="76">
        <v>8777</v>
      </c>
      <c r="H18" s="76">
        <v>457</v>
      </c>
      <c r="I18" s="76">
        <f t="shared" si="4"/>
        <v>9234</v>
      </c>
      <c r="J18" s="77">
        <f t="shared" si="1"/>
        <v>7.064169650234095E-2</v>
      </c>
      <c r="K18" s="76">
        <f t="shared" si="2"/>
        <v>14382</v>
      </c>
      <c r="P18" s="89"/>
    </row>
    <row r="19" spans="2:16" x14ac:dyDescent="0.25">
      <c r="B19" s="76" t="s">
        <v>294</v>
      </c>
      <c r="C19" s="76">
        <v>674</v>
      </c>
      <c r="D19" s="76">
        <v>598</v>
      </c>
      <c r="E19" s="76">
        <f t="shared" si="3"/>
        <v>1272</v>
      </c>
      <c r="F19" s="77">
        <f t="shared" si="0"/>
        <v>1.703723546745245E-2</v>
      </c>
      <c r="G19" s="76">
        <v>1683</v>
      </c>
      <c r="H19" s="76">
        <v>118</v>
      </c>
      <c r="I19" s="76">
        <f t="shared" si="4"/>
        <v>1801</v>
      </c>
      <c r="J19" s="77">
        <f t="shared" si="1"/>
        <v>1.3777961381927231E-2</v>
      </c>
      <c r="K19" s="76">
        <f t="shared" si="2"/>
        <v>3073</v>
      </c>
      <c r="P19" s="89"/>
    </row>
    <row r="20" spans="2:16" x14ac:dyDescent="0.25">
      <c r="B20" s="76" t="s">
        <v>295</v>
      </c>
      <c r="C20" s="76">
        <v>1179</v>
      </c>
      <c r="D20" s="76">
        <v>1075</v>
      </c>
      <c r="E20" s="76">
        <f t="shared" si="3"/>
        <v>2254</v>
      </c>
      <c r="F20" s="77">
        <f t="shared" si="0"/>
        <v>3.0190195553174391E-2</v>
      </c>
      <c r="G20" s="76">
        <v>4359</v>
      </c>
      <c r="H20" s="76">
        <v>231</v>
      </c>
      <c r="I20" s="76">
        <f t="shared" si="4"/>
        <v>4590</v>
      </c>
      <c r="J20" s="77">
        <f t="shared" si="1"/>
        <v>3.5114293583034979E-2</v>
      </c>
      <c r="K20" s="76">
        <f t="shared" si="2"/>
        <v>6844</v>
      </c>
      <c r="P20" s="89"/>
    </row>
    <row r="21" spans="2:16" x14ac:dyDescent="0.25">
      <c r="B21" s="76" t="s">
        <v>296</v>
      </c>
      <c r="C21" s="76">
        <v>613</v>
      </c>
      <c r="D21" s="76">
        <v>520</v>
      </c>
      <c r="E21" s="76">
        <f t="shared" si="3"/>
        <v>1133</v>
      </c>
      <c r="F21" s="77">
        <f t="shared" si="0"/>
        <v>1.5175462094829896E-2</v>
      </c>
      <c r="G21" s="76">
        <v>1120</v>
      </c>
      <c r="H21" s="76">
        <v>72</v>
      </c>
      <c r="I21" s="76">
        <f t="shared" si="4"/>
        <v>1192</v>
      </c>
      <c r="J21" s="77">
        <f t="shared" si="1"/>
        <v>9.1190060895376228E-3</v>
      </c>
      <c r="K21" s="76">
        <f t="shared" si="2"/>
        <v>2325</v>
      </c>
      <c r="P21" s="89"/>
    </row>
    <row r="22" spans="2:16" x14ac:dyDescent="0.25">
      <c r="B22" s="76" t="s">
        <v>297</v>
      </c>
      <c r="C22" s="76">
        <v>3893</v>
      </c>
      <c r="D22" s="76">
        <v>2574</v>
      </c>
      <c r="E22" s="76">
        <f t="shared" si="3"/>
        <v>6467</v>
      </c>
      <c r="F22" s="77">
        <f t="shared" si="0"/>
        <v>8.6619341012590403E-2</v>
      </c>
      <c r="G22" s="76">
        <v>12040</v>
      </c>
      <c r="H22" s="76">
        <v>768</v>
      </c>
      <c r="I22" s="76">
        <f t="shared" si="4"/>
        <v>12808</v>
      </c>
      <c r="J22" s="77">
        <f t="shared" si="1"/>
        <v>9.7983414425166004E-2</v>
      </c>
      <c r="K22" s="76">
        <f t="shared" si="2"/>
        <v>19275</v>
      </c>
      <c r="P22" s="89"/>
    </row>
    <row r="23" spans="2:16" x14ac:dyDescent="0.25">
      <c r="B23" s="76" t="s">
        <v>298</v>
      </c>
      <c r="C23" s="76">
        <v>808</v>
      </c>
      <c r="D23" s="76">
        <v>814</v>
      </c>
      <c r="E23" s="76">
        <f t="shared" si="3"/>
        <v>1622</v>
      </c>
      <c r="F23" s="77">
        <f t="shared" si="0"/>
        <v>2.1725154031609965E-2</v>
      </c>
      <c r="G23" s="76">
        <v>2058</v>
      </c>
      <c r="H23" s="76">
        <v>116</v>
      </c>
      <c r="I23" s="76">
        <f t="shared" si="4"/>
        <v>2174</v>
      </c>
      <c r="J23" s="77">
        <f t="shared" si="1"/>
        <v>1.6631475871354693E-2</v>
      </c>
      <c r="K23" s="76">
        <f t="shared" si="2"/>
        <v>3796</v>
      </c>
      <c r="P23" s="89"/>
    </row>
    <row r="24" spans="2:16" x14ac:dyDescent="0.25">
      <c r="B24" s="76" t="s">
        <v>299</v>
      </c>
      <c r="C24" s="76">
        <v>272</v>
      </c>
      <c r="D24" s="76">
        <v>319</v>
      </c>
      <c r="E24" s="76">
        <f t="shared" si="3"/>
        <v>591</v>
      </c>
      <c r="F24" s="77">
        <f t="shared" si="0"/>
        <v>7.9158853469059737E-3</v>
      </c>
      <c r="G24" s="76">
        <v>500</v>
      </c>
      <c r="H24" s="76">
        <v>51</v>
      </c>
      <c r="I24" s="76">
        <f t="shared" si="4"/>
        <v>551</v>
      </c>
      <c r="J24" s="77">
        <f t="shared" si="1"/>
        <v>4.2152452645429789E-3</v>
      </c>
      <c r="K24" s="76">
        <f t="shared" si="2"/>
        <v>1142</v>
      </c>
      <c r="P24" s="89"/>
    </row>
    <row r="25" spans="2:16" x14ac:dyDescent="0.25">
      <c r="B25" s="76" t="s">
        <v>300</v>
      </c>
      <c r="C25" s="76">
        <v>582</v>
      </c>
      <c r="D25" s="76">
        <v>520</v>
      </c>
      <c r="E25" s="76">
        <f t="shared" si="3"/>
        <v>1102</v>
      </c>
      <c r="F25" s="77">
        <f t="shared" si="0"/>
        <v>1.4760246450575944E-2</v>
      </c>
      <c r="G25" s="76">
        <v>1524</v>
      </c>
      <c r="H25" s="76">
        <v>110</v>
      </c>
      <c r="I25" s="76">
        <f t="shared" si="4"/>
        <v>1634</v>
      </c>
      <c r="J25" s="77">
        <f t="shared" si="1"/>
        <v>1.2500382508644695E-2</v>
      </c>
      <c r="K25" s="76">
        <f t="shared" si="2"/>
        <v>2736</v>
      </c>
      <c r="P25" s="89"/>
    </row>
    <row r="26" spans="2:16" x14ac:dyDescent="0.25">
      <c r="B26" s="76" t="s">
        <v>301</v>
      </c>
      <c r="C26" s="76">
        <v>395</v>
      </c>
      <c r="D26" s="76">
        <v>404</v>
      </c>
      <c r="E26" s="76">
        <f t="shared" si="3"/>
        <v>799</v>
      </c>
      <c r="F26" s="77">
        <f t="shared" si="0"/>
        <v>1.0701848379319583E-2</v>
      </c>
      <c r="G26" s="76">
        <v>377</v>
      </c>
      <c r="H26" s="76">
        <v>47</v>
      </c>
      <c r="I26" s="76">
        <f t="shared" si="4"/>
        <v>424</v>
      </c>
      <c r="J26" s="77">
        <f t="shared" si="1"/>
        <v>3.2436733070167387E-3</v>
      </c>
      <c r="K26" s="76">
        <f t="shared" si="2"/>
        <v>1223</v>
      </c>
      <c r="P26" s="89"/>
    </row>
    <row r="27" spans="2:16" x14ac:dyDescent="0.25">
      <c r="B27" s="76" t="s">
        <v>302</v>
      </c>
      <c r="C27" s="76">
        <v>157</v>
      </c>
      <c r="D27" s="76">
        <v>119</v>
      </c>
      <c r="E27" s="76">
        <f t="shared" si="3"/>
        <v>276</v>
      </c>
      <c r="F27" s="77">
        <f t="shared" si="0"/>
        <v>3.6967586391642112E-3</v>
      </c>
      <c r="G27" s="76">
        <v>381</v>
      </c>
      <c r="H27" s="76">
        <v>24</v>
      </c>
      <c r="I27" s="76">
        <f t="shared" si="4"/>
        <v>405</v>
      </c>
      <c r="J27" s="77">
        <f t="shared" si="1"/>
        <v>3.0983200220324981E-3</v>
      </c>
      <c r="K27" s="76">
        <f t="shared" si="2"/>
        <v>681</v>
      </c>
      <c r="P27" s="89"/>
    </row>
    <row r="28" spans="2:16" x14ac:dyDescent="0.25">
      <c r="B28" s="76" t="s">
        <v>303</v>
      </c>
      <c r="C28" s="76">
        <v>881</v>
      </c>
      <c r="D28" s="76">
        <v>989</v>
      </c>
      <c r="E28" s="76">
        <f t="shared" si="3"/>
        <v>1870</v>
      </c>
      <c r="F28" s="77">
        <f t="shared" si="0"/>
        <v>2.5046879185641576E-2</v>
      </c>
      <c r="G28" s="76">
        <v>2514</v>
      </c>
      <c r="H28" s="76">
        <v>161</v>
      </c>
      <c r="I28" s="76">
        <f t="shared" si="4"/>
        <v>2675</v>
      </c>
      <c r="J28" s="77">
        <f t="shared" si="1"/>
        <v>2.04642124912023E-2</v>
      </c>
      <c r="K28" s="76">
        <f t="shared" si="2"/>
        <v>4545</v>
      </c>
      <c r="P28" s="89"/>
    </row>
    <row r="29" spans="2:16" x14ac:dyDescent="0.25">
      <c r="B29" s="76" t="s">
        <v>304</v>
      </c>
      <c r="C29" s="76">
        <v>1020</v>
      </c>
      <c r="D29" s="76">
        <v>1067</v>
      </c>
      <c r="E29" s="76">
        <f t="shared" si="3"/>
        <v>2087</v>
      </c>
      <c r="F29" s="77">
        <f t="shared" si="0"/>
        <v>2.7953388695419235E-2</v>
      </c>
      <c r="G29" s="76">
        <v>2845</v>
      </c>
      <c r="H29" s="76">
        <v>251</v>
      </c>
      <c r="I29" s="76">
        <f t="shared" si="4"/>
        <v>3096</v>
      </c>
      <c r="J29" s="77">
        <f t="shared" si="1"/>
        <v>2.3684935279537318E-2</v>
      </c>
      <c r="K29" s="76">
        <f t="shared" si="2"/>
        <v>5183</v>
      </c>
      <c r="P29" s="89"/>
    </row>
    <row r="30" spans="2:16" x14ac:dyDescent="0.25">
      <c r="B30" s="76" t="s">
        <v>305</v>
      </c>
      <c r="C30" s="76">
        <v>286</v>
      </c>
      <c r="D30" s="76">
        <v>305</v>
      </c>
      <c r="E30" s="76">
        <f t="shared" si="3"/>
        <v>591</v>
      </c>
      <c r="F30" s="77">
        <f t="shared" si="0"/>
        <v>7.9158853469059737E-3</v>
      </c>
      <c r="G30" s="76">
        <v>840</v>
      </c>
      <c r="H30" s="76">
        <v>106</v>
      </c>
      <c r="I30" s="76">
        <f t="shared" si="4"/>
        <v>946</v>
      </c>
      <c r="J30" s="77">
        <f t="shared" si="1"/>
        <v>7.2370635576364025E-3</v>
      </c>
      <c r="K30" s="76">
        <f t="shared" si="2"/>
        <v>1537</v>
      </c>
      <c r="P30" s="89"/>
    </row>
    <row r="31" spans="2:16" x14ac:dyDescent="0.25">
      <c r="B31" s="76" t="s">
        <v>306</v>
      </c>
      <c r="C31" s="76">
        <v>215</v>
      </c>
      <c r="D31" s="76">
        <v>137</v>
      </c>
      <c r="E31" s="76">
        <f t="shared" si="3"/>
        <v>352</v>
      </c>
      <c r="F31" s="77">
        <f t="shared" si="0"/>
        <v>4.7147066702384142E-3</v>
      </c>
      <c r="G31" s="76">
        <v>413</v>
      </c>
      <c r="H31" s="76">
        <v>29</v>
      </c>
      <c r="I31" s="76">
        <f t="shared" si="4"/>
        <v>442</v>
      </c>
      <c r="J31" s="77">
        <f t="shared" si="1"/>
        <v>3.3813764191070717E-3</v>
      </c>
      <c r="K31" s="76">
        <f t="shared" si="2"/>
        <v>794</v>
      </c>
      <c r="P31" s="89"/>
    </row>
    <row r="32" spans="2:16" x14ac:dyDescent="0.25">
      <c r="B32" s="76" t="s">
        <v>307</v>
      </c>
      <c r="C32" s="76">
        <v>139</v>
      </c>
      <c r="D32" s="76">
        <v>144</v>
      </c>
      <c r="E32" s="76">
        <f t="shared" si="3"/>
        <v>283</v>
      </c>
      <c r="F32" s="77">
        <f t="shared" si="0"/>
        <v>3.7905170104473615E-3</v>
      </c>
      <c r="G32" s="76">
        <v>345</v>
      </c>
      <c r="H32" s="76">
        <v>33</v>
      </c>
      <c r="I32" s="76">
        <f t="shared" si="4"/>
        <v>378</v>
      </c>
      <c r="J32" s="77">
        <f t="shared" si="1"/>
        <v>2.8917653538969982E-3</v>
      </c>
      <c r="K32" s="76">
        <f t="shared" si="2"/>
        <v>661</v>
      </c>
      <c r="P32" s="89"/>
    </row>
    <row r="33" spans="2:16" x14ac:dyDescent="0.25">
      <c r="B33" s="76" t="s">
        <v>308</v>
      </c>
      <c r="C33" s="76">
        <v>486</v>
      </c>
      <c r="D33" s="76">
        <v>442</v>
      </c>
      <c r="E33" s="76">
        <f t="shared" si="3"/>
        <v>928</v>
      </c>
      <c r="F33" s="77">
        <f t="shared" si="0"/>
        <v>1.2429681221537637E-2</v>
      </c>
      <c r="G33" s="76">
        <v>1419</v>
      </c>
      <c r="H33" s="76">
        <v>105</v>
      </c>
      <c r="I33" s="76">
        <f t="shared" si="4"/>
        <v>1524</v>
      </c>
      <c r="J33" s="77">
        <f t="shared" si="1"/>
        <v>1.1658863490314881E-2</v>
      </c>
      <c r="K33" s="76">
        <f t="shared" si="2"/>
        <v>2452</v>
      </c>
      <c r="P33" s="89"/>
    </row>
    <row r="34" spans="2:16" x14ac:dyDescent="0.25">
      <c r="B34" s="76" t="s">
        <v>309</v>
      </c>
      <c r="C34" s="76">
        <v>925</v>
      </c>
      <c r="D34" s="76">
        <v>1134</v>
      </c>
      <c r="E34" s="76">
        <f t="shared" si="3"/>
        <v>2059</v>
      </c>
      <c r="F34" s="77">
        <f t="shared" si="0"/>
        <v>2.7578355210286634E-2</v>
      </c>
      <c r="G34" s="76">
        <v>2371</v>
      </c>
      <c r="H34" s="76">
        <v>176</v>
      </c>
      <c r="I34" s="76">
        <f t="shared" si="4"/>
        <v>2547</v>
      </c>
      <c r="J34" s="77">
        <f t="shared" si="1"/>
        <v>1.9484990360782155E-2</v>
      </c>
      <c r="K34" s="76">
        <f t="shared" si="2"/>
        <v>4606</v>
      </c>
      <c r="P34" s="89"/>
    </row>
    <row r="35" spans="2:16" x14ac:dyDescent="0.25">
      <c r="B35" s="76" t="s">
        <v>324</v>
      </c>
      <c r="C35" s="76">
        <v>5212</v>
      </c>
      <c r="D35" s="76">
        <v>2664</v>
      </c>
      <c r="E35" s="76">
        <f t="shared" si="3"/>
        <v>7876</v>
      </c>
      <c r="F35" s="77">
        <f t="shared" si="0"/>
        <v>0.10549156174658451</v>
      </c>
      <c r="G35" s="76">
        <v>16884</v>
      </c>
      <c r="H35" s="76">
        <v>907</v>
      </c>
      <c r="I35" s="76">
        <f t="shared" si="4"/>
        <v>17791</v>
      </c>
      <c r="J35" s="77">
        <f t="shared" si="1"/>
        <v>0.13610422595550659</v>
      </c>
      <c r="K35" s="76">
        <f t="shared" si="2"/>
        <v>25667</v>
      </c>
      <c r="P35" s="89"/>
    </row>
    <row r="36" spans="2:16" x14ac:dyDescent="0.25">
      <c r="B36" s="76" t="s">
        <v>325</v>
      </c>
      <c r="C36" s="76">
        <v>1667</v>
      </c>
      <c r="D36" s="76">
        <v>1056</v>
      </c>
      <c r="E36" s="76">
        <f t="shared" si="3"/>
        <v>2723</v>
      </c>
      <c r="F36" s="77">
        <f t="shared" si="0"/>
        <v>3.6472006429145457E-2</v>
      </c>
      <c r="G36" s="76">
        <v>6004</v>
      </c>
      <c r="H36" s="76">
        <v>279</v>
      </c>
      <c r="I36" s="76">
        <f t="shared" si="4"/>
        <v>6283</v>
      </c>
      <c r="J36" s="77">
        <f t="shared" si="1"/>
        <v>4.8066036292420206E-2</v>
      </c>
      <c r="K36" s="76">
        <f t="shared" si="2"/>
        <v>9006</v>
      </c>
      <c r="P36" s="89"/>
    </row>
    <row r="37" spans="2:16" x14ac:dyDescent="0.25">
      <c r="B37" s="76" t="s">
        <v>326</v>
      </c>
      <c r="C37" s="76">
        <v>1985</v>
      </c>
      <c r="D37" s="76">
        <v>1337</v>
      </c>
      <c r="E37" s="76">
        <f t="shared" si="3"/>
        <v>3322</v>
      </c>
      <c r="F37" s="77">
        <f t="shared" si="0"/>
        <v>4.4495044200375033E-2</v>
      </c>
      <c r="G37" s="76">
        <v>5920</v>
      </c>
      <c r="H37" s="76">
        <v>356</v>
      </c>
      <c r="I37" s="76">
        <f t="shared" si="4"/>
        <v>6276</v>
      </c>
      <c r="J37" s="77">
        <f t="shared" si="1"/>
        <v>4.8012485082162853E-2</v>
      </c>
      <c r="K37" s="76">
        <f t="shared" si="2"/>
        <v>9598</v>
      </c>
      <c r="P37" s="89"/>
    </row>
    <row r="38" spans="2:16" x14ac:dyDescent="0.25">
      <c r="B38" s="76" t="s">
        <v>327</v>
      </c>
      <c r="C38" s="76">
        <v>440</v>
      </c>
      <c r="D38" s="76">
        <v>340</v>
      </c>
      <c r="E38" s="76">
        <f t="shared" si="3"/>
        <v>780</v>
      </c>
      <c r="F38" s="77">
        <f t="shared" si="0"/>
        <v>1.0447361371551032E-2</v>
      </c>
      <c r="G38" s="76">
        <v>962</v>
      </c>
      <c r="H38" s="76">
        <v>66</v>
      </c>
      <c r="I38" s="76">
        <f t="shared" si="4"/>
        <v>1028</v>
      </c>
      <c r="J38" s="77">
        <f t="shared" si="1"/>
        <v>7.8643777349368098E-3</v>
      </c>
      <c r="K38" s="76">
        <f t="shared" si="2"/>
        <v>1808</v>
      </c>
      <c r="P38" s="89"/>
    </row>
    <row r="39" spans="2:16" x14ac:dyDescent="0.25">
      <c r="B39" s="76" t="s">
        <v>328</v>
      </c>
      <c r="C39" s="76">
        <v>1184</v>
      </c>
      <c r="D39" s="76">
        <v>1176</v>
      </c>
      <c r="E39" s="76">
        <f t="shared" si="3"/>
        <v>2360</v>
      </c>
      <c r="F39" s="77">
        <f t="shared" si="0"/>
        <v>3.1609965175462093E-2</v>
      </c>
      <c r="G39" s="76">
        <v>2729</v>
      </c>
      <c r="H39" s="76">
        <v>180</v>
      </c>
      <c r="I39" s="76">
        <f t="shared" si="4"/>
        <v>2909</v>
      </c>
      <c r="J39" s="77">
        <f t="shared" si="1"/>
        <v>2.2254352948376632E-2</v>
      </c>
      <c r="K39" s="76">
        <f t="shared" si="2"/>
        <v>5269</v>
      </c>
      <c r="P39" s="89"/>
    </row>
    <row r="40" spans="2:16" x14ac:dyDescent="0.25">
      <c r="B40" s="76" t="s">
        <v>329</v>
      </c>
      <c r="C40" s="76">
        <v>1265</v>
      </c>
      <c r="D40" s="76">
        <v>1048</v>
      </c>
      <c r="E40" s="76">
        <f t="shared" si="3"/>
        <v>2313</v>
      </c>
      <c r="F40" s="77">
        <f t="shared" si="0"/>
        <v>3.0980444682560945E-2</v>
      </c>
      <c r="G40" s="76">
        <v>2797</v>
      </c>
      <c r="H40" s="76">
        <v>173</v>
      </c>
      <c r="I40" s="76">
        <f t="shared" si="4"/>
        <v>2970</v>
      </c>
      <c r="J40" s="77">
        <f t="shared" si="1"/>
        <v>2.2721013494904983E-2</v>
      </c>
      <c r="K40" s="76">
        <f t="shared" si="2"/>
        <v>5283</v>
      </c>
      <c r="P40" s="89"/>
    </row>
    <row r="41" spans="2:16" x14ac:dyDescent="0.25">
      <c r="B41" s="76" t="s">
        <v>330</v>
      </c>
      <c r="C41" s="76">
        <v>1055</v>
      </c>
      <c r="D41" s="76">
        <v>1079</v>
      </c>
      <c r="E41" s="76">
        <f t="shared" si="3"/>
        <v>2134</v>
      </c>
      <c r="F41" s="77">
        <f t="shared" si="0"/>
        <v>2.8582909188320387E-2</v>
      </c>
      <c r="G41" s="76">
        <v>3072</v>
      </c>
      <c r="H41" s="76">
        <v>111</v>
      </c>
      <c r="I41" s="76">
        <f t="shared" si="4"/>
        <v>3183</v>
      </c>
      <c r="J41" s="77">
        <f t="shared" si="1"/>
        <v>2.4350500321307263E-2</v>
      </c>
      <c r="K41" s="76">
        <f t="shared" si="2"/>
        <v>5317</v>
      </c>
      <c r="P41" s="89"/>
    </row>
    <row r="42" spans="2:16" x14ac:dyDescent="0.25">
      <c r="B42" s="76" t="s">
        <v>334</v>
      </c>
      <c r="C42" s="76">
        <v>931</v>
      </c>
      <c r="D42" s="76">
        <v>838</v>
      </c>
      <c r="E42" s="76">
        <f t="shared" si="3"/>
        <v>1769</v>
      </c>
      <c r="F42" s="77">
        <f t="shared" si="0"/>
        <v>2.3694079828556119E-2</v>
      </c>
      <c r="G42" s="76">
        <v>2229</v>
      </c>
      <c r="H42" s="76">
        <v>201</v>
      </c>
      <c r="I42" s="76">
        <f t="shared" si="4"/>
        <v>2430</v>
      </c>
      <c r="J42" s="77">
        <f t="shared" si="1"/>
        <v>1.8589920132194987E-2</v>
      </c>
      <c r="K42" s="76">
        <f t="shared" si="2"/>
        <v>4199</v>
      </c>
      <c r="P42" s="89"/>
    </row>
    <row r="43" spans="2:16" x14ac:dyDescent="0.25">
      <c r="B43" s="76" t="s">
        <v>335</v>
      </c>
      <c r="C43" s="76">
        <v>450</v>
      </c>
      <c r="D43" s="76">
        <v>351</v>
      </c>
      <c r="E43" s="76">
        <f t="shared" si="3"/>
        <v>801</v>
      </c>
      <c r="F43" s="77">
        <f t="shared" si="0"/>
        <v>1.0728636485400482E-2</v>
      </c>
      <c r="G43" s="76">
        <v>887</v>
      </c>
      <c r="H43" s="76">
        <v>71</v>
      </c>
      <c r="I43" s="76">
        <f t="shared" si="4"/>
        <v>958</v>
      </c>
      <c r="J43" s="77">
        <f t="shared" si="1"/>
        <v>7.3288656323632915E-3</v>
      </c>
      <c r="K43" s="76">
        <f t="shared" si="2"/>
        <v>1759</v>
      </c>
      <c r="P43" s="89"/>
    </row>
    <row r="44" spans="2:16" x14ac:dyDescent="0.25">
      <c r="B44" s="78" t="s">
        <v>66</v>
      </c>
      <c r="C44" s="76">
        <f>SUM(C11:C43)</f>
        <v>42730</v>
      </c>
      <c r="D44" s="76">
        <f>SUM(D11:D43)</f>
        <v>31930</v>
      </c>
      <c r="E44" s="78">
        <f t="shared" ref="E44" si="5">C44+D44</f>
        <v>74660</v>
      </c>
      <c r="F44" s="77">
        <f t="shared" ref="F44" si="6">E44/$E$44</f>
        <v>1</v>
      </c>
      <c r="G44" s="76">
        <f>SUM(G11:G43)</f>
        <v>123133</v>
      </c>
      <c r="H44" s="76">
        <f>SUM(H11:H43)</f>
        <v>7583</v>
      </c>
      <c r="I44" s="78">
        <f t="shared" ref="I44" si="7">G44+H44</f>
        <v>130716</v>
      </c>
      <c r="J44" s="76">
        <f t="shared" ref="J44" si="8">I44/$I$44</f>
        <v>1</v>
      </c>
      <c r="K44" s="78">
        <f t="shared" ref="K44:K45" si="9">E44+I44</f>
        <v>205376</v>
      </c>
      <c r="P44" s="89"/>
    </row>
    <row r="45" spans="2:16" ht="25.5" customHeight="1" x14ac:dyDescent="0.25">
      <c r="B45" s="114" t="s">
        <v>82</v>
      </c>
      <c r="C45" s="110">
        <f>+C44/$K$44</f>
        <v>0.20805741664069805</v>
      </c>
      <c r="D45" s="110">
        <f>+D44/$K$44</f>
        <v>0.15547094110314741</v>
      </c>
      <c r="E45" s="111">
        <f>C45+D45</f>
        <v>0.36352835774384545</v>
      </c>
      <c r="F45" s="111"/>
      <c r="G45" s="110">
        <f>+G44/$K$44</f>
        <v>0.59954911966344659</v>
      </c>
      <c r="H45" s="110">
        <f>+H44/$K$44</f>
        <v>3.6922522592708007E-2</v>
      </c>
      <c r="I45" s="111">
        <f>G45+H45</f>
        <v>0.6364716422561546</v>
      </c>
      <c r="J45" s="111"/>
      <c r="K45" s="111">
        <f t="shared" si="9"/>
        <v>1</v>
      </c>
    </row>
    <row r="46" spans="2:16" x14ac:dyDescent="0.25">
      <c r="B46" s="83"/>
      <c r="C46" s="96"/>
      <c r="D46" s="96"/>
      <c r="E46" s="96"/>
      <c r="F46" s="96"/>
      <c r="G46" s="96"/>
      <c r="H46" s="96"/>
      <c r="I46" s="96"/>
      <c r="J46" s="96"/>
      <c r="K46" s="96"/>
    </row>
    <row r="47" spans="2:16" ht="13.8" x14ac:dyDescent="0.3">
      <c r="B47" s="347" t="s">
        <v>141</v>
      </c>
      <c r="C47" s="347"/>
      <c r="D47" s="347"/>
      <c r="E47" s="347"/>
      <c r="F47" s="347"/>
      <c r="G47" s="347"/>
      <c r="H47" s="347"/>
      <c r="I47" s="347"/>
      <c r="J47" s="347"/>
      <c r="K47" s="347"/>
    </row>
    <row r="48" spans="2:16" ht="13.8" x14ac:dyDescent="0.3">
      <c r="B48" s="360" t="str">
        <f>'Solicitudes Regiones'!$B$6:$P$6</f>
        <v>Acumuladas de julio de 2008 a enero de 2019</v>
      </c>
      <c r="C48" s="360"/>
      <c r="D48" s="360"/>
      <c r="E48" s="360"/>
      <c r="F48" s="360"/>
      <c r="G48" s="360"/>
      <c r="H48" s="360"/>
      <c r="I48" s="360"/>
      <c r="J48" s="360"/>
      <c r="K48" s="360"/>
    </row>
    <row r="49" spans="2:12" x14ac:dyDescent="0.25">
      <c r="B49" s="83"/>
      <c r="C49" s="96"/>
      <c r="D49" s="96"/>
      <c r="E49" s="96"/>
      <c r="F49" s="96"/>
      <c r="G49" s="96"/>
      <c r="H49" s="96"/>
      <c r="I49" s="96"/>
      <c r="J49" s="96"/>
      <c r="K49" s="96"/>
    </row>
    <row r="50" spans="2:12" ht="15" customHeight="1" x14ac:dyDescent="0.25">
      <c r="B50" s="376" t="s">
        <v>83</v>
      </c>
      <c r="C50" s="377"/>
      <c r="D50" s="377"/>
      <c r="E50" s="377"/>
      <c r="F50" s="377"/>
      <c r="G50" s="377"/>
      <c r="H50" s="377"/>
      <c r="I50" s="377"/>
      <c r="J50" s="377"/>
      <c r="K50" s="378"/>
      <c r="L50" s="97"/>
    </row>
    <row r="51" spans="2:12" ht="15.75" customHeight="1" x14ac:dyDescent="0.25">
      <c r="B51" s="381" t="s">
        <v>74</v>
      </c>
      <c r="C51" s="376" t="s">
        <v>2</v>
      </c>
      <c r="D51" s="377"/>
      <c r="E51" s="377"/>
      <c r="F51" s="377"/>
      <c r="G51" s="377"/>
      <c r="H51" s="377"/>
      <c r="I51" s="377"/>
      <c r="J51" s="377"/>
      <c r="K51" s="378"/>
    </row>
    <row r="52" spans="2:12" x14ac:dyDescent="0.25">
      <c r="B52" s="380"/>
      <c r="C52" s="81" t="s">
        <v>75</v>
      </c>
      <c r="D52" s="81" t="s">
        <v>76</v>
      </c>
      <c r="E52" s="81" t="s">
        <v>77</v>
      </c>
      <c r="F52" s="81" t="s">
        <v>78</v>
      </c>
      <c r="G52" s="81" t="s">
        <v>8</v>
      </c>
      <c r="H52" s="81" t="s">
        <v>79</v>
      </c>
      <c r="I52" s="81" t="s">
        <v>80</v>
      </c>
      <c r="J52" s="81" t="s">
        <v>81</v>
      </c>
      <c r="K52" s="142" t="s">
        <v>46</v>
      </c>
    </row>
    <row r="53" spans="2:12" x14ac:dyDescent="0.25">
      <c r="B53" s="76" t="s">
        <v>282</v>
      </c>
      <c r="C53" s="76">
        <v>1718</v>
      </c>
      <c r="D53" s="76">
        <v>621</v>
      </c>
      <c r="E53" s="76">
        <f>C53+D53</f>
        <v>2339</v>
      </c>
      <c r="F53" s="77">
        <f t="shared" ref="F53:F85" si="10">E53/$E$86</f>
        <v>4.3845014714979286E-2</v>
      </c>
      <c r="G53" s="76">
        <v>5449</v>
      </c>
      <c r="H53" s="76">
        <v>263</v>
      </c>
      <c r="I53" s="76">
        <f>G53+H53</f>
        <v>5712</v>
      </c>
      <c r="J53" s="77">
        <f t="shared" ref="J53:J85" si="11">I53/$I$86</f>
        <v>5.2345561349327809E-2</v>
      </c>
      <c r="K53" s="76">
        <f t="shared" ref="K53:K85" si="12">E53+I53</f>
        <v>8051</v>
      </c>
    </row>
    <row r="54" spans="2:12" x14ac:dyDescent="0.25">
      <c r="B54" s="76" t="s">
        <v>283</v>
      </c>
      <c r="C54" s="76">
        <v>1307</v>
      </c>
      <c r="D54" s="76">
        <v>432</v>
      </c>
      <c r="E54" s="76">
        <f t="shared" ref="E54:E85" si="13">C54+D54</f>
        <v>1739</v>
      </c>
      <c r="F54" s="77">
        <f t="shared" si="10"/>
        <v>3.2597896788947832E-2</v>
      </c>
      <c r="G54" s="76">
        <v>4371</v>
      </c>
      <c r="H54" s="76">
        <v>152</v>
      </c>
      <c r="I54" s="76">
        <f t="shared" ref="I54:I85" si="14">G54+H54</f>
        <v>4523</v>
      </c>
      <c r="J54" s="77">
        <f t="shared" si="11"/>
        <v>4.1449400207109542E-2</v>
      </c>
      <c r="K54" s="76">
        <f t="shared" si="12"/>
        <v>6262</v>
      </c>
    </row>
    <row r="55" spans="2:12" x14ac:dyDescent="0.25">
      <c r="B55" s="76" t="s">
        <v>284</v>
      </c>
      <c r="C55" s="76">
        <v>1939</v>
      </c>
      <c r="D55" s="76">
        <v>702</v>
      </c>
      <c r="E55" s="76">
        <f t="shared" si="13"/>
        <v>2641</v>
      </c>
      <c r="F55" s="77">
        <f t="shared" si="10"/>
        <v>4.9506064071081789E-2</v>
      </c>
      <c r="G55" s="76">
        <v>6813</v>
      </c>
      <c r="H55" s="76">
        <v>239</v>
      </c>
      <c r="I55" s="76">
        <f t="shared" si="14"/>
        <v>7052</v>
      </c>
      <c r="J55" s="77">
        <f t="shared" si="11"/>
        <v>6.4625507464191129E-2</v>
      </c>
      <c r="K55" s="76">
        <f t="shared" si="12"/>
        <v>9693</v>
      </c>
    </row>
    <row r="56" spans="2:12" x14ac:dyDescent="0.25">
      <c r="B56" s="76" t="s">
        <v>285</v>
      </c>
      <c r="C56" s="76">
        <v>5000</v>
      </c>
      <c r="D56" s="76">
        <v>2274</v>
      </c>
      <c r="E56" s="76">
        <f t="shared" si="13"/>
        <v>7274</v>
      </c>
      <c r="F56" s="77">
        <f t="shared" si="10"/>
        <v>0.13635255965658799</v>
      </c>
      <c r="G56" s="76">
        <v>12531</v>
      </c>
      <c r="H56" s="76">
        <v>993</v>
      </c>
      <c r="I56" s="76">
        <f t="shared" si="14"/>
        <v>13524</v>
      </c>
      <c r="J56" s="77">
        <f t="shared" si="11"/>
        <v>0.12393581437120262</v>
      </c>
      <c r="K56" s="76">
        <f t="shared" si="12"/>
        <v>20798</v>
      </c>
    </row>
    <row r="57" spans="2:12" x14ac:dyDescent="0.25">
      <c r="B57" s="76" t="s">
        <v>286</v>
      </c>
      <c r="C57" s="76">
        <v>882</v>
      </c>
      <c r="D57" s="76">
        <v>487</v>
      </c>
      <c r="E57" s="76">
        <f t="shared" si="13"/>
        <v>1369</v>
      </c>
      <c r="F57" s="77">
        <f t="shared" si="10"/>
        <v>2.5662174067895102E-2</v>
      </c>
      <c r="G57" s="76">
        <v>1741</v>
      </c>
      <c r="H57" s="76">
        <v>168</v>
      </c>
      <c r="I57" s="76">
        <f t="shared" si="14"/>
        <v>1909</v>
      </c>
      <c r="J57" s="77">
        <f t="shared" si="11"/>
        <v>1.7494341144234381E-2</v>
      </c>
      <c r="K57" s="76">
        <f t="shared" si="12"/>
        <v>3278</v>
      </c>
    </row>
    <row r="58" spans="2:12" x14ac:dyDescent="0.25">
      <c r="B58" s="76" t="s">
        <v>287</v>
      </c>
      <c r="C58" s="76">
        <v>489</v>
      </c>
      <c r="D58" s="76">
        <v>218</v>
      </c>
      <c r="E58" s="76">
        <f t="shared" si="13"/>
        <v>707</v>
      </c>
      <c r="F58" s="77">
        <f t="shared" si="10"/>
        <v>1.3252853956173731E-2</v>
      </c>
      <c r="G58" s="76">
        <v>1042</v>
      </c>
      <c r="H58" s="76">
        <v>78</v>
      </c>
      <c r="I58" s="76">
        <f t="shared" si="14"/>
        <v>1120</v>
      </c>
      <c r="J58" s="77">
        <f t="shared" si="11"/>
        <v>1.0263835558691727E-2</v>
      </c>
      <c r="K58" s="76">
        <f t="shared" si="12"/>
        <v>1827</v>
      </c>
    </row>
    <row r="59" spans="2:12" x14ac:dyDescent="0.25">
      <c r="B59" s="76" t="s">
        <v>288</v>
      </c>
      <c r="C59" s="76">
        <v>131</v>
      </c>
      <c r="D59" s="76">
        <v>130</v>
      </c>
      <c r="E59" s="76">
        <f t="shared" si="13"/>
        <v>261</v>
      </c>
      <c r="F59" s="77">
        <f t="shared" si="10"/>
        <v>4.8924962978236829E-3</v>
      </c>
      <c r="G59" s="76">
        <v>215</v>
      </c>
      <c r="H59" s="76">
        <v>55</v>
      </c>
      <c r="I59" s="76">
        <f t="shared" si="14"/>
        <v>270</v>
      </c>
      <c r="J59" s="77">
        <f t="shared" si="11"/>
        <v>2.4743175007560414E-3</v>
      </c>
      <c r="K59" s="76">
        <f t="shared" si="12"/>
        <v>531</v>
      </c>
    </row>
    <row r="60" spans="2:12" x14ac:dyDescent="0.25">
      <c r="B60" s="76" t="s">
        <v>293</v>
      </c>
      <c r="C60" s="76">
        <v>2630</v>
      </c>
      <c r="D60" s="76">
        <v>999</v>
      </c>
      <c r="E60" s="76">
        <f t="shared" si="13"/>
        <v>3629</v>
      </c>
      <c r="F60" s="77">
        <f t="shared" si="10"/>
        <v>6.8026318255946919E-2</v>
      </c>
      <c r="G60" s="76">
        <v>7241</v>
      </c>
      <c r="H60" s="76">
        <v>375</v>
      </c>
      <c r="I60" s="76">
        <f t="shared" si="14"/>
        <v>7616</v>
      </c>
      <c r="J60" s="77">
        <f t="shared" si="11"/>
        <v>6.9794081799103749E-2</v>
      </c>
      <c r="K60" s="76">
        <f t="shared" si="12"/>
        <v>11245</v>
      </c>
    </row>
    <row r="61" spans="2:12" x14ac:dyDescent="0.25">
      <c r="B61" s="76" t="s">
        <v>294</v>
      </c>
      <c r="C61" s="76">
        <v>626</v>
      </c>
      <c r="D61" s="76">
        <v>264</v>
      </c>
      <c r="E61" s="76">
        <f t="shared" si="13"/>
        <v>890</v>
      </c>
      <c r="F61" s="77">
        <f t="shared" si="10"/>
        <v>1.6683224923613325E-2</v>
      </c>
      <c r="G61" s="76">
        <v>1479</v>
      </c>
      <c r="H61" s="76">
        <v>97</v>
      </c>
      <c r="I61" s="76">
        <f t="shared" si="14"/>
        <v>1576</v>
      </c>
      <c r="J61" s="77">
        <f t="shared" si="11"/>
        <v>1.4442682893301931E-2</v>
      </c>
      <c r="K61" s="76">
        <f t="shared" si="12"/>
        <v>2466</v>
      </c>
    </row>
    <row r="62" spans="2:12" x14ac:dyDescent="0.25">
      <c r="B62" s="76" t="s">
        <v>295</v>
      </c>
      <c r="C62" s="76">
        <v>1067</v>
      </c>
      <c r="D62" s="76">
        <v>412</v>
      </c>
      <c r="E62" s="76">
        <f t="shared" si="13"/>
        <v>1479</v>
      </c>
      <c r="F62" s="77">
        <f t="shared" si="10"/>
        <v>2.7724145687667536E-2</v>
      </c>
      <c r="G62" s="76">
        <v>3673</v>
      </c>
      <c r="H62" s="76">
        <v>157</v>
      </c>
      <c r="I62" s="76">
        <f t="shared" si="14"/>
        <v>3830</v>
      </c>
      <c r="J62" s="77">
        <f t="shared" si="11"/>
        <v>3.5098651955169036E-2</v>
      </c>
      <c r="K62" s="76">
        <f t="shared" si="12"/>
        <v>5309</v>
      </c>
    </row>
    <row r="63" spans="2:12" x14ac:dyDescent="0.25">
      <c r="B63" s="76" t="s">
        <v>296</v>
      </c>
      <c r="C63" s="76">
        <v>566</v>
      </c>
      <c r="D63" s="76">
        <v>174</v>
      </c>
      <c r="E63" s="76">
        <f t="shared" si="13"/>
        <v>740</v>
      </c>
      <c r="F63" s="77">
        <f t="shared" si="10"/>
        <v>1.3871445442105461E-2</v>
      </c>
      <c r="G63" s="76">
        <v>975</v>
      </c>
      <c r="H63" s="76">
        <v>57</v>
      </c>
      <c r="I63" s="76">
        <f t="shared" si="14"/>
        <v>1032</v>
      </c>
      <c r="J63" s="77">
        <f t="shared" si="11"/>
        <v>9.4573913362230918E-3</v>
      </c>
      <c r="K63" s="76">
        <f t="shared" si="12"/>
        <v>1772</v>
      </c>
    </row>
    <row r="64" spans="2:12" x14ac:dyDescent="0.25">
      <c r="B64" s="76" t="s">
        <v>297</v>
      </c>
      <c r="C64" s="76">
        <v>3338</v>
      </c>
      <c r="D64" s="76">
        <v>1291</v>
      </c>
      <c r="E64" s="76">
        <f t="shared" si="13"/>
        <v>4629</v>
      </c>
      <c r="F64" s="77">
        <f t="shared" si="10"/>
        <v>8.6771514799332677E-2</v>
      </c>
      <c r="G64" s="76">
        <v>9442</v>
      </c>
      <c r="H64" s="76">
        <v>569</v>
      </c>
      <c r="I64" s="76">
        <f t="shared" si="14"/>
        <v>10011</v>
      </c>
      <c r="J64" s="77">
        <f t="shared" si="11"/>
        <v>9.1742194444698999E-2</v>
      </c>
      <c r="K64" s="76">
        <f t="shared" si="12"/>
        <v>14640</v>
      </c>
    </row>
    <row r="65" spans="2:11" x14ac:dyDescent="0.25">
      <c r="B65" s="76" t="s">
        <v>298</v>
      </c>
      <c r="C65" s="76">
        <v>690</v>
      </c>
      <c r="D65" s="76">
        <v>341</v>
      </c>
      <c r="E65" s="76">
        <f t="shared" si="13"/>
        <v>1031</v>
      </c>
      <c r="F65" s="77">
        <f t="shared" si="10"/>
        <v>1.9326297636230717E-2</v>
      </c>
      <c r="G65" s="76">
        <v>1716</v>
      </c>
      <c r="H65" s="76">
        <v>91</v>
      </c>
      <c r="I65" s="76">
        <f t="shared" si="14"/>
        <v>1807</v>
      </c>
      <c r="J65" s="77">
        <f t="shared" si="11"/>
        <v>1.6559598977282101E-2</v>
      </c>
      <c r="K65" s="76">
        <f t="shared" si="12"/>
        <v>2838</v>
      </c>
    </row>
    <row r="66" spans="2:11" x14ac:dyDescent="0.25">
      <c r="B66" s="76" t="s">
        <v>299</v>
      </c>
      <c r="C66" s="76">
        <v>234</v>
      </c>
      <c r="D66" s="76">
        <v>91</v>
      </c>
      <c r="E66" s="76">
        <f t="shared" si="13"/>
        <v>325</v>
      </c>
      <c r="F66" s="77">
        <f t="shared" si="10"/>
        <v>6.0921888766003714E-3</v>
      </c>
      <c r="G66" s="76">
        <v>428</v>
      </c>
      <c r="H66" s="76">
        <v>36</v>
      </c>
      <c r="I66" s="76">
        <f t="shared" si="14"/>
        <v>464</v>
      </c>
      <c r="J66" s="77">
        <f t="shared" si="11"/>
        <v>4.2521604457437159E-3</v>
      </c>
      <c r="K66" s="76">
        <f t="shared" si="12"/>
        <v>789</v>
      </c>
    </row>
    <row r="67" spans="2:11" x14ac:dyDescent="0.25">
      <c r="B67" s="76" t="s">
        <v>300</v>
      </c>
      <c r="C67" s="76">
        <v>495</v>
      </c>
      <c r="D67" s="76">
        <v>207</v>
      </c>
      <c r="E67" s="76">
        <f t="shared" si="13"/>
        <v>702</v>
      </c>
      <c r="F67" s="77">
        <f t="shared" si="10"/>
        <v>1.3159127973456801E-2</v>
      </c>
      <c r="G67" s="76">
        <v>1354</v>
      </c>
      <c r="H67" s="76">
        <v>87</v>
      </c>
      <c r="I67" s="76">
        <f t="shared" si="14"/>
        <v>1441</v>
      </c>
      <c r="J67" s="77">
        <f t="shared" si="11"/>
        <v>1.320552414292391E-2</v>
      </c>
      <c r="K67" s="76">
        <f t="shared" si="12"/>
        <v>2143</v>
      </c>
    </row>
    <row r="68" spans="2:11" x14ac:dyDescent="0.25">
      <c r="B68" s="76" t="s">
        <v>301</v>
      </c>
      <c r="C68" s="76">
        <v>379</v>
      </c>
      <c r="D68" s="76">
        <v>169</v>
      </c>
      <c r="E68" s="76">
        <f t="shared" si="13"/>
        <v>548</v>
      </c>
      <c r="F68" s="77">
        <f t="shared" si="10"/>
        <v>1.0272367705775396E-2</v>
      </c>
      <c r="G68" s="76">
        <v>334</v>
      </c>
      <c r="H68" s="76">
        <v>38</v>
      </c>
      <c r="I68" s="76">
        <f t="shared" si="14"/>
        <v>372</v>
      </c>
      <c r="J68" s="77">
        <f t="shared" si="11"/>
        <v>3.4090596677083238E-3</v>
      </c>
      <c r="K68" s="76">
        <f t="shared" si="12"/>
        <v>920</v>
      </c>
    </row>
    <row r="69" spans="2:11" x14ac:dyDescent="0.25">
      <c r="B69" s="76" t="s">
        <v>302</v>
      </c>
      <c r="C69" s="76">
        <v>148</v>
      </c>
      <c r="D69" s="76">
        <v>59</v>
      </c>
      <c r="E69" s="76">
        <f t="shared" si="13"/>
        <v>207</v>
      </c>
      <c r="F69" s="77">
        <f t="shared" si="10"/>
        <v>3.8802556844808518E-3</v>
      </c>
      <c r="G69" s="76">
        <v>337</v>
      </c>
      <c r="H69" s="76">
        <v>23</v>
      </c>
      <c r="I69" s="76">
        <f t="shared" si="14"/>
        <v>360</v>
      </c>
      <c r="J69" s="77">
        <f t="shared" si="11"/>
        <v>3.2990900010080554E-3</v>
      </c>
      <c r="K69" s="76">
        <f t="shared" si="12"/>
        <v>567</v>
      </c>
    </row>
    <row r="70" spans="2:11" x14ac:dyDescent="0.25">
      <c r="B70" s="76" t="s">
        <v>303</v>
      </c>
      <c r="C70" s="76">
        <v>821</v>
      </c>
      <c r="D70" s="76">
        <v>491</v>
      </c>
      <c r="E70" s="76">
        <f t="shared" si="13"/>
        <v>1312</v>
      </c>
      <c r="F70" s="77">
        <f t="shared" si="10"/>
        <v>2.4593697864922114E-2</v>
      </c>
      <c r="G70" s="76">
        <v>2273</v>
      </c>
      <c r="H70" s="76">
        <v>141</v>
      </c>
      <c r="I70" s="76">
        <f t="shared" si="14"/>
        <v>2414</v>
      </c>
      <c r="J70" s="77">
        <f t="shared" si="11"/>
        <v>2.2122231284537348E-2</v>
      </c>
      <c r="K70" s="76">
        <f t="shared" si="12"/>
        <v>3726</v>
      </c>
    </row>
    <row r="71" spans="2:11" x14ac:dyDescent="0.25">
      <c r="B71" s="76" t="s">
        <v>304</v>
      </c>
      <c r="C71" s="76">
        <v>900</v>
      </c>
      <c r="D71" s="76">
        <v>541</v>
      </c>
      <c r="E71" s="76">
        <f t="shared" si="13"/>
        <v>1441</v>
      </c>
      <c r="F71" s="77">
        <f t="shared" si="10"/>
        <v>2.7011828219018878E-2</v>
      </c>
      <c r="G71" s="76">
        <v>2505</v>
      </c>
      <c r="H71" s="76">
        <v>215</v>
      </c>
      <c r="I71" s="76">
        <f t="shared" si="14"/>
        <v>2720</v>
      </c>
      <c r="J71" s="77">
        <f t="shared" si="11"/>
        <v>2.4926457785394197E-2</v>
      </c>
      <c r="K71" s="76">
        <f t="shared" si="12"/>
        <v>4161</v>
      </c>
    </row>
    <row r="72" spans="2:11" x14ac:dyDescent="0.25">
      <c r="B72" s="76" t="s">
        <v>305</v>
      </c>
      <c r="C72" s="76">
        <v>272</v>
      </c>
      <c r="D72" s="76">
        <v>165</v>
      </c>
      <c r="E72" s="76">
        <f t="shared" si="13"/>
        <v>437</v>
      </c>
      <c r="F72" s="77">
        <f t="shared" si="10"/>
        <v>8.1916508894595754E-3</v>
      </c>
      <c r="G72" s="76">
        <v>755</v>
      </c>
      <c r="H72" s="76">
        <v>95</v>
      </c>
      <c r="I72" s="76">
        <f t="shared" si="14"/>
        <v>850</v>
      </c>
      <c r="J72" s="77">
        <f t="shared" si="11"/>
        <v>7.7895180579356862E-3</v>
      </c>
      <c r="K72" s="76">
        <f t="shared" si="12"/>
        <v>1287</v>
      </c>
    </row>
    <row r="73" spans="2:11" x14ac:dyDescent="0.25">
      <c r="B73" s="76" t="s">
        <v>306</v>
      </c>
      <c r="C73" s="76">
        <v>206</v>
      </c>
      <c r="D73" s="76">
        <v>79</v>
      </c>
      <c r="E73" s="76">
        <f t="shared" si="13"/>
        <v>285</v>
      </c>
      <c r="F73" s="77">
        <f t="shared" si="10"/>
        <v>5.3423810148649411E-3</v>
      </c>
      <c r="G73" s="76">
        <v>391</v>
      </c>
      <c r="H73" s="76">
        <v>25</v>
      </c>
      <c r="I73" s="76">
        <f t="shared" si="14"/>
        <v>416</v>
      </c>
      <c r="J73" s="77">
        <f t="shared" si="11"/>
        <v>3.8122817789426416E-3</v>
      </c>
      <c r="K73" s="76">
        <f t="shared" si="12"/>
        <v>701</v>
      </c>
    </row>
    <row r="74" spans="2:11" x14ac:dyDescent="0.25">
      <c r="B74" s="76" t="s">
        <v>307</v>
      </c>
      <c r="C74" s="76">
        <v>131</v>
      </c>
      <c r="D74" s="76">
        <v>76</v>
      </c>
      <c r="E74" s="76">
        <f t="shared" si="13"/>
        <v>207</v>
      </c>
      <c r="F74" s="77">
        <f t="shared" si="10"/>
        <v>3.8802556844808518E-3</v>
      </c>
      <c r="G74" s="76">
        <v>300</v>
      </c>
      <c r="H74" s="76">
        <v>25</v>
      </c>
      <c r="I74" s="76">
        <f t="shared" si="14"/>
        <v>325</v>
      </c>
      <c r="J74" s="77">
        <f t="shared" si="11"/>
        <v>2.9783451397989388E-3</v>
      </c>
      <c r="K74" s="76">
        <f t="shared" si="12"/>
        <v>532</v>
      </c>
    </row>
    <row r="75" spans="2:11" x14ac:dyDescent="0.25">
      <c r="B75" s="76" t="s">
        <v>308</v>
      </c>
      <c r="C75" s="76">
        <v>444</v>
      </c>
      <c r="D75" s="76">
        <v>220</v>
      </c>
      <c r="E75" s="76">
        <f t="shared" si="13"/>
        <v>664</v>
      </c>
      <c r="F75" s="77">
        <f t="shared" si="10"/>
        <v>1.2446810504808142E-2</v>
      </c>
      <c r="G75" s="76">
        <v>1287</v>
      </c>
      <c r="H75" s="76">
        <v>90</v>
      </c>
      <c r="I75" s="76">
        <f t="shared" si="14"/>
        <v>1377</v>
      </c>
      <c r="J75" s="77">
        <f t="shared" si="11"/>
        <v>1.2619019253855812E-2</v>
      </c>
      <c r="K75" s="76">
        <f t="shared" si="12"/>
        <v>2041</v>
      </c>
    </row>
    <row r="76" spans="2:11" x14ac:dyDescent="0.25">
      <c r="B76" s="76" t="s">
        <v>309</v>
      </c>
      <c r="C76" s="76">
        <v>872</v>
      </c>
      <c r="D76" s="76">
        <v>519</v>
      </c>
      <c r="E76" s="76">
        <f t="shared" si="13"/>
        <v>1391</v>
      </c>
      <c r="F76" s="77">
        <f t="shared" si="10"/>
        <v>2.6074568391849587E-2</v>
      </c>
      <c r="G76" s="76">
        <v>2072</v>
      </c>
      <c r="H76" s="76">
        <v>141</v>
      </c>
      <c r="I76" s="76">
        <f t="shared" si="14"/>
        <v>2213</v>
      </c>
      <c r="J76" s="77">
        <f t="shared" si="11"/>
        <v>2.0280239367307849E-2</v>
      </c>
      <c r="K76" s="76">
        <f t="shared" si="12"/>
        <v>3604</v>
      </c>
    </row>
    <row r="77" spans="2:11" x14ac:dyDescent="0.25">
      <c r="B77" s="76" t="s">
        <v>324</v>
      </c>
      <c r="C77" s="76">
        <v>4478</v>
      </c>
      <c r="D77" s="76">
        <v>1436</v>
      </c>
      <c r="E77" s="76">
        <f t="shared" si="13"/>
        <v>5914</v>
      </c>
      <c r="F77" s="77">
        <f t="shared" si="10"/>
        <v>0.11085909235758337</v>
      </c>
      <c r="G77" s="76">
        <v>13605</v>
      </c>
      <c r="H77" s="76">
        <v>663</v>
      </c>
      <c r="I77" s="76">
        <f t="shared" si="14"/>
        <v>14268</v>
      </c>
      <c r="J77" s="77">
        <f t="shared" si="11"/>
        <v>0.13075393370661925</v>
      </c>
      <c r="K77" s="76">
        <f t="shared" si="12"/>
        <v>20182</v>
      </c>
    </row>
    <row r="78" spans="2:11" x14ac:dyDescent="0.25">
      <c r="B78" s="76" t="s">
        <v>325</v>
      </c>
      <c r="C78" s="76">
        <v>1504</v>
      </c>
      <c r="D78" s="76">
        <v>492</v>
      </c>
      <c r="E78" s="76">
        <f t="shared" si="13"/>
        <v>1996</v>
      </c>
      <c r="F78" s="77">
        <f t="shared" si="10"/>
        <v>3.7415412300597972E-2</v>
      </c>
      <c r="G78" s="76">
        <v>5076</v>
      </c>
      <c r="H78" s="76">
        <v>231</v>
      </c>
      <c r="I78" s="76">
        <f t="shared" si="14"/>
        <v>5307</v>
      </c>
      <c r="J78" s="77">
        <f t="shared" si="11"/>
        <v>4.8634085098193745E-2</v>
      </c>
      <c r="K78" s="76">
        <f t="shared" si="12"/>
        <v>7303</v>
      </c>
    </row>
    <row r="79" spans="2:11" x14ac:dyDescent="0.25">
      <c r="B79" s="76" t="s">
        <v>326</v>
      </c>
      <c r="C79" s="76">
        <v>1716</v>
      </c>
      <c r="D79" s="76">
        <v>725</v>
      </c>
      <c r="E79" s="76">
        <f t="shared" si="13"/>
        <v>2441</v>
      </c>
      <c r="F79" s="77">
        <f t="shared" si="10"/>
        <v>4.5757024762404633E-2</v>
      </c>
      <c r="G79" s="76">
        <v>4847</v>
      </c>
      <c r="H79" s="76">
        <v>296</v>
      </c>
      <c r="I79" s="76">
        <f t="shared" si="14"/>
        <v>5143</v>
      </c>
      <c r="J79" s="77">
        <f t="shared" si="11"/>
        <v>4.7131166319956744E-2</v>
      </c>
      <c r="K79" s="76">
        <f t="shared" si="12"/>
        <v>7584</v>
      </c>
    </row>
    <row r="80" spans="2:11" x14ac:dyDescent="0.25">
      <c r="B80" s="76" t="s">
        <v>327</v>
      </c>
      <c r="C80" s="76">
        <v>422</v>
      </c>
      <c r="D80" s="76">
        <v>149</v>
      </c>
      <c r="E80" s="76">
        <f t="shared" si="13"/>
        <v>571</v>
      </c>
      <c r="F80" s="77">
        <f t="shared" si="10"/>
        <v>1.0703507226273267E-2</v>
      </c>
      <c r="G80" s="76">
        <v>884</v>
      </c>
      <c r="H80" s="76">
        <v>56</v>
      </c>
      <c r="I80" s="76">
        <f t="shared" si="14"/>
        <v>940</v>
      </c>
      <c r="J80" s="77">
        <f t="shared" si="11"/>
        <v>8.6142905581876993E-3</v>
      </c>
      <c r="K80" s="76">
        <f t="shared" si="12"/>
        <v>1511</v>
      </c>
    </row>
    <row r="81" spans="2:11" x14ac:dyDescent="0.25">
      <c r="B81" s="76" t="s">
        <v>328</v>
      </c>
      <c r="C81" s="76">
        <v>1037</v>
      </c>
      <c r="D81" s="76">
        <v>421</v>
      </c>
      <c r="E81" s="76">
        <f t="shared" si="13"/>
        <v>1458</v>
      </c>
      <c r="F81" s="77">
        <f t="shared" si="10"/>
        <v>2.7330496560256434E-2</v>
      </c>
      <c r="G81" s="76">
        <v>2327</v>
      </c>
      <c r="H81" s="76">
        <v>126</v>
      </c>
      <c r="I81" s="76">
        <f t="shared" si="14"/>
        <v>2453</v>
      </c>
      <c r="J81" s="77">
        <f t="shared" si="11"/>
        <v>2.2479632701313222E-2</v>
      </c>
      <c r="K81" s="76">
        <f t="shared" si="12"/>
        <v>3911</v>
      </c>
    </row>
    <row r="82" spans="2:11" x14ac:dyDescent="0.25">
      <c r="B82" s="76" t="s">
        <v>329</v>
      </c>
      <c r="C82" s="76">
        <v>1175</v>
      </c>
      <c r="D82" s="76">
        <v>379</v>
      </c>
      <c r="E82" s="76">
        <f t="shared" si="13"/>
        <v>1554</v>
      </c>
      <c r="F82" s="77">
        <f t="shared" si="10"/>
        <v>2.9130035428421467E-2</v>
      </c>
      <c r="G82" s="76">
        <v>2417</v>
      </c>
      <c r="H82" s="76">
        <v>146</v>
      </c>
      <c r="I82" s="76">
        <f t="shared" si="14"/>
        <v>2563</v>
      </c>
      <c r="J82" s="77">
        <f t="shared" si="11"/>
        <v>2.3487687979399017E-2</v>
      </c>
      <c r="K82" s="76">
        <f t="shared" si="12"/>
        <v>4117</v>
      </c>
    </row>
    <row r="83" spans="2:11" x14ac:dyDescent="0.25">
      <c r="B83" s="76" t="s">
        <v>330</v>
      </c>
      <c r="C83" s="76">
        <v>877</v>
      </c>
      <c r="D83" s="76">
        <v>393</v>
      </c>
      <c r="E83" s="76">
        <f t="shared" si="13"/>
        <v>1270</v>
      </c>
      <c r="F83" s="77">
        <f t="shared" si="10"/>
        <v>2.380639961009991E-2</v>
      </c>
      <c r="G83" s="76">
        <v>2508</v>
      </c>
      <c r="H83" s="76">
        <v>83</v>
      </c>
      <c r="I83" s="76">
        <f t="shared" si="14"/>
        <v>2591</v>
      </c>
      <c r="J83" s="77">
        <f t="shared" si="11"/>
        <v>2.3744283868366307E-2</v>
      </c>
      <c r="K83" s="76">
        <f t="shared" si="12"/>
        <v>3861</v>
      </c>
    </row>
    <row r="84" spans="2:11" x14ac:dyDescent="0.25">
      <c r="B84" s="76" t="s">
        <v>334</v>
      </c>
      <c r="C84" s="76">
        <v>839</v>
      </c>
      <c r="D84" s="76">
        <v>432</v>
      </c>
      <c r="E84" s="76">
        <f t="shared" si="13"/>
        <v>1271</v>
      </c>
      <c r="F84" s="77">
        <f t="shared" si="10"/>
        <v>2.3825144806643297E-2</v>
      </c>
      <c r="G84" s="76">
        <v>1909</v>
      </c>
      <c r="H84" s="76">
        <v>161</v>
      </c>
      <c r="I84" s="76">
        <f t="shared" si="14"/>
        <v>2070</v>
      </c>
      <c r="J84" s="77">
        <f t="shared" si="11"/>
        <v>1.8969767505796317E-2</v>
      </c>
      <c r="K84" s="76">
        <f t="shared" si="12"/>
        <v>3341</v>
      </c>
    </row>
    <row r="85" spans="2:11" x14ac:dyDescent="0.25">
      <c r="B85" s="76" t="s">
        <v>335</v>
      </c>
      <c r="C85" s="76">
        <v>430</v>
      </c>
      <c r="D85" s="76">
        <v>195</v>
      </c>
      <c r="E85" s="76">
        <f t="shared" si="13"/>
        <v>625</v>
      </c>
      <c r="F85" s="77">
        <f t="shared" si="10"/>
        <v>1.1715747839616099E-2</v>
      </c>
      <c r="G85" s="76">
        <v>792</v>
      </c>
      <c r="H85" s="76">
        <v>60</v>
      </c>
      <c r="I85" s="76">
        <f t="shared" si="14"/>
        <v>852</v>
      </c>
      <c r="J85" s="77">
        <f t="shared" si="11"/>
        <v>7.8078463357190639E-3</v>
      </c>
      <c r="K85" s="76">
        <f t="shared" si="12"/>
        <v>1477</v>
      </c>
    </row>
    <row r="86" spans="2:11" x14ac:dyDescent="0.25">
      <c r="B86" s="78" t="s">
        <v>66</v>
      </c>
      <c r="C86" s="76">
        <f>SUM(C53:C85)</f>
        <v>37763</v>
      </c>
      <c r="D86" s="76">
        <f>SUM(D53:D85)</f>
        <v>15584</v>
      </c>
      <c r="E86" s="78">
        <f t="shared" ref="E86" si="15">C86+D86</f>
        <v>53347</v>
      </c>
      <c r="F86" s="80">
        <f t="shared" ref="F86" si="16">E86/$E$86</f>
        <v>1</v>
      </c>
      <c r="G86" s="76">
        <f>SUM(G53:G85)</f>
        <v>103089</v>
      </c>
      <c r="H86" s="76">
        <f>SUM(H53:H85)</f>
        <v>6032</v>
      </c>
      <c r="I86" s="78">
        <f>G86+H86</f>
        <v>109121</v>
      </c>
      <c r="J86" s="109">
        <f t="shared" ref="J86" si="17">I86/$I$86</f>
        <v>1</v>
      </c>
      <c r="K86" s="78">
        <f t="shared" ref="K86:K87" si="18">E86+I86</f>
        <v>162468</v>
      </c>
    </row>
    <row r="87" spans="2:11" ht="24" x14ac:dyDescent="0.25">
      <c r="B87" s="114" t="s">
        <v>84</v>
      </c>
      <c r="C87" s="110">
        <f>+C86/$K$86</f>
        <v>0.23243346382056773</v>
      </c>
      <c r="D87" s="110">
        <f>+D86/$K$86</f>
        <v>9.5920427407243269E-2</v>
      </c>
      <c r="E87" s="111">
        <f>C87+D87</f>
        <v>0.328353891227811</v>
      </c>
      <c r="F87" s="111"/>
      <c r="G87" s="110">
        <f>+G86/$K$86</f>
        <v>0.63451879754782481</v>
      </c>
      <c r="H87" s="110">
        <f>+H86/$K$86</f>
        <v>3.7127311224364183E-2</v>
      </c>
      <c r="I87" s="111">
        <f>G87+H87</f>
        <v>0.671646108772189</v>
      </c>
      <c r="J87" s="111"/>
      <c r="K87" s="111">
        <f t="shared" si="18"/>
        <v>1</v>
      </c>
    </row>
    <row r="88" spans="2:11" x14ac:dyDescent="0.25">
      <c r="B88" s="83" t="s">
        <v>149</v>
      </c>
    </row>
    <row r="89" spans="2:11" x14ac:dyDescent="0.25">
      <c r="B89" s="83" t="s">
        <v>150</v>
      </c>
    </row>
  </sheetData>
  <mergeCells count="10">
    <mergeCell ref="B6:K6"/>
    <mergeCell ref="B5:K5"/>
    <mergeCell ref="B48:K48"/>
    <mergeCell ref="B47:K47"/>
    <mergeCell ref="B50:K50"/>
    <mergeCell ref="B51:B52"/>
    <mergeCell ref="C51:K51"/>
    <mergeCell ref="B8:K8"/>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topLeftCell="A58" zoomScaleNormal="100" workbookViewId="0">
      <selection activeCell="M26" sqref="M26"/>
    </sheetView>
  </sheetViews>
  <sheetFormatPr baseColWidth="10" defaultRowHeight="12" x14ac:dyDescent="0.25"/>
  <cols>
    <col min="1" max="1" width="6" style="84" customWidth="1"/>
    <col min="2" max="2" width="18.109375" style="84" customWidth="1"/>
    <col min="3" max="3" width="7.88671875" style="84" customWidth="1"/>
    <col min="4" max="4" width="7" style="84" customWidth="1"/>
    <col min="5" max="6" width="8.44140625" style="84" customWidth="1"/>
    <col min="7" max="7" width="8" style="84" customWidth="1"/>
    <col min="8" max="8" width="6.88671875" style="84" customWidth="1"/>
    <col min="9" max="11" width="8.33203125" style="84" customWidth="1"/>
    <col min="12" max="12" width="7.88671875" style="84" customWidth="1"/>
    <col min="13" max="251" width="11.44140625" style="84"/>
    <col min="252" max="252" width="18.109375" style="84" customWidth="1"/>
    <col min="253" max="253" width="7.88671875" style="84" customWidth="1"/>
    <col min="254" max="254" width="7" style="84" customWidth="1"/>
    <col min="255" max="256" width="8.44140625" style="84" customWidth="1"/>
    <col min="257" max="257" width="8" style="84" customWidth="1"/>
    <col min="258" max="258" width="6.88671875" style="84" customWidth="1"/>
    <col min="259" max="261" width="8.33203125" style="84" customWidth="1"/>
    <col min="262" max="267" width="0" style="84" hidden="1" customWidth="1"/>
    <col min="268" max="268" width="7.88671875" style="84" customWidth="1"/>
    <col min="269" max="507" width="11.44140625" style="84"/>
    <col min="508" max="508" width="18.109375" style="84" customWidth="1"/>
    <col min="509" max="509" width="7.88671875" style="84" customWidth="1"/>
    <col min="510" max="510" width="7" style="84" customWidth="1"/>
    <col min="511" max="512" width="8.44140625" style="84" customWidth="1"/>
    <col min="513" max="513" width="8" style="84" customWidth="1"/>
    <col min="514" max="514" width="6.88671875" style="84" customWidth="1"/>
    <col min="515" max="517" width="8.33203125" style="84" customWidth="1"/>
    <col min="518" max="523" width="0" style="84" hidden="1" customWidth="1"/>
    <col min="524" max="524" width="7.88671875" style="84" customWidth="1"/>
    <col min="525" max="763" width="11.44140625" style="84"/>
    <col min="764" max="764" width="18.109375" style="84" customWidth="1"/>
    <col min="765" max="765" width="7.88671875" style="84" customWidth="1"/>
    <col min="766" max="766" width="7" style="84" customWidth="1"/>
    <col min="767" max="768" width="8.44140625" style="84" customWidth="1"/>
    <col min="769" max="769" width="8" style="84" customWidth="1"/>
    <col min="770" max="770" width="6.88671875" style="84" customWidth="1"/>
    <col min="771" max="773" width="8.33203125" style="84" customWidth="1"/>
    <col min="774" max="779" width="0" style="84" hidden="1" customWidth="1"/>
    <col min="780" max="780" width="7.88671875" style="84" customWidth="1"/>
    <col min="781" max="1019" width="11.44140625" style="84"/>
    <col min="1020" max="1020" width="18.109375" style="84" customWidth="1"/>
    <col min="1021" max="1021" width="7.88671875" style="84" customWidth="1"/>
    <col min="1022" max="1022" width="7" style="84" customWidth="1"/>
    <col min="1023" max="1024" width="8.44140625" style="84" customWidth="1"/>
    <col min="1025" max="1025" width="8" style="84" customWidth="1"/>
    <col min="1026" max="1026" width="6.88671875" style="84" customWidth="1"/>
    <col min="1027" max="1029" width="8.33203125" style="84" customWidth="1"/>
    <col min="1030" max="1035" width="0" style="84" hidden="1" customWidth="1"/>
    <col min="1036" max="1036" width="7.88671875" style="84" customWidth="1"/>
    <col min="1037" max="1275" width="11.44140625" style="84"/>
    <col min="1276" max="1276" width="18.109375" style="84" customWidth="1"/>
    <col min="1277" max="1277" width="7.88671875" style="84" customWidth="1"/>
    <col min="1278" max="1278" width="7" style="84" customWidth="1"/>
    <col min="1279" max="1280" width="8.44140625" style="84" customWidth="1"/>
    <col min="1281" max="1281" width="8" style="84" customWidth="1"/>
    <col min="1282" max="1282" width="6.88671875" style="84" customWidth="1"/>
    <col min="1283" max="1285" width="8.33203125" style="84" customWidth="1"/>
    <col min="1286" max="1291" width="0" style="84" hidden="1" customWidth="1"/>
    <col min="1292" max="1292" width="7.88671875" style="84" customWidth="1"/>
    <col min="1293" max="1531" width="11.44140625" style="84"/>
    <col min="1532" max="1532" width="18.109375" style="84" customWidth="1"/>
    <col min="1533" max="1533" width="7.88671875" style="84" customWidth="1"/>
    <col min="1534" max="1534" width="7" style="84" customWidth="1"/>
    <col min="1535" max="1536" width="8.44140625" style="84" customWidth="1"/>
    <col min="1537" max="1537" width="8" style="84" customWidth="1"/>
    <col min="1538" max="1538" width="6.88671875" style="84" customWidth="1"/>
    <col min="1539" max="1541" width="8.33203125" style="84" customWidth="1"/>
    <col min="1542" max="1547" width="0" style="84" hidden="1" customWidth="1"/>
    <col min="1548" max="1548" width="7.88671875" style="84" customWidth="1"/>
    <col min="1549" max="1787" width="11.44140625" style="84"/>
    <col min="1788" max="1788" width="18.109375" style="84" customWidth="1"/>
    <col min="1789" max="1789" width="7.88671875" style="84" customWidth="1"/>
    <col min="1790" max="1790" width="7" style="84" customWidth="1"/>
    <col min="1791" max="1792" width="8.44140625" style="84" customWidth="1"/>
    <col min="1793" max="1793" width="8" style="84" customWidth="1"/>
    <col min="1794" max="1794" width="6.88671875" style="84" customWidth="1"/>
    <col min="1795" max="1797" width="8.33203125" style="84" customWidth="1"/>
    <col min="1798" max="1803" width="0" style="84" hidden="1" customWidth="1"/>
    <col min="1804" max="1804" width="7.88671875" style="84" customWidth="1"/>
    <col min="1805" max="2043" width="11.44140625" style="84"/>
    <col min="2044" max="2044" width="18.109375" style="84" customWidth="1"/>
    <col min="2045" max="2045" width="7.88671875" style="84" customWidth="1"/>
    <col min="2046" max="2046" width="7" style="84" customWidth="1"/>
    <col min="2047" max="2048" width="8.44140625" style="84" customWidth="1"/>
    <col min="2049" max="2049" width="8" style="84" customWidth="1"/>
    <col min="2050" max="2050" width="6.88671875" style="84" customWidth="1"/>
    <col min="2051" max="2053" width="8.33203125" style="84" customWidth="1"/>
    <col min="2054" max="2059" width="0" style="84" hidden="1" customWidth="1"/>
    <col min="2060" max="2060" width="7.88671875" style="84" customWidth="1"/>
    <col min="2061" max="2299" width="11.44140625" style="84"/>
    <col min="2300" max="2300" width="18.109375" style="84" customWidth="1"/>
    <col min="2301" max="2301" width="7.88671875" style="84" customWidth="1"/>
    <col min="2302" max="2302" width="7" style="84" customWidth="1"/>
    <col min="2303" max="2304" width="8.44140625" style="84" customWidth="1"/>
    <col min="2305" max="2305" width="8" style="84" customWidth="1"/>
    <col min="2306" max="2306" width="6.88671875" style="84" customWidth="1"/>
    <col min="2307" max="2309" width="8.33203125" style="84" customWidth="1"/>
    <col min="2310" max="2315" width="0" style="84" hidden="1" customWidth="1"/>
    <col min="2316" max="2316" width="7.88671875" style="84" customWidth="1"/>
    <col min="2317" max="2555" width="11.44140625" style="84"/>
    <col min="2556" max="2556" width="18.109375" style="84" customWidth="1"/>
    <col min="2557" max="2557" width="7.88671875" style="84" customWidth="1"/>
    <col min="2558" max="2558" width="7" style="84" customWidth="1"/>
    <col min="2559" max="2560" width="8.44140625" style="84" customWidth="1"/>
    <col min="2561" max="2561" width="8" style="84" customWidth="1"/>
    <col min="2562" max="2562" width="6.88671875" style="84" customWidth="1"/>
    <col min="2563" max="2565" width="8.33203125" style="84" customWidth="1"/>
    <col min="2566" max="2571" width="0" style="84" hidden="1" customWidth="1"/>
    <col min="2572" max="2572" width="7.88671875" style="84" customWidth="1"/>
    <col min="2573" max="2811" width="11.44140625" style="84"/>
    <col min="2812" max="2812" width="18.109375" style="84" customWidth="1"/>
    <col min="2813" max="2813" width="7.88671875" style="84" customWidth="1"/>
    <col min="2814" max="2814" width="7" style="84" customWidth="1"/>
    <col min="2815" max="2816" width="8.44140625" style="84" customWidth="1"/>
    <col min="2817" max="2817" width="8" style="84" customWidth="1"/>
    <col min="2818" max="2818" width="6.88671875" style="84" customWidth="1"/>
    <col min="2819" max="2821" width="8.33203125" style="84" customWidth="1"/>
    <col min="2822" max="2827" width="0" style="84" hidden="1" customWidth="1"/>
    <col min="2828" max="2828" width="7.88671875" style="84" customWidth="1"/>
    <col min="2829" max="3067" width="11.44140625" style="84"/>
    <col min="3068" max="3068" width="18.109375" style="84" customWidth="1"/>
    <col min="3069" max="3069" width="7.88671875" style="84" customWidth="1"/>
    <col min="3070" max="3070" width="7" style="84" customWidth="1"/>
    <col min="3071" max="3072" width="8.44140625" style="84" customWidth="1"/>
    <col min="3073" max="3073" width="8" style="84" customWidth="1"/>
    <col min="3074" max="3074" width="6.88671875" style="84" customWidth="1"/>
    <col min="3075" max="3077" width="8.33203125" style="84" customWidth="1"/>
    <col min="3078" max="3083" width="0" style="84" hidden="1" customWidth="1"/>
    <col min="3084" max="3084" width="7.88671875" style="84" customWidth="1"/>
    <col min="3085" max="3323" width="11.44140625" style="84"/>
    <col min="3324" max="3324" width="18.109375" style="84" customWidth="1"/>
    <col min="3325" max="3325" width="7.88671875" style="84" customWidth="1"/>
    <col min="3326" max="3326" width="7" style="84" customWidth="1"/>
    <col min="3327" max="3328" width="8.44140625" style="84" customWidth="1"/>
    <col min="3329" max="3329" width="8" style="84" customWidth="1"/>
    <col min="3330" max="3330" width="6.88671875" style="84" customWidth="1"/>
    <col min="3331" max="3333" width="8.33203125" style="84" customWidth="1"/>
    <col min="3334" max="3339" width="0" style="84" hidden="1" customWidth="1"/>
    <col min="3340" max="3340" width="7.88671875" style="84" customWidth="1"/>
    <col min="3341" max="3579" width="11.44140625" style="84"/>
    <col min="3580" max="3580" width="18.109375" style="84" customWidth="1"/>
    <col min="3581" max="3581" width="7.88671875" style="84" customWidth="1"/>
    <col min="3582" max="3582" width="7" style="84" customWidth="1"/>
    <col min="3583" max="3584" width="8.44140625" style="84" customWidth="1"/>
    <col min="3585" max="3585" width="8" style="84" customWidth="1"/>
    <col min="3586" max="3586" width="6.88671875" style="84" customWidth="1"/>
    <col min="3587" max="3589" width="8.33203125" style="84" customWidth="1"/>
    <col min="3590" max="3595" width="0" style="84" hidden="1" customWidth="1"/>
    <col min="3596" max="3596" width="7.88671875" style="84" customWidth="1"/>
    <col min="3597" max="3835" width="11.44140625" style="84"/>
    <col min="3836" max="3836" width="18.109375" style="84" customWidth="1"/>
    <col min="3837" max="3837" width="7.88671875" style="84" customWidth="1"/>
    <col min="3838" max="3838" width="7" style="84" customWidth="1"/>
    <col min="3839" max="3840" width="8.44140625" style="84" customWidth="1"/>
    <col min="3841" max="3841" width="8" style="84" customWidth="1"/>
    <col min="3842" max="3842" width="6.88671875" style="84" customWidth="1"/>
    <col min="3843" max="3845" width="8.33203125" style="84" customWidth="1"/>
    <col min="3846" max="3851" width="0" style="84" hidden="1" customWidth="1"/>
    <col min="3852" max="3852" width="7.88671875" style="84" customWidth="1"/>
    <col min="3853" max="4091" width="11.44140625" style="84"/>
    <col min="4092" max="4092" width="18.109375" style="84" customWidth="1"/>
    <col min="4093" max="4093" width="7.88671875" style="84" customWidth="1"/>
    <col min="4094" max="4094" width="7" style="84" customWidth="1"/>
    <col min="4095" max="4096" width="8.44140625" style="84" customWidth="1"/>
    <col min="4097" max="4097" width="8" style="84" customWidth="1"/>
    <col min="4098" max="4098" width="6.88671875" style="84" customWidth="1"/>
    <col min="4099" max="4101" width="8.33203125" style="84" customWidth="1"/>
    <col min="4102" max="4107" width="0" style="84" hidden="1" customWidth="1"/>
    <col min="4108" max="4108" width="7.88671875" style="84" customWidth="1"/>
    <col min="4109" max="4347" width="11.44140625" style="84"/>
    <col min="4348" max="4348" width="18.109375" style="84" customWidth="1"/>
    <col min="4349" max="4349" width="7.88671875" style="84" customWidth="1"/>
    <col min="4350" max="4350" width="7" style="84" customWidth="1"/>
    <col min="4351" max="4352" width="8.44140625" style="84" customWidth="1"/>
    <col min="4353" max="4353" width="8" style="84" customWidth="1"/>
    <col min="4354" max="4354" width="6.88671875" style="84" customWidth="1"/>
    <col min="4355" max="4357" width="8.33203125" style="84" customWidth="1"/>
    <col min="4358" max="4363" width="0" style="84" hidden="1" customWidth="1"/>
    <col min="4364" max="4364" width="7.88671875" style="84" customWidth="1"/>
    <col min="4365" max="4603" width="11.44140625" style="84"/>
    <col min="4604" max="4604" width="18.109375" style="84" customWidth="1"/>
    <col min="4605" max="4605" width="7.88671875" style="84" customWidth="1"/>
    <col min="4606" max="4606" width="7" style="84" customWidth="1"/>
    <col min="4607" max="4608" width="8.44140625" style="84" customWidth="1"/>
    <col min="4609" max="4609" width="8" style="84" customWidth="1"/>
    <col min="4610" max="4610" width="6.88671875" style="84" customWidth="1"/>
    <col min="4611" max="4613" width="8.33203125" style="84" customWidth="1"/>
    <col min="4614" max="4619" width="0" style="84" hidden="1" customWidth="1"/>
    <col min="4620" max="4620" width="7.88671875" style="84" customWidth="1"/>
    <col min="4621" max="4859" width="11.44140625" style="84"/>
    <col min="4860" max="4860" width="18.109375" style="84" customWidth="1"/>
    <col min="4861" max="4861" width="7.88671875" style="84" customWidth="1"/>
    <col min="4862" max="4862" width="7" style="84" customWidth="1"/>
    <col min="4863" max="4864" width="8.44140625" style="84" customWidth="1"/>
    <col min="4865" max="4865" width="8" style="84" customWidth="1"/>
    <col min="4866" max="4866" width="6.88671875" style="84" customWidth="1"/>
    <col min="4867" max="4869" width="8.33203125" style="84" customWidth="1"/>
    <col min="4870" max="4875" width="0" style="84" hidden="1" customWidth="1"/>
    <col min="4876" max="4876" width="7.88671875" style="84" customWidth="1"/>
    <col min="4877" max="5115" width="11.44140625" style="84"/>
    <col min="5116" max="5116" width="18.109375" style="84" customWidth="1"/>
    <col min="5117" max="5117" width="7.88671875" style="84" customWidth="1"/>
    <col min="5118" max="5118" width="7" style="84" customWidth="1"/>
    <col min="5119" max="5120" width="8.44140625" style="84" customWidth="1"/>
    <col min="5121" max="5121" width="8" style="84" customWidth="1"/>
    <col min="5122" max="5122" width="6.88671875" style="84" customWidth="1"/>
    <col min="5123" max="5125" width="8.33203125" style="84" customWidth="1"/>
    <col min="5126" max="5131" width="0" style="84" hidden="1" customWidth="1"/>
    <col min="5132" max="5132" width="7.88671875" style="84" customWidth="1"/>
    <col min="5133" max="5371" width="11.44140625" style="84"/>
    <col min="5372" max="5372" width="18.109375" style="84" customWidth="1"/>
    <col min="5373" max="5373" width="7.88671875" style="84" customWidth="1"/>
    <col min="5374" max="5374" width="7" style="84" customWidth="1"/>
    <col min="5375" max="5376" width="8.44140625" style="84" customWidth="1"/>
    <col min="5377" max="5377" width="8" style="84" customWidth="1"/>
    <col min="5378" max="5378" width="6.88671875" style="84" customWidth="1"/>
    <col min="5379" max="5381" width="8.33203125" style="84" customWidth="1"/>
    <col min="5382" max="5387" width="0" style="84" hidden="1" customWidth="1"/>
    <col min="5388" max="5388" width="7.88671875" style="84" customWidth="1"/>
    <col min="5389" max="5627" width="11.44140625" style="84"/>
    <col min="5628" max="5628" width="18.109375" style="84" customWidth="1"/>
    <col min="5629" max="5629" width="7.88671875" style="84" customWidth="1"/>
    <col min="5630" max="5630" width="7" style="84" customWidth="1"/>
    <col min="5631" max="5632" width="8.44140625" style="84" customWidth="1"/>
    <col min="5633" max="5633" width="8" style="84" customWidth="1"/>
    <col min="5634" max="5634" width="6.88671875" style="84" customWidth="1"/>
    <col min="5635" max="5637" width="8.33203125" style="84" customWidth="1"/>
    <col min="5638" max="5643" width="0" style="84" hidden="1" customWidth="1"/>
    <col min="5644" max="5644" width="7.88671875" style="84" customWidth="1"/>
    <col min="5645" max="5883" width="11.44140625" style="84"/>
    <col min="5884" max="5884" width="18.109375" style="84" customWidth="1"/>
    <col min="5885" max="5885" width="7.88671875" style="84" customWidth="1"/>
    <col min="5886" max="5886" width="7" style="84" customWidth="1"/>
    <col min="5887" max="5888" width="8.44140625" style="84" customWidth="1"/>
    <col min="5889" max="5889" width="8" style="84" customWidth="1"/>
    <col min="5890" max="5890" width="6.88671875" style="84" customWidth="1"/>
    <col min="5891" max="5893" width="8.33203125" style="84" customWidth="1"/>
    <col min="5894" max="5899" width="0" style="84" hidden="1" customWidth="1"/>
    <col min="5900" max="5900" width="7.88671875" style="84" customWidth="1"/>
    <col min="5901" max="6139" width="11.44140625" style="84"/>
    <col min="6140" max="6140" width="18.109375" style="84" customWidth="1"/>
    <col min="6141" max="6141" width="7.88671875" style="84" customWidth="1"/>
    <col min="6142" max="6142" width="7" style="84" customWidth="1"/>
    <col min="6143" max="6144" width="8.44140625" style="84" customWidth="1"/>
    <col min="6145" max="6145" width="8" style="84" customWidth="1"/>
    <col min="6146" max="6146" width="6.88671875" style="84" customWidth="1"/>
    <col min="6147" max="6149" width="8.33203125" style="84" customWidth="1"/>
    <col min="6150" max="6155" width="0" style="84" hidden="1" customWidth="1"/>
    <col min="6156" max="6156" width="7.88671875" style="84" customWidth="1"/>
    <col min="6157" max="6395" width="11.44140625" style="84"/>
    <col min="6396" max="6396" width="18.109375" style="84" customWidth="1"/>
    <col min="6397" max="6397" width="7.88671875" style="84" customWidth="1"/>
    <col min="6398" max="6398" width="7" style="84" customWidth="1"/>
    <col min="6399" max="6400" width="8.44140625" style="84" customWidth="1"/>
    <col min="6401" max="6401" width="8" style="84" customWidth="1"/>
    <col min="6402" max="6402" width="6.88671875" style="84" customWidth="1"/>
    <col min="6403" max="6405" width="8.33203125" style="84" customWidth="1"/>
    <col min="6406" max="6411" width="0" style="84" hidden="1" customWidth="1"/>
    <col min="6412" max="6412" width="7.88671875" style="84" customWidth="1"/>
    <col min="6413" max="6651" width="11.44140625" style="84"/>
    <col min="6652" max="6652" width="18.109375" style="84" customWidth="1"/>
    <col min="6653" max="6653" width="7.88671875" style="84" customWidth="1"/>
    <col min="6654" max="6654" width="7" style="84" customWidth="1"/>
    <col min="6655" max="6656" width="8.44140625" style="84" customWidth="1"/>
    <col min="6657" max="6657" width="8" style="84" customWidth="1"/>
    <col min="6658" max="6658" width="6.88671875" style="84" customWidth="1"/>
    <col min="6659" max="6661" width="8.33203125" style="84" customWidth="1"/>
    <col min="6662" max="6667" width="0" style="84" hidden="1" customWidth="1"/>
    <col min="6668" max="6668" width="7.88671875" style="84" customWidth="1"/>
    <col min="6669" max="6907" width="11.44140625" style="84"/>
    <col min="6908" max="6908" width="18.109375" style="84" customWidth="1"/>
    <col min="6909" max="6909" width="7.88671875" style="84" customWidth="1"/>
    <col min="6910" max="6910" width="7" style="84" customWidth="1"/>
    <col min="6911" max="6912" width="8.44140625" style="84" customWidth="1"/>
    <col min="6913" max="6913" width="8" style="84" customWidth="1"/>
    <col min="6914" max="6914" width="6.88671875" style="84" customWidth="1"/>
    <col min="6915" max="6917" width="8.33203125" style="84" customWidth="1"/>
    <col min="6918" max="6923" width="0" style="84" hidden="1" customWidth="1"/>
    <col min="6924" max="6924" width="7.88671875" style="84" customWidth="1"/>
    <col min="6925" max="7163" width="11.44140625" style="84"/>
    <col min="7164" max="7164" width="18.109375" style="84" customWidth="1"/>
    <col min="7165" max="7165" width="7.88671875" style="84" customWidth="1"/>
    <col min="7166" max="7166" width="7" style="84" customWidth="1"/>
    <col min="7167" max="7168" width="8.44140625" style="84" customWidth="1"/>
    <col min="7169" max="7169" width="8" style="84" customWidth="1"/>
    <col min="7170" max="7170" width="6.88671875" style="84" customWidth="1"/>
    <col min="7171" max="7173" width="8.33203125" style="84" customWidth="1"/>
    <col min="7174" max="7179" width="0" style="84" hidden="1" customWidth="1"/>
    <col min="7180" max="7180" width="7.88671875" style="84" customWidth="1"/>
    <col min="7181" max="7419" width="11.44140625" style="84"/>
    <col min="7420" max="7420" width="18.109375" style="84" customWidth="1"/>
    <col min="7421" max="7421" width="7.88671875" style="84" customWidth="1"/>
    <col min="7422" max="7422" width="7" style="84" customWidth="1"/>
    <col min="7423" max="7424" width="8.44140625" style="84" customWidth="1"/>
    <col min="7425" max="7425" width="8" style="84" customWidth="1"/>
    <col min="7426" max="7426" width="6.88671875" style="84" customWidth="1"/>
    <col min="7427" max="7429" width="8.33203125" style="84" customWidth="1"/>
    <col min="7430" max="7435" width="0" style="84" hidden="1" customWidth="1"/>
    <col min="7436" max="7436" width="7.88671875" style="84" customWidth="1"/>
    <col min="7437" max="7675" width="11.44140625" style="84"/>
    <col min="7676" max="7676" width="18.109375" style="84" customWidth="1"/>
    <col min="7677" max="7677" width="7.88671875" style="84" customWidth="1"/>
    <col min="7678" max="7678" width="7" style="84" customWidth="1"/>
    <col min="7679" max="7680" width="8.44140625" style="84" customWidth="1"/>
    <col min="7681" max="7681" width="8" style="84" customWidth="1"/>
    <col min="7682" max="7682" width="6.88671875" style="84" customWidth="1"/>
    <col min="7683" max="7685" width="8.33203125" style="84" customWidth="1"/>
    <col min="7686" max="7691" width="0" style="84" hidden="1" customWidth="1"/>
    <col min="7692" max="7692" width="7.88671875" style="84" customWidth="1"/>
    <col min="7693" max="7931" width="11.44140625" style="84"/>
    <col min="7932" max="7932" width="18.109375" style="84" customWidth="1"/>
    <col min="7933" max="7933" width="7.88671875" style="84" customWidth="1"/>
    <col min="7934" max="7934" width="7" style="84" customWidth="1"/>
    <col min="7935" max="7936" width="8.44140625" style="84" customWidth="1"/>
    <col min="7937" max="7937" width="8" style="84" customWidth="1"/>
    <col min="7938" max="7938" width="6.88671875" style="84" customWidth="1"/>
    <col min="7939" max="7941" width="8.33203125" style="84" customWidth="1"/>
    <col min="7942" max="7947" width="0" style="84" hidden="1" customWidth="1"/>
    <col min="7948" max="7948" width="7.88671875" style="84" customWidth="1"/>
    <col min="7949" max="8187" width="11.44140625" style="84"/>
    <col min="8188" max="8188" width="18.109375" style="84" customWidth="1"/>
    <col min="8189" max="8189" width="7.88671875" style="84" customWidth="1"/>
    <col min="8190" max="8190" width="7" style="84" customWidth="1"/>
    <col min="8191" max="8192" width="8.44140625" style="84" customWidth="1"/>
    <col min="8193" max="8193" width="8" style="84" customWidth="1"/>
    <col min="8194" max="8194" width="6.88671875" style="84" customWidth="1"/>
    <col min="8195" max="8197" width="8.33203125" style="84" customWidth="1"/>
    <col min="8198" max="8203" width="0" style="84" hidden="1" customWidth="1"/>
    <col min="8204" max="8204" width="7.88671875" style="84" customWidth="1"/>
    <col min="8205" max="8443" width="11.44140625" style="84"/>
    <col min="8444" max="8444" width="18.109375" style="84" customWidth="1"/>
    <col min="8445" max="8445" width="7.88671875" style="84" customWidth="1"/>
    <col min="8446" max="8446" width="7" style="84" customWidth="1"/>
    <col min="8447" max="8448" width="8.44140625" style="84" customWidth="1"/>
    <col min="8449" max="8449" width="8" style="84" customWidth="1"/>
    <col min="8450" max="8450" width="6.88671875" style="84" customWidth="1"/>
    <col min="8451" max="8453" width="8.33203125" style="84" customWidth="1"/>
    <col min="8454" max="8459" width="0" style="84" hidden="1" customWidth="1"/>
    <col min="8460" max="8460" width="7.88671875" style="84" customWidth="1"/>
    <col min="8461" max="8699" width="11.44140625" style="84"/>
    <col min="8700" max="8700" width="18.109375" style="84" customWidth="1"/>
    <col min="8701" max="8701" width="7.88671875" style="84" customWidth="1"/>
    <col min="8702" max="8702" width="7" style="84" customWidth="1"/>
    <col min="8703" max="8704" width="8.44140625" style="84" customWidth="1"/>
    <col min="8705" max="8705" width="8" style="84" customWidth="1"/>
    <col min="8706" max="8706" width="6.88671875" style="84" customWidth="1"/>
    <col min="8707" max="8709" width="8.33203125" style="84" customWidth="1"/>
    <col min="8710" max="8715" width="0" style="84" hidden="1" customWidth="1"/>
    <col min="8716" max="8716" width="7.88671875" style="84" customWidth="1"/>
    <col min="8717" max="8955" width="11.44140625" style="84"/>
    <col min="8956" max="8956" width="18.109375" style="84" customWidth="1"/>
    <col min="8957" max="8957" width="7.88671875" style="84" customWidth="1"/>
    <col min="8958" max="8958" width="7" style="84" customWidth="1"/>
    <col min="8959" max="8960" width="8.44140625" style="84" customWidth="1"/>
    <col min="8961" max="8961" width="8" style="84" customWidth="1"/>
    <col min="8962" max="8962" width="6.88671875" style="84" customWidth="1"/>
    <col min="8963" max="8965" width="8.33203125" style="84" customWidth="1"/>
    <col min="8966" max="8971" width="0" style="84" hidden="1" customWidth="1"/>
    <col min="8972" max="8972" width="7.88671875" style="84" customWidth="1"/>
    <col min="8973" max="9211" width="11.44140625" style="84"/>
    <col min="9212" max="9212" width="18.109375" style="84" customWidth="1"/>
    <col min="9213" max="9213" width="7.88671875" style="84" customWidth="1"/>
    <col min="9214" max="9214" width="7" style="84" customWidth="1"/>
    <col min="9215" max="9216" width="8.44140625" style="84" customWidth="1"/>
    <col min="9217" max="9217" width="8" style="84" customWidth="1"/>
    <col min="9218" max="9218" width="6.88671875" style="84" customWidth="1"/>
    <col min="9219" max="9221" width="8.33203125" style="84" customWidth="1"/>
    <col min="9222" max="9227" width="0" style="84" hidden="1" customWidth="1"/>
    <col min="9228" max="9228" width="7.88671875" style="84" customWidth="1"/>
    <col min="9229" max="9467" width="11.44140625" style="84"/>
    <col min="9468" max="9468" width="18.109375" style="84" customWidth="1"/>
    <col min="9469" max="9469" width="7.88671875" style="84" customWidth="1"/>
    <col min="9470" max="9470" width="7" style="84" customWidth="1"/>
    <col min="9471" max="9472" width="8.44140625" style="84" customWidth="1"/>
    <col min="9473" max="9473" width="8" style="84" customWidth="1"/>
    <col min="9474" max="9474" width="6.88671875" style="84" customWidth="1"/>
    <col min="9475" max="9477" width="8.33203125" style="84" customWidth="1"/>
    <col min="9478" max="9483" width="0" style="84" hidden="1" customWidth="1"/>
    <col min="9484" max="9484" width="7.88671875" style="84" customWidth="1"/>
    <col min="9485" max="9723" width="11.44140625" style="84"/>
    <col min="9724" max="9724" width="18.109375" style="84" customWidth="1"/>
    <col min="9725" max="9725" width="7.88671875" style="84" customWidth="1"/>
    <col min="9726" max="9726" width="7" style="84" customWidth="1"/>
    <col min="9727" max="9728" width="8.44140625" style="84" customWidth="1"/>
    <col min="9729" max="9729" width="8" style="84" customWidth="1"/>
    <col min="9730" max="9730" width="6.88671875" style="84" customWidth="1"/>
    <col min="9731" max="9733" width="8.33203125" style="84" customWidth="1"/>
    <col min="9734" max="9739" width="0" style="84" hidden="1" customWidth="1"/>
    <col min="9740" max="9740" width="7.88671875" style="84" customWidth="1"/>
    <col min="9741" max="9979" width="11.44140625" style="84"/>
    <col min="9980" max="9980" width="18.109375" style="84" customWidth="1"/>
    <col min="9981" max="9981" width="7.88671875" style="84" customWidth="1"/>
    <col min="9982" max="9982" width="7" style="84" customWidth="1"/>
    <col min="9983" max="9984" width="8.44140625" style="84" customWidth="1"/>
    <col min="9985" max="9985" width="8" style="84" customWidth="1"/>
    <col min="9986" max="9986" width="6.88671875" style="84" customWidth="1"/>
    <col min="9987" max="9989" width="8.33203125" style="84" customWidth="1"/>
    <col min="9990" max="9995" width="0" style="84" hidden="1" customWidth="1"/>
    <col min="9996" max="9996" width="7.88671875" style="84" customWidth="1"/>
    <col min="9997" max="10235" width="11.44140625" style="84"/>
    <col min="10236" max="10236" width="18.109375" style="84" customWidth="1"/>
    <col min="10237" max="10237" width="7.88671875" style="84" customWidth="1"/>
    <col min="10238" max="10238" width="7" style="84" customWidth="1"/>
    <col min="10239" max="10240" width="8.44140625" style="84" customWidth="1"/>
    <col min="10241" max="10241" width="8" style="84" customWidth="1"/>
    <col min="10242" max="10242" width="6.88671875" style="84" customWidth="1"/>
    <col min="10243" max="10245" width="8.33203125" style="84" customWidth="1"/>
    <col min="10246" max="10251" width="0" style="84" hidden="1" customWidth="1"/>
    <col min="10252" max="10252" width="7.88671875" style="84" customWidth="1"/>
    <col min="10253" max="10491" width="11.44140625" style="84"/>
    <col min="10492" max="10492" width="18.109375" style="84" customWidth="1"/>
    <col min="10493" max="10493" width="7.88671875" style="84" customWidth="1"/>
    <col min="10494" max="10494" width="7" style="84" customWidth="1"/>
    <col min="10495" max="10496" width="8.44140625" style="84" customWidth="1"/>
    <col min="10497" max="10497" width="8" style="84" customWidth="1"/>
    <col min="10498" max="10498" width="6.88671875" style="84" customWidth="1"/>
    <col min="10499" max="10501" width="8.33203125" style="84" customWidth="1"/>
    <col min="10502" max="10507" width="0" style="84" hidden="1" customWidth="1"/>
    <col min="10508" max="10508" width="7.88671875" style="84" customWidth="1"/>
    <col min="10509" max="10747" width="11.44140625" style="84"/>
    <col min="10748" max="10748" width="18.109375" style="84" customWidth="1"/>
    <col min="10749" max="10749" width="7.88671875" style="84" customWidth="1"/>
    <col min="10750" max="10750" width="7" style="84" customWidth="1"/>
    <col min="10751" max="10752" width="8.44140625" style="84" customWidth="1"/>
    <col min="10753" max="10753" width="8" style="84" customWidth="1"/>
    <col min="10754" max="10754" width="6.88671875" style="84" customWidth="1"/>
    <col min="10755" max="10757" width="8.33203125" style="84" customWidth="1"/>
    <col min="10758" max="10763" width="0" style="84" hidden="1" customWidth="1"/>
    <col min="10764" max="10764" width="7.88671875" style="84" customWidth="1"/>
    <col min="10765" max="11003" width="11.44140625" style="84"/>
    <col min="11004" max="11004" width="18.109375" style="84" customWidth="1"/>
    <col min="11005" max="11005" width="7.88671875" style="84" customWidth="1"/>
    <col min="11006" max="11006" width="7" style="84" customWidth="1"/>
    <col min="11007" max="11008" width="8.44140625" style="84" customWidth="1"/>
    <col min="11009" max="11009" width="8" style="84" customWidth="1"/>
    <col min="11010" max="11010" width="6.88671875" style="84" customWidth="1"/>
    <col min="11011" max="11013" width="8.33203125" style="84" customWidth="1"/>
    <col min="11014" max="11019" width="0" style="84" hidden="1" customWidth="1"/>
    <col min="11020" max="11020" width="7.88671875" style="84" customWidth="1"/>
    <col min="11021" max="11259" width="11.44140625" style="84"/>
    <col min="11260" max="11260" width="18.109375" style="84" customWidth="1"/>
    <col min="11261" max="11261" width="7.88671875" style="84" customWidth="1"/>
    <col min="11262" max="11262" width="7" style="84" customWidth="1"/>
    <col min="11263" max="11264" width="8.44140625" style="84" customWidth="1"/>
    <col min="11265" max="11265" width="8" style="84" customWidth="1"/>
    <col min="11266" max="11266" width="6.88671875" style="84" customWidth="1"/>
    <col min="11267" max="11269" width="8.33203125" style="84" customWidth="1"/>
    <col min="11270" max="11275" width="0" style="84" hidden="1" customWidth="1"/>
    <col min="11276" max="11276" width="7.88671875" style="84" customWidth="1"/>
    <col min="11277" max="11515" width="11.44140625" style="84"/>
    <col min="11516" max="11516" width="18.109375" style="84" customWidth="1"/>
    <col min="11517" max="11517" width="7.88671875" style="84" customWidth="1"/>
    <col min="11518" max="11518" width="7" style="84" customWidth="1"/>
    <col min="11519" max="11520" width="8.44140625" style="84" customWidth="1"/>
    <col min="11521" max="11521" width="8" style="84" customWidth="1"/>
    <col min="11522" max="11522" width="6.88671875" style="84" customWidth="1"/>
    <col min="11523" max="11525" width="8.33203125" style="84" customWidth="1"/>
    <col min="11526" max="11531" width="0" style="84" hidden="1" customWidth="1"/>
    <col min="11532" max="11532" width="7.88671875" style="84" customWidth="1"/>
    <col min="11533" max="11771" width="11.44140625" style="84"/>
    <col min="11772" max="11772" width="18.109375" style="84" customWidth="1"/>
    <col min="11773" max="11773" width="7.88671875" style="84" customWidth="1"/>
    <col min="11774" max="11774" width="7" style="84" customWidth="1"/>
    <col min="11775" max="11776" width="8.44140625" style="84" customWidth="1"/>
    <col min="11777" max="11777" width="8" style="84" customWidth="1"/>
    <col min="11778" max="11778" width="6.88671875" style="84" customWidth="1"/>
    <col min="11779" max="11781" width="8.33203125" style="84" customWidth="1"/>
    <col min="11782" max="11787" width="0" style="84" hidden="1" customWidth="1"/>
    <col min="11788" max="11788" width="7.88671875" style="84" customWidth="1"/>
    <col min="11789" max="12027" width="11.44140625" style="84"/>
    <col min="12028" max="12028" width="18.109375" style="84" customWidth="1"/>
    <col min="12029" max="12029" width="7.88671875" style="84" customWidth="1"/>
    <col min="12030" max="12030" width="7" style="84" customWidth="1"/>
    <col min="12031" max="12032" width="8.44140625" style="84" customWidth="1"/>
    <col min="12033" max="12033" width="8" style="84" customWidth="1"/>
    <col min="12034" max="12034" width="6.88671875" style="84" customWidth="1"/>
    <col min="12035" max="12037" width="8.33203125" style="84" customWidth="1"/>
    <col min="12038" max="12043" width="0" style="84" hidden="1" customWidth="1"/>
    <col min="12044" max="12044" width="7.88671875" style="84" customWidth="1"/>
    <col min="12045" max="12283" width="11.44140625" style="84"/>
    <col min="12284" max="12284" width="18.109375" style="84" customWidth="1"/>
    <col min="12285" max="12285" width="7.88671875" style="84" customWidth="1"/>
    <col min="12286" max="12286" width="7" style="84" customWidth="1"/>
    <col min="12287" max="12288" width="8.44140625" style="84" customWidth="1"/>
    <col min="12289" max="12289" width="8" style="84" customWidth="1"/>
    <col min="12290" max="12290" width="6.88671875" style="84" customWidth="1"/>
    <col min="12291" max="12293" width="8.33203125" style="84" customWidth="1"/>
    <col min="12294" max="12299" width="0" style="84" hidden="1" customWidth="1"/>
    <col min="12300" max="12300" width="7.88671875" style="84" customWidth="1"/>
    <col min="12301" max="12539" width="11.44140625" style="84"/>
    <col min="12540" max="12540" width="18.109375" style="84" customWidth="1"/>
    <col min="12541" max="12541" width="7.88671875" style="84" customWidth="1"/>
    <col min="12542" max="12542" width="7" style="84" customWidth="1"/>
    <col min="12543" max="12544" width="8.44140625" style="84" customWidth="1"/>
    <col min="12545" max="12545" width="8" style="84" customWidth="1"/>
    <col min="12546" max="12546" width="6.88671875" style="84" customWidth="1"/>
    <col min="12547" max="12549" width="8.33203125" style="84" customWidth="1"/>
    <col min="12550" max="12555" width="0" style="84" hidden="1" customWidth="1"/>
    <col min="12556" max="12556" width="7.88671875" style="84" customWidth="1"/>
    <col min="12557" max="12795" width="11.44140625" style="84"/>
    <col min="12796" max="12796" width="18.109375" style="84" customWidth="1"/>
    <col min="12797" max="12797" width="7.88671875" style="84" customWidth="1"/>
    <col min="12798" max="12798" width="7" style="84" customWidth="1"/>
    <col min="12799" max="12800" width="8.44140625" style="84" customWidth="1"/>
    <col min="12801" max="12801" width="8" style="84" customWidth="1"/>
    <col min="12802" max="12802" width="6.88671875" style="84" customWidth="1"/>
    <col min="12803" max="12805" width="8.33203125" style="84" customWidth="1"/>
    <col min="12806" max="12811" width="0" style="84" hidden="1" customWidth="1"/>
    <col min="12812" max="12812" width="7.88671875" style="84" customWidth="1"/>
    <col min="12813" max="13051" width="11.44140625" style="84"/>
    <col min="13052" max="13052" width="18.109375" style="84" customWidth="1"/>
    <col min="13053" max="13053" width="7.88671875" style="84" customWidth="1"/>
    <col min="13054" max="13054" width="7" style="84" customWidth="1"/>
    <col min="13055" max="13056" width="8.44140625" style="84" customWidth="1"/>
    <col min="13057" max="13057" width="8" style="84" customWidth="1"/>
    <col min="13058" max="13058" width="6.88671875" style="84" customWidth="1"/>
    <col min="13059" max="13061" width="8.33203125" style="84" customWidth="1"/>
    <col min="13062" max="13067" width="0" style="84" hidden="1" customWidth="1"/>
    <col min="13068" max="13068" width="7.88671875" style="84" customWidth="1"/>
    <col min="13069" max="13307" width="11.44140625" style="84"/>
    <col min="13308" max="13308" width="18.109375" style="84" customWidth="1"/>
    <col min="13309" max="13309" width="7.88671875" style="84" customWidth="1"/>
    <col min="13310" max="13310" width="7" style="84" customWidth="1"/>
    <col min="13311" max="13312" width="8.44140625" style="84" customWidth="1"/>
    <col min="13313" max="13313" width="8" style="84" customWidth="1"/>
    <col min="13314" max="13314" width="6.88671875" style="84" customWidth="1"/>
    <col min="13315" max="13317" width="8.33203125" style="84" customWidth="1"/>
    <col min="13318" max="13323" width="0" style="84" hidden="1" customWidth="1"/>
    <col min="13324" max="13324" width="7.88671875" style="84" customWidth="1"/>
    <col min="13325" max="13563" width="11.44140625" style="84"/>
    <col min="13564" max="13564" width="18.109375" style="84" customWidth="1"/>
    <col min="13565" max="13565" width="7.88671875" style="84" customWidth="1"/>
    <col min="13566" max="13566" width="7" style="84" customWidth="1"/>
    <col min="13567" max="13568" width="8.44140625" style="84" customWidth="1"/>
    <col min="13569" max="13569" width="8" style="84" customWidth="1"/>
    <col min="13570" max="13570" width="6.88671875" style="84" customWidth="1"/>
    <col min="13571" max="13573" width="8.33203125" style="84" customWidth="1"/>
    <col min="13574" max="13579" width="0" style="84" hidden="1" customWidth="1"/>
    <col min="13580" max="13580" width="7.88671875" style="84" customWidth="1"/>
    <col min="13581" max="13819" width="11.44140625" style="84"/>
    <col min="13820" max="13820" width="18.109375" style="84" customWidth="1"/>
    <col min="13821" max="13821" width="7.88671875" style="84" customWidth="1"/>
    <col min="13822" max="13822" width="7" style="84" customWidth="1"/>
    <col min="13823" max="13824" width="8.44140625" style="84" customWidth="1"/>
    <col min="13825" max="13825" width="8" style="84" customWidth="1"/>
    <col min="13826" max="13826" width="6.88671875" style="84" customWidth="1"/>
    <col min="13827" max="13829" width="8.33203125" style="84" customWidth="1"/>
    <col min="13830" max="13835" width="0" style="84" hidden="1" customWidth="1"/>
    <col min="13836" max="13836" width="7.88671875" style="84" customWidth="1"/>
    <col min="13837" max="14075" width="11.44140625" style="84"/>
    <col min="14076" max="14076" width="18.109375" style="84" customWidth="1"/>
    <col min="14077" max="14077" width="7.88671875" style="84" customWidth="1"/>
    <col min="14078" max="14078" width="7" style="84" customWidth="1"/>
    <col min="14079" max="14080" width="8.44140625" style="84" customWidth="1"/>
    <col min="14081" max="14081" width="8" style="84" customWidth="1"/>
    <col min="14082" max="14082" width="6.88671875" style="84" customWidth="1"/>
    <col min="14083" max="14085" width="8.33203125" style="84" customWidth="1"/>
    <col min="14086" max="14091" width="0" style="84" hidden="1" customWidth="1"/>
    <col min="14092" max="14092" width="7.88671875" style="84" customWidth="1"/>
    <col min="14093" max="14331" width="11.44140625" style="84"/>
    <col min="14332" max="14332" width="18.109375" style="84" customWidth="1"/>
    <col min="14333" max="14333" width="7.88671875" style="84" customWidth="1"/>
    <col min="14334" max="14334" width="7" style="84" customWidth="1"/>
    <col min="14335" max="14336" width="8.44140625" style="84" customWidth="1"/>
    <col min="14337" max="14337" width="8" style="84" customWidth="1"/>
    <col min="14338" max="14338" width="6.88671875" style="84" customWidth="1"/>
    <col min="14339" max="14341" width="8.33203125" style="84" customWidth="1"/>
    <col min="14342" max="14347" width="0" style="84" hidden="1" customWidth="1"/>
    <col min="14348" max="14348" width="7.88671875" style="84" customWidth="1"/>
    <col min="14349" max="14587" width="11.44140625" style="84"/>
    <col min="14588" max="14588" width="18.109375" style="84" customWidth="1"/>
    <col min="14589" max="14589" width="7.88671875" style="84" customWidth="1"/>
    <col min="14590" max="14590" width="7" style="84" customWidth="1"/>
    <col min="14591" max="14592" width="8.44140625" style="84" customWidth="1"/>
    <col min="14593" max="14593" width="8" style="84" customWidth="1"/>
    <col min="14594" max="14594" width="6.88671875" style="84" customWidth="1"/>
    <col min="14595" max="14597" width="8.33203125" style="84" customWidth="1"/>
    <col min="14598" max="14603" width="0" style="84" hidden="1" customWidth="1"/>
    <col min="14604" max="14604" width="7.88671875" style="84" customWidth="1"/>
    <col min="14605" max="14843" width="11.44140625" style="84"/>
    <col min="14844" max="14844" width="18.109375" style="84" customWidth="1"/>
    <col min="14845" max="14845" width="7.88671875" style="84" customWidth="1"/>
    <col min="14846" max="14846" width="7" style="84" customWidth="1"/>
    <col min="14847" max="14848" width="8.44140625" style="84" customWidth="1"/>
    <col min="14849" max="14849" width="8" style="84" customWidth="1"/>
    <col min="14850" max="14850" width="6.88671875" style="84" customWidth="1"/>
    <col min="14851" max="14853" width="8.33203125" style="84" customWidth="1"/>
    <col min="14854" max="14859" width="0" style="84" hidden="1" customWidth="1"/>
    <col min="14860" max="14860" width="7.88671875" style="84" customWidth="1"/>
    <col min="14861" max="15099" width="11.44140625" style="84"/>
    <col min="15100" max="15100" width="18.109375" style="84" customWidth="1"/>
    <col min="15101" max="15101" width="7.88671875" style="84" customWidth="1"/>
    <col min="15102" max="15102" width="7" style="84" customWidth="1"/>
    <col min="15103" max="15104" width="8.44140625" style="84" customWidth="1"/>
    <col min="15105" max="15105" width="8" style="84" customWidth="1"/>
    <col min="15106" max="15106" width="6.88671875" style="84" customWidth="1"/>
    <col min="15107" max="15109" width="8.33203125" style="84" customWidth="1"/>
    <col min="15110" max="15115" width="0" style="84" hidden="1" customWidth="1"/>
    <col min="15116" max="15116" width="7.88671875" style="84" customWidth="1"/>
    <col min="15117" max="15355" width="11.44140625" style="84"/>
    <col min="15356" max="15356" width="18.109375" style="84" customWidth="1"/>
    <col min="15357" max="15357" width="7.88671875" style="84" customWidth="1"/>
    <col min="15358" max="15358" width="7" style="84" customWidth="1"/>
    <col min="15359" max="15360" width="8.44140625" style="84" customWidth="1"/>
    <col min="15361" max="15361" width="8" style="84" customWidth="1"/>
    <col min="15362" max="15362" width="6.88671875" style="84" customWidth="1"/>
    <col min="15363" max="15365" width="8.33203125" style="84" customWidth="1"/>
    <col min="15366" max="15371" width="0" style="84" hidden="1" customWidth="1"/>
    <col min="15372" max="15372" width="7.88671875" style="84" customWidth="1"/>
    <col min="15373" max="15611" width="11.44140625" style="84"/>
    <col min="15612" max="15612" width="18.109375" style="84" customWidth="1"/>
    <col min="15613" max="15613" width="7.88671875" style="84" customWidth="1"/>
    <col min="15614" max="15614" width="7" style="84" customWidth="1"/>
    <col min="15615" max="15616" width="8.44140625" style="84" customWidth="1"/>
    <col min="15617" max="15617" width="8" style="84" customWidth="1"/>
    <col min="15618" max="15618" width="6.88671875" style="84" customWidth="1"/>
    <col min="15619" max="15621" width="8.33203125" style="84" customWidth="1"/>
    <col min="15622" max="15627" width="0" style="84" hidden="1" customWidth="1"/>
    <col min="15628" max="15628" width="7.88671875" style="84" customWidth="1"/>
    <col min="15629" max="15867" width="11.44140625" style="84"/>
    <col min="15868" max="15868" width="18.109375" style="84" customWidth="1"/>
    <col min="15869" max="15869" width="7.88671875" style="84" customWidth="1"/>
    <col min="15870" max="15870" width="7" style="84" customWidth="1"/>
    <col min="15871" max="15872" width="8.44140625" style="84" customWidth="1"/>
    <col min="15873" max="15873" width="8" style="84" customWidth="1"/>
    <col min="15874" max="15874" width="6.88671875" style="84" customWidth="1"/>
    <col min="15875" max="15877" width="8.33203125" style="84" customWidth="1"/>
    <col min="15878" max="15883" width="0" style="84" hidden="1" customWidth="1"/>
    <col min="15884" max="15884" width="7.88671875" style="84" customWidth="1"/>
    <col min="15885" max="16123" width="11.44140625" style="84"/>
    <col min="16124" max="16124" width="18.109375" style="84" customWidth="1"/>
    <col min="16125" max="16125" width="7.88671875" style="84" customWidth="1"/>
    <col min="16126" max="16126" width="7" style="84" customWidth="1"/>
    <col min="16127" max="16128" width="8.44140625" style="84" customWidth="1"/>
    <col min="16129" max="16129" width="8" style="84" customWidth="1"/>
    <col min="16130" max="16130" width="6.88671875" style="84" customWidth="1"/>
    <col min="16131" max="16133" width="8.33203125" style="84" customWidth="1"/>
    <col min="16134" max="16139" width="0" style="84" hidden="1" customWidth="1"/>
    <col min="16140" max="16140" width="7.88671875" style="84" customWidth="1"/>
    <col min="16141" max="16384" width="11.44140625" style="84"/>
  </cols>
  <sheetData>
    <row r="1" spans="1:16" s="85" customFormat="1" x14ac:dyDescent="0.25">
      <c r="B1" s="98"/>
      <c r="C1" s="98"/>
      <c r="D1" s="98"/>
      <c r="E1" s="98"/>
      <c r="F1" s="98"/>
      <c r="G1" s="98"/>
      <c r="H1" s="98"/>
      <c r="I1" s="98"/>
      <c r="J1" s="98"/>
      <c r="K1" s="98"/>
      <c r="L1" s="98"/>
    </row>
    <row r="2" spans="1:16" s="85" customFormat="1" x14ac:dyDescent="0.25">
      <c r="A2" s="112" t="s">
        <v>121</v>
      </c>
      <c r="B2" s="98"/>
      <c r="C2" s="98"/>
      <c r="D2" s="98"/>
      <c r="E2" s="98"/>
      <c r="F2" s="98"/>
      <c r="G2" s="98"/>
      <c r="H2" s="98"/>
      <c r="I2" s="98"/>
      <c r="K2" s="98"/>
      <c r="L2" s="98"/>
    </row>
    <row r="3" spans="1:16" s="85" customFormat="1" ht="14.4" x14ac:dyDescent="0.3">
      <c r="A3" s="112" t="s">
        <v>122</v>
      </c>
      <c r="B3" s="98"/>
      <c r="C3" s="98"/>
      <c r="D3" s="98"/>
      <c r="E3" s="98"/>
      <c r="F3" s="98"/>
      <c r="G3" s="98"/>
      <c r="H3" s="98"/>
      <c r="I3" s="98"/>
      <c r="J3" s="253"/>
      <c r="K3" s="98"/>
      <c r="L3" s="98"/>
    </row>
    <row r="4" spans="1:16" s="85" customFormat="1" x14ac:dyDescent="0.25">
      <c r="B4" s="98"/>
      <c r="C4" s="98"/>
      <c r="D4" s="98"/>
      <c r="E4" s="98"/>
      <c r="F4" s="98"/>
      <c r="G4" s="98"/>
      <c r="H4" s="98"/>
      <c r="I4" s="98"/>
      <c r="J4" s="98"/>
      <c r="K4" s="98"/>
      <c r="L4" s="98"/>
    </row>
    <row r="5" spans="1:16" s="85" customFormat="1" ht="13.8" x14ac:dyDescent="0.3">
      <c r="B5" s="347" t="s">
        <v>109</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1" customHeight="1" x14ac:dyDescent="0.25">
      <c r="B9" s="381" t="s">
        <v>74</v>
      </c>
      <c r="C9" s="376" t="s">
        <v>2</v>
      </c>
      <c r="D9" s="377"/>
      <c r="E9" s="377"/>
      <c r="F9" s="377"/>
      <c r="G9" s="377"/>
      <c r="H9" s="377"/>
      <c r="I9" s="377"/>
      <c r="J9" s="377"/>
      <c r="K9" s="378"/>
    </row>
    <row r="10" spans="1:16" ht="24" x14ac:dyDescent="0.25">
      <c r="B10" s="380"/>
      <c r="C10" s="81" t="s">
        <v>75</v>
      </c>
      <c r="D10" s="81" t="s">
        <v>76</v>
      </c>
      <c r="E10" s="81" t="s">
        <v>77</v>
      </c>
      <c r="F10" s="81" t="s">
        <v>78</v>
      </c>
      <c r="G10" s="81" t="s">
        <v>8</v>
      </c>
      <c r="H10" s="81" t="s">
        <v>79</v>
      </c>
      <c r="I10" s="81" t="s">
        <v>80</v>
      </c>
      <c r="J10" s="81" t="s">
        <v>81</v>
      </c>
      <c r="K10" s="142" t="s">
        <v>46</v>
      </c>
    </row>
    <row r="11" spans="1:16" x14ac:dyDescent="0.25">
      <c r="B11" s="78" t="s">
        <v>336</v>
      </c>
      <c r="C11" s="76">
        <v>1493</v>
      </c>
      <c r="D11" s="76">
        <v>1198</v>
      </c>
      <c r="E11" s="76">
        <f>C11+D11</f>
        <v>2691</v>
      </c>
      <c r="F11" s="77">
        <f>E11/$E$43</f>
        <v>4.761146496815287E-2</v>
      </c>
      <c r="G11" s="76">
        <v>1639</v>
      </c>
      <c r="H11" s="76">
        <v>147</v>
      </c>
      <c r="I11" s="76">
        <f>G11+H11</f>
        <v>1786</v>
      </c>
      <c r="J11" s="77">
        <f>I11/$I$43</f>
        <v>2.3806667466442728E-2</v>
      </c>
      <c r="K11" s="76">
        <f t="shared" ref="K11:K42" si="0">E11+I11</f>
        <v>4477</v>
      </c>
      <c r="P11" s="89"/>
    </row>
    <row r="12" spans="1:16" x14ac:dyDescent="0.25">
      <c r="B12" s="78" t="s">
        <v>337</v>
      </c>
      <c r="C12" s="76">
        <v>540</v>
      </c>
      <c r="D12" s="76">
        <v>227</v>
      </c>
      <c r="E12" s="76">
        <f t="shared" ref="E12:E42" si="1">C12+D12</f>
        <v>767</v>
      </c>
      <c r="F12" s="77">
        <f t="shared" ref="F12:F42" si="2">E12/$E$43</f>
        <v>1.357041755130927E-2</v>
      </c>
      <c r="G12" s="76">
        <v>345</v>
      </c>
      <c r="H12" s="76">
        <v>28</v>
      </c>
      <c r="I12" s="76">
        <f t="shared" ref="I12:I42" si="3">G12+H12</f>
        <v>373</v>
      </c>
      <c r="J12" s="77">
        <f t="shared" ref="J12:J42" si="4">I12/$I$43</f>
        <v>4.9719411898001891E-3</v>
      </c>
      <c r="K12" s="76">
        <f t="shared" si="0"/>
        <v>1140</v>
      </c>
      <c r="P12" s="89"/>
    </row>
    <row r="13" spans="1:16" x14ac:dyDescent="0.25">
      <c r="B13" s="78" t="s">
        <v>338</v>
      </c>
      <c r="C13" s="76">
        <v>1160</v>
      </c>
      <c r="D13" s="76">
        <v>640</v>
      </c>
      <c r="E13" s="76">
        <f t="shared" si="1"/>
        <v>1800</v>
      </c>
      <c r="F13" s="77">
        <f t="shared" si="2"/>
        <v>3.1847133757961783E-2</v>
      </c>
      <c r="G13" s="76">
        <v>2151</v>
      </c>
      <c r="H13" s="76">
        <v>136</v>
      </c>
      <c r="I13" s="76">
        <f t="shared" si="3"/>
        <v>2287</v>
      </c>
      <c r="J13" s="77">
        <f t="shared" si="4"/>
        <v>3.048479759000813E-2</v>
      </c>
      <c r="K13" s="76">
        <f t="shared" si="0"/>
        <v>4087</v>
      </c>
      <c r="P13" s="89"/>
    </row>
    <row r="14" spans="1:16" x14ac:dyDescent="0.25">
      <c r="B14" s="78" t="s">
        <v>339</v>
      </c>
      <c r="C14" s="76">
        <v>895</v>
      </c>
      <c r="D14" s="76">
        <v>525</v>
      </c>
      <c r="E14" s="76">
        <f t="shared" si="1"/>
        <v>1420</v>
      </c>
      <c r="F14" s="77">
        <f t="shared" si="2"/>
        <v>2.5123849964614295E-2</v>
      </c>
      <c r="G14" s="76">
        <v>870</v>
      </c>
      <c r="H14" s="76">
        <v>75</v>
      </c>
      <c r="I14" s="76">
        <f t="shared" si="3"/>
        <v>945</v>
      </c>
      <c r="J14" s="77">
        <f t="shared" si="4"/>
        <v>1.2596472987563482E-2</v>
      </c>
      <c r="K14" s="76">
        <f t="shared" si="0"/>
        <v>2365</v>
      </c>
      <c r="P14" s="89"/>
    </row>
    <row r="15" spans="1:16" x14ac:dyDescent="0.25">
      <c r="B15" s="78" t="s">
        <v>340</v>
      </c>
      <c r="C15" s="76">
        <v>1949</v>
      </c>
      <c r="D15" s="76">
        <v>994</v>
      </c>
      <c r="E15" s="76">
        <f t="shared" si="1"/>
        <v>2943</v>
      </c>
      <c r="F15" s="77">
        <f t="shared" si="2"/>
        <v>5.2070063694267518E-2</v>
      </c>
      <c r="G15" s="76">
        <v>4518</v>
      </c>
      <c r="H15" s="76">
        <v>277</v>
      </c>
      <c r="I15" s="76">
        <f t="shared" si="3"/>
        <v>4795</v>
      </c>
      <c r="J15" s="77">
        <f t="shared" si="4"/>
        <v>6.3915437010970258E-2</v>
      </c>
      <c r="K15" s="76">
        <f t="shared" si="0"/>
        <v>7738</v>
      </c>
      <c r="P15" s="89"/>
    </row>
    <row r="16" spans="1:16" x14ac:dyDescent="0.25">
      <c r="B16" s="78" t="s">
        <v>341</v>
      </c>
      <c r="C16" s="76">
        <v>733</v>
      </c>
      <c r="D16" s="76">
        <v>600</v>
      </c>
      <c r="E16" s="76">
        <f t="shared" si="1"/>
        <v>1333</v>
      </c>
      <c r="F16" s="77">
        <f t="shared" si="2"/>
        <v>2.3584571832979476E-2</v>
      </c>
      <c r="G16" s="76">
        <v>1896</v>
      </c>
      <c r="H16" s="76">
        <v>151</v>
      </c>
      <c r="I16" s="76">
        <f t="shared" si="3"/>
        <v>2047</v>
      </c>
      <c r="J16" s="77">
        <f t="shared" si="4"/>
        <v>2.7285693339198357E-2</v>
      </c>
      <c r="K16" s="76">
        <f t="shared" si="0"/>
        <v>3380</v>
      </c>
      <c r="P16" s="89"/>
    </row>
    <row r="17" spans="2:16" x14ac:dyDescent="0.25">
      <c r="B17" s="78" t="s">
        <v>342</v>
      </c>
      <c r="C17" s="76">
        <v>819</v>
      </c>
      <c r="D17" s="76">
        <v>635</v>
      </c>
      <c r="E17" s="76">
        <f t="shared" si="1"/>
        <v>1454</v>
      </c>
      <c r="F17" s="77">
        <f t="shared" si="2"/>
        <v>2.5725406935598018E-2</v>
      </c>
      <c r="G17" s="76">
        <v>2187</v>
      </c>
      <c r="H17" s="76">
        <v>117</v>
      </c>
      <c r="I17" s="76">
        <f t="shared" si="3"/>
        <v>2304</v>
      </c>
      <c r="J17" s="77">
        <f t="shared" si="4"/>
        <v>3.0711400807773823E-2</v>
      </c>
      <c r="K17" s="76">
        <f t="shared" si="0"/>
        <v>3758</v>
      </c>
      <c r="P17" s="89"/>
    </row>
    <row r="18" spans="2:16" x14ac:dyDescent="0.25">
      <c r="B18" s="78" t="s">
        <v>343</v>
      </c>
      <c r="C18" s="76">
        <v>7402</v>
      </c>
      <c r="D18" s="76">
        <v>3789</v>
      </c>
      <c r="E18" s="76">
        <f t="shared" si="1"/>
        <v>11191</v>
      </c>
      <c r="F18" s="77">
        <f t="shared" si="2"/>
        <v>0.19800070771408351</v>
      </c>
      <c r="G18" s="76">
        <v>19805</v>
      </c>
      <c r="H18" s="76">
        <v>1207</v>
      </c>
      <c r="I18" s="76">
        <f t="shared" si="3"/>
        <v>21012</v>
      </c>
      <c r="J18" s="77">
        <f t="shared" si="4"/>
        <v>0.28008157715839566</v>
      </c>
      <c r="K18" s="76">
        <f t="shared" si="0"/>
        <v>32203</v>
      </c>
      <c r="P18" s="89"/>
    </row>
    <row r="19" spans="2:16" x14ac:dyDescent="0.25">
      <c r="B19" s="78" t="s">
        <v>344</v>
      </c>
      <c r="C19" s="76">
        <v>1125</v>
      </c>
      <c r="D19" s="76">
        <v>607</v>
      </c>
      <c r="E19" s="76">
        <f t="shared" si="1"/>
        <v>1732</v>
      </c>
      <c r="F19" s="77">
        <f t="shared" si="2"/>
        <v>3.064401981599434E-2</v>
      </c>
      <c r="G19" s="76">
        <v>1620</v>
      </c>
      <c r="H19" s="76">
        <v>99</v>
      </c>
      <c r="I19" s="76">
        <f t="shared" si="3"/>
        <v>1719</v>
      </c>
      <c r="J19" s="77">
        <f t="shared" si="4"/>
        <v>2.2913584196425002E-2</v>
      </c>
      <c r="K19" s="76">
        <f t="shared" si="0"/>
        <v>3451</v>
      </c>
      <c r="P19" s="89"/>
    </row>
    <row r="20" spans="2:16" x14ac:dyDescent="0.25">
      <c r="B20" s="78" t="s">
        <v>345</v>
      </c>
      <c r="C20" s="76">
        <v>1037</v>
      </c>
      <c r="D20" s="76">
        <v>586</v>
      </c>
      <c r="E20" s="76">
        <f t="shared" si="1"/>
        <v>1623</v>
      </c>
      <c r="F20" s="77">
        <f t="shared" si="2"/>
        <v>2.8715498938428875E-2</v>
      </c>
      <c r="G20" s="76">
        <v>1783</v>
      </c>
      <c r="H20" s="76">
        <v>126</v>
      </c>
      <c r="I20" s="76">
        <f t="shared" si="3"/>
        <v>1909</v>
      </c>
      <c r="J20" s="77">
        <f t="shared" si="4"/>
        <v>2.5446208394982739E-2</v>
      </c>
      <c r="K20" s="76">
        <f t="shared" si="0"/>
        <v>3532</v>
      </c>
      <c r="P20" s="89"/>
    </row>
    <row r="21" spans="2:16" x14ac:dyDescent="0.25">
      <c r="B21" s="78" t="s">
        <v>346</v>
      </c>
      <c r="C21" s="76">
        <v>571</v>
      </c>
      <c r="D21" s="76">
        <v>593</v>
      </c>
      <c r="E21" s="76">
        <f t="shared" si="1"/>
        <v>1164</v>
      </c>
      <c r="F21" s="77">
        <f t="shared" si="2"/>
        <v>2.0594479830148619E-2</v>
      </c>
      <c r="G21" s="76">
        <v>726</v>
      </c>
      <c r="H21" s="76">
        <v>84</v>
      </c>
      <c r="I21" s="76">
        <f t="shared" si="3"/>
        <v>810</v>
      </c>
      <c r="J21" s="77">
        <f t="shared" si="4"/>
        <v>1.0796976846482984E-2</v>
      </c>
      <c r="K21" s="76">
        <f t="shared" si="0"/>
        <v>1974</v>
      </c>
      <c r="P21" s="89"/>
    </row>
    <row r="22" spans="2:16" x14ac:dyDescent="0.25">
      <c r="B22" s="78" t="s">
        <v>347</v>
      </c>
      <c r="C22" s="76">
        <v>1201</v>
      </c>
      <c r="D22" s="76">
        <v>809</v>
      </c>
      <c r="E22" s="76">
        <f t="shared" si="1"/>
        <v>2010</v>
      </c>
      <c r="F22" s="77">
        <f t="shared" si="2"/>
        <v>3.5562632696390657E-2</v>
      </c>
      <c r="G22" s="76">
        <v>2587</v>
      </c>
      <c r="H22" s="76">
        <v>186</v>
      </c>
      <c r="I22" s="76">
        <f t="shared" si="3"/>
        <v>2773</v>
      </c>
      <c r="J22" s="77">
        <f t="shared" si="4"/>
        <v>3.6962983697897925E-2</v>
      </c>
      <c r="K22" s="76">
        <f t="shared" si="0"/>
        <v>4783</v>
      </c>
      <c r="P22" s="89"/>
    </row>
    <row r="23" spans="2:16" x14ac:dyDescent="0.25">
      <c r="B23" s="78" t="s">
        <v>348</v>
      </c>
      <c r="C23" s="76">
        <v>469</v>
      </c>
      <c r="D23" s="76">
        <v>237</v>
      </c>
      <c r="E23" s="76">
        <f t="shared" si="1"/>
        <v>706</v>
      </c>
      <c r="F23" s="77">
        <f t="shared" si="2"/>
        <v>1.2491153573956122E-2</v>
      </c>
      <c r="G23" s="76">
        <v>396</v>
      </c>
      <c r="H23" s="76">
        <v>38</v>
      </c>
      <c r="I23" s="76">
        <f t="shared" si="3"/>
        <v>434</v>
      </c>
      <c r="J23" s="77">
        <f t="shared" si="4"/>
        <v>5.7850468535476729E-3</v>
      </c>
      <c r="K23" s="76">
        <f t="shared" si="0"/>
        <v>1140</v>
      </c>
      <c r="P23" s="89"/>
    </row>
    <row r="24" spans="2:16" x14ac:dyDescent="0.25">
      <c r="B24" s="78" t="s">
        <v>349</v>
      </c>
      <c r="C24" s="76">
        <v>2182</v>
      </c>
      <c r="D24" s="76">
        <v>1689</v>
      </c>
      <c r="E24" s="76">
        <f t="shared" si="1"/>
        <v>3871</v>
      </c>
      <c r="F24" s="77">
        <f t="shared" si="2"/>
        <v>6.8489030431705594E-2</v>
      </c>
      <c r="G24" s="76">
        <v>3647</v>
      </c>
      <c r="H24" s="76">
        <v>394</v>
      </c>
      <c r="I24" s="76">
        <f t="shared" si="3"/>
        <v>4041</v>
      </c>
      <c r="J24" s="77">
        <f t="shared" si="4"/>
        <v>5.3864917823009555E-2</v>
      </c>
      <c r="K24" s="76">
        <f t="shared" si="0"/>
        <v>7912</v>
      </c>
      <c r="P24" s="89"/>
    </row>
    <row r="25" spans="2:16" x14ac:dyDescent="0.25">
      <c r="B25" s="78" t="s">
        <v>350</v>
      </c>
      <c r="C25" s="76">
        <v>211</v>
      </c>
      <c r="D25" s="76">
        <v>166</v>
      </c>
      <c r="E25" s="76">
        <f t="shared" si="1"/>
        <v>377</v>
      </c>
      <c r="F25" s="77">
        <f t="shared" si="2"/>
        <v>6.6702052370842179E-3</v>
      </c>
      <c r="G25" s="76">
        <v>432</v>
      </c>
      <c r="H25" s="76">
        <v>27</v>
      </c>
      <c r="I25" s="76">
        <f t="shared" si="3"/>
        <v>459</v>
      </c>
      <c r="J25" s="77">
        <f t="shared" si="4"/>
        <v>6.1182868796736912E-3</v>
      </c>
      <c r="K25" s="76">
        <f t="shared" si="0"/>
        <v>836</v>
      </c>
      <c r="P25" s="89"/>
    </row>
    <row r="26" spans="2:16" x14ac:dyDescent="0.25">
      <c r="B26" s="78" t="s">
        <v>351</v>
      </c>
      <c r="C26" s="76">
        <v>741</v>
      </c>
      <c r="D26" s="76">
        <v>349</v>
      </c>
      <c r="E26" s="76">
        <f t="shared" si="1"/>
        <v>1090</v>
      </c>
      <c r="F26" s="77">
        <f t="shared" si="2"/>
        <v>1.9285208775654636E-2</v>
      </c>
      <c r="G26" s="76">
        <v>1392</v>
      </c>
      <c r="H26" s="76">
        <v>83</v>
      </c>
      <c r="I26" s="76">
        <f t="shared" si="3"/>
        <v>1475</v>
      </c>
      <c r="J26" s="77">
        <f t="shared" si="4"/>
        <v>1.9661161541435063E-2</v>
      </c>
      <c r="K26" s="76">
        <f t="shared" si="0"/>
        <v>2565</v>
      </c>
      <c r="P26" s="89"/>
    </row>
    <row r="27" spans="2:16" x14ac:dyDescent="0.25">
      <c r="B27" s="78" t="s">
        <v>352</v>
      </c>
      <c r="C27" s="76">
        <v>635</v>
      </c>
      <c r="D27" s="76">
        <v>597</v>
      </c>
      <c r="E27" s="76">
        <f t="shared" si="1"/>
        <v>1232</v>
      </c>
      <c r="F27" s="77">
        <f t="shared" si="2"/>
        <v>2.1797593772116066E-2</v>
      </c>
      <c r="G27" s="76">
        <v>637</v>
      </c>
      <c r="H27" s="76">
        <v>98</v>
      </c>
      <c r="I27" s="76">
        <f t="shared" si="3"/>
        <v>735</v>
      </c>
      <c r="J27" s="77">
        <f t="shared" si="4"/>
        <v>9.7972567681049311E-3</v>
      </c>
      <c r="K27" s="76">
        <f t="shared" si="0"/>
        <v>1967</v>
      </c>
      <c r="P27" s="89"/>
    </row>
    <row r="28" spans="2:16" x14ac:dyDescent="0.25">
      <c r="B28" s="78" t="s">
        <v>353</v>
      </c>
      <c r="C28" s="76">
        <v>541</v>
      </c>
      <c r="D28" s="76">
        <v>437</v>
      </c>
      <c r="E28" s="76">
        <f t="shared" si="1"/>
        <v>978</v>
      </c>
      <c r="F28" s="77">
        <f t="shared" si="2"/>
        <v>1.7303609341825902E-2</v>
      </c>
      <c r="G28" s="76">
        <v>638</v>
      </c>
      <c r="H28" s="76">
        <v>67</v>
      </c>
      <c r="I28" s="76">
        <f t="shared" si="3"/>
        <v>705</v>
      </c>
      <c r="J28" s="77">
        <f t="shared" si="4"/>
        <v>9.3973687367537098E-3</v>
      </c>
      <c r="K28" s="76">
        <f t="shared" si="0"/>
        <v>1683</v>
      </c>
      <c r="P28" s="89"/>
    </row>
    <row r="29" spans="2:16" x14ac:dyDescent="0.25">
      <c r="B29" s="78" t="s">
        <v>354</v>
      </c>
      <c r="C29" s="76">
        <v>912</v>
      </c>
      <c r="D29" s="76">
        <v>613</v>
      </c>
      <c r="E29" s="76">
        <f t="shared" si="1"/>
        <v>1525</v>
      </c>
      <c r="F29" s="77">
        <f t="shared" si="2"/>
        <v>2.6981599433828732E-2</v>
      </c>
      <c r="G29" s="76">
        <v>1849</v>
      </c>
      <c r="H29" s="76">
        <v>118</v>
      </c>
      <c r="I29" s="76">
        <f t="shared" si="3"/>
        <v>1967</v>
      </c>
      <c r="J29" s="77">
        <f t="shared" si="4"/>
        <v>2.6219325255595099E-2</v>
      </c>
      <c r="K29" s="76">
        <f t="shared" si="0"/>
        <v>3492</v>
      </c>
      <c r="P29" s="89"/>
    </row>
    <row r="30" spans="2:16" x14ac:dyDescent="0.25">
      <c r="B30" s="78" t="s">
        <v>355</v>
      </c>
      <c r="C30" s="76">
        <v>529</v>
      </c>
      <c r="D30" s="76">
        <v>374</v>
      </c>
      <c r="E30" s="76">
        <f t="shared" si="1"/>
        <v>903</v>
      </c>
      <c r="F30" s="77">
        <f t="shared" si="2"/>
        <v>1.5976645435244161E-2</v>
      </c>
      <c r="G30" s="76">
        <v>584</v>
      </c>
      <c r="H30" s="76">
        <v>83</v>
      </c>
      <c r="I30" s="76">
        <f t="shared" si="3"/>
        <v>667</v>
      </c>
      <c r="J30" s="77">
        <f t="shared" si="4"/>
        <v>8.8908438970421617E-3</v>
      </c>
      <c r="K30" s="76">
        <f t="shared" si="0"/>
        <v>1570</v>
      </c>
      <c r="P30" s="89"/>
    </row>
    <row r="31" spans="2:16" x14ac:dyDescent="0.25">
      <c r="B31" s="78" t="s">
        <v>356</v>
      </c>
      <c r="C31" s="76">
        <v>1637</v>
      </c>
      <c r="D31" s="76">
        <v>1113</v>
      </c>
      <c r="E31" s="76">
        <f t="shared" si="1"/>
        <v>2750</v>
      </c>
      <c r="F31" s="77">
        <f t="shared" si="2"/>
        <v>4.8655343241330501E-2</v>
      </c>
      <c r="G31" s="76">
        <v>4741</v>
      </c>
      <c r="H31" s="76">
        <v>307</v>
      </c>
      <c r="I31" s="76">
        <f t="shared" si="3"/>
        <v>5048</v>
      </c>
      <c r="J31" s="77">
        <f t="shared" si="4"/>
        <v>6.728782607536557E-2</v>
      </c>
      <c r="K31" s="76">
        <f t="shared" si="0"/>
        <v>7798</v>
      </c>
      <c r="P31" s="89"/>
    </row>
    <row r="32" spans="2:16" x14ac:dyDescent="0.25">
      <c r="B32" s="78" t="s">
        <v>357</v>
      </c>
      <c r="C32" s="76">
        <v>834</v>
      </c>
      <c r="D32" s="76">
        <v>356</v>
      </c>
      <c r="E32" s="76">
        <f t="shared" si="1"/>
        <v>1190</v>
      </c>
      <c r="F32" s="77">
        <f t="shared" si="2"/>
        <v>2.1054493984430291E-2</v>
      </c>
      <c r="G32" s="76">
        <v>1858</v>
      </c>
      <c r="H32" s="76">
        <v>81</v>
      </c>
      <c r="I32" s="76">
        <f t="shared" si="3"/>
        <v>1939</v>
      </c>
      <c r="J32" s="77">
        <f t="shared" si="4"/>
        <v>2.584609642633396E-2</v>
      </c>
      <c r="K32" s="76">
        <f t="shared" si="0"/>
        <v>3129</v>
      </c>
      <c r="P32" s="89"/>
    </row>
    <row r="33" spans="2:16" x14ac:dyDescent="0.25">
      <c r="B33" s="78" t="s">
        <v>358</v>
      </c>
      <c r="C33" s="76">
        <v>260</v>
      </c>
      <c r="D33" s="76">
        <v>235</v>
      </c>
      <c r="E33" s="76">
        <f t="shared" si="1"/>
        <v>495</v>
      </c>
      <c r="F33" s="77">
        <f t="shared" si="2"/>
        <v>8.7579617834394902E-3</v>
      </c>
      <c r="G33" s="76">
        <v>620</v>
      </c>
      <c r="H33" s="76">
        <v>29</v>
      </c>
      <c r="I33" s="76">
        <f t="shared" si="3"/>
        <v>649</v>
      </c>
      <c r="J33" s="77">
        <f t="shared" si="4"/>
        <v>8.650911078231429E-3</v>
      </c>
      <c r="K33" s="76">
        <f t="shared" si="0"/>
        <v>1144</v>
      </c>
      <c r="P33" s="89"/>
    </row>
    <row r="34" spans="2:16" x14ac:dyDescent="0.25">
      <c r="B34" s="78" t="s">
        <v>359</v>
      </c>
      <c r="C34" s="76">
        <v>327</v>
      </c>
      <c r="D34" s="76">
        <v>261</v>
      </c>
      <c r="E34" s="76">
        <f t="shared" si="1"/>
        <v>588</v>
      </c>
      <c r="F34" s="77">
        <f t="shared" si="2"/>
        <v>1.0403397027600849E-2</v>
      </c>
      <c r="G34" s="76">
        <v>633</v>
      </c>
      <c r="H34" s="76">
        <v>39</v>
      </c>
      <c r="I34" s="76">
        <f t="shared" si="3"/>
        <v>672</v>
      </c>
      <c r="J34" s="77">
        <f t="shared" si="4"/>
        <v>8.9574919022673647E-3</v>
      </c>
      <c r="K34" s="76">
        <f t="shared" si="0"/>
        <v>1260</v>
      </c>
      <c r="P34" s="89"/>
    </row>
    <row r="35" spans="2:16" x14ac:dyDescent="0.25">
      <c r="B35" s="78" t="s">
        <v>360</v>
      </c>
      <c r="C35" s="76">
        <v>407</v>
      </c>
      <c r="D35" s="76">
        <v>368</v>
      </c>
      <c r="E35" s="76">
        <f t="shared" si="1"/>
        <v>775</v>
      </c>
      <c r="F35" s="77">
        <f t="shared" si="2"/>
        <v>1.3711960368011323E-2</v>
      </c>
      <c r="G35" s="76">
        <v>532</v>
      </c>
      <c r="H35" s="76">
        <v>62</v>
      </c>
      <c r="I35" s="76">
        <f t="shared" si="3"/>
        <v>594</v>
      </c>
      <c r="J35" s="77">
        <f t="shared" si="4"/>
        <v>7.9177830207541895E-3</v>
      </c>
      <c r="K35" s="76">
        <f t="shared" si="0"/>
        <v>1369</v>
      </c>
      <c r="P35" s="89"/>
    </row>
    <row r="36" spans="2:16" x14ac:dyDescent="0.25">
      <c r="B36" s="78" t="s">
        <v>361</v>
      </c>
      <c r="C36" s="76">
        <v>336</v>
      </c>
      <c r="D36" s="76">
        <v>305</v>
      </c>
      <c r="E36" s="76">
        <f t="shared" si="1"/>
        <v>641</v>
      </c>
      <c r="F36" s="77">
        <f t="shared" si="2"/>
        <v>1.1341118188251946E-2</v>
      </c>
      <c r="G36" s="76">
        <v>878</v>
      </c>
      <c r="H36" s="76">
        <v>77</v>
      </c>
      <c r="I36" s="76">
        <f t="shared" si="3"/>
        <v>955</v>
      </c>
      <c r="J36" s="77">
        <f t="shared" si="4"/>
        <v>1.2729768998013889E-2</v>
      </c>
      <c r="K36" s="76">
        <f t="shared" si="0"/>
        <v>1596</v>
      </c>
      <c r="P36" s="89"/>
    </row>
    <row r="37" spans="2:16" x14ac:dyDescent="0.25">
      <c r="B37" s="78" t="s">
        <v>362</v>
      </c>
      <c r="C37" s="76">
        <v>1337</v>
      </c>
      <c r="D37" s="76">
        <v>896</v>
      </c>
      <c r="E37" s="76">
        <f t="shared" si="1"/>
        <v>2233</v>
      </c>
      <c r="F37" s="77">
        <f t="shared" si="2"/>
        <v>3.9508138711960371E-2</v>
      </c>
      <c r="G37" s="76">
        <v>3747</v>
      </c>
      <c r="H37" s="76">
        <v>193</v>
      </c>
      <c r="I37" s="76">
        <f t="shared" si="3"/>
        <v>3940</v>
      </c>
      <c r="J37" s="77">
        <f t="shared" si="4"/>
        <v>5.2518628117460442E-2</v>
      </c>
      <c r="K37" s="76">
        <f t="shared" si="0"/>
        <v>6173</v>
      </c>
      <c r="P37" s="89"/>
    </row>
    <row r="38" spans="2:16" x14ac:dyDescent="0.25">
      <c r="B38" s="78" t="s">
        <v>363</v>
      </c>
      <c r="C38" s="76">
        <v>1452</v>
      </c>
      <c r="D38" s="76">
        <v>1004</v>
      </c>
      <c r="E38" s="76">
        <f t="shared" si="1"/>
        <v>2456</v>
      </c>
      <c r="F38" s="77">
        <f t="shared" si="2"/>
        <v>4.3453644727530077E-2</v>
      </c>
      <c r="G38" s="76">
        <v>2255</v>
      </c>
      <c r="H38" s="76">
        <v>165</v>
      </c>
      <c r="I38" s="76">
        <f t="shared" si="3"/>
        <v>2420</v>
      </c>
      <c r="J38" s="77">
        <f t="shared" si="4"/>
        <v>3.2257634528998547E-2</v>
      </c>
      <c r="K38" s="76">
        <f t="shared" si="0"/>
        <v>4876</v>
      </c>
      <c r="P38" s="89"/>
    </row>
    <row r="39" spans="2:16" x14ac:dyDescent="0.25">
      <c r="B39" s="78" t="s">
        <v>364</v>
      </c>
      <c r="C39" s="76">
        <v>732</v>
      </c>
      <c r="D39" s="76">
        <v>490</v>
      </c>
      <c r="E39" s="76">
        <f t="shared" si="1"/>
        <v>1222</v>
      </c>
      <c r="F39" s="77">
        <f t="shared" si="2"/>
        <v>2.1620665251238499E-2</v>
      </c>
      <c r="G39" s="76">
        <v>1710</v>
      </c>
      <c r="H39" s="76">
        <v>110</v>
      </c>
      <c r="I39" s="76">
        <f t="shared" si="3"/>
        <v>1820</v>
      </c>
      <c r="J39" s="77">
        <f t="shared" si="4"/>
        <v>2.4259873901974115E-2</v>
      </c>
      <c r="K39" s="76">
        <f t="shared" si="0"/>
        <v>3042</v>
      </c>
      <c r="P39" s="89"/>
    </row>
    <row r="40" spans="2:16" x14ac:dyDescent="0.25">
      <c r="B40" s="78" t="s">
        <v>365</v>
      </c>
      <c r="C40" s="76">
        <v>538</v>
      </c>
      <c r="D40" s="76">
        <v>614</v>
      </c>
      <c r="E40" s="76">
        <f t="shared" si="1"/>
        <v>1152</v>
      </c>
      <c r="F40" s="77">
        <f t="shared" si="2"/>
        <v>2.038216560509554E-2</v>
      </c>
      <c r="G40" s="76">
        <v>912</v>
      </c>
      <c r="H40" s="76">
        <v>69</v>
      </c>
      <c r="I40" s="76">
        <f t="shared" si="3"/>
        <v>981</v>
      </c>
      <c r="J40" s="77">
        <f t="shared" si="4"/>
        <v>1.3076338625184949E-2</v>
      </c>
      <c r="K40" s="76">
        <f t="shared" si="0"/>
        <v>2133</v>
      </c>
      <c r="P40" s="89"/>
    </row>
    <row r="41" spans="2:16" x14ac:dyDescent="0.25">
      <c r="B41" s="78" t="s">
        <v>366</v>
      </c>
      <c r="C41" s="76">
        <v>451</v>
      </c>
      <c r="D41" s="76">
        <v>347</v>
      </c>
      <c r="E41" s="76">
        <f t="shared" si="1"/>
        <v>798</v>
      </c>
      <c r="F41" s="77">
        <f t="shared" si="2"/>
        <v>1.4118895966029724E-2</v>
      </c>
      <c r="G41" s="76">
        <v>504</v>
      </c>
      <c r="H41" s="76">
        <v>58</v>
      </c>
      <c r="I41" s="76">
        <f t="shared" si="3"/>
        <v>562</v>
      </c>
      <c r="J41" s="77">
        <f t="shared" si="4"/>
        <v>7.4912357873128856E-3</v>
      </c>
      <c r="K41" s="76">
        <f t="shared" si="0"/>
        <v>1360</v>
      </c>
      <c r="P41" s="89"/>
    </row>
    <row r="42" spans="2:16" x14ac:dyDescent="0.25">
      <c r="B42" s="78" t="s">
        <v>367</v>
      </c>
      <c r="C42" s="76">
        <v>857</v>
      </c>
      <c r="D42" s="76">
        <v>553</v>
      </c>
      <c r="E42" s="76">
        <f t="shared" si="1"/>
        <v>1410</v>
      </c>
      <c r="F42" s="77">
        <f t="shared" si="2"/>
        <v>2.4946921443736732E-2</v>
      </c>
      <c r="G42" s="76">
        <v>2052</v>
      </c>
      <c r="H42" s="76">
        <v>146</v>
      </c>
      <c r="I42" s="76">
        <f t="shared" si="3"/>
        <v>2198</v>
      </c>
      <c r="J42" s="77">
        <f t="shared" si="4"/>
        <v>2.9298463096999506E-2</v>
      </c>
      <c r="K42" s="76">
        <f t="shared" si="0"/>
        <v>3608</v>
      </c>
      <c r="P42" s="89"/>
    </row>
    <row r="43" spans="2:16" x14ac:dyDescent="0.25">
      <c r="B43" s="78" t="s">
        <v>66</v>
      </c>
      <c r="C43" s="76">
        <f t="shared" ref="C43:H43" si="5">SUM(C11:C42)</f>
        <v>34313</v>
      </c>
      <c r="D43" s="76">
        <f t="shared" si="5"/>
        <v>22207</v>
      </c>
      <c r="E43" s="78">
        <f t="shared" ref="E43" si="6">C43+D43</f>
        <v>56520</v>
      </c>
      <c r="F43" s="80">
        <f t="shared" ref="F43" si="7">E43/$E$43</f>
        <v>1</v>
      </c>
      <c r="G43" s="76">
        <f t="shared" si="5"/>
        <v>70144</v>
      </c>
      <c r="H43" s="76">
        <f t="shared" si="5"/>
        <v>4877</v>
      </c>
      <c r="I43" s="78">
        <f t="shared" ref="I43" si="8">G43+H43</f>
        <v>75021</v>
      </c>
      <c r="J43" s="80">
        <f t="shared" ref="J43" si="9">I43/$I$43</f>
        <v>1</v>
      </c>
      <c r="K43" s="78">
        <f t="shared" ref="K43:K44" si="10">E43+I43</f>
        <v>131541</v>
      </c>
      <c r="P43" s="89"/>
    </row>
    <row r="44" spans="2:16" ht="25.5" customHeight="1" x14ac:dyDescent="0.25">
      <c r="B44" s="90" t="s">
        <v>82</v>
      </c>
      <c r="C44" s="91">
        <f>+C43/$K$43</f>
        <v>0.26085403030233917</v>
      </c>
      <c r="D44" s="91">
        <f>+D43/$K$43</f>
        <v>0.16882188823256628</v>
      </c>
      <c r="E44" s="108">
        <f>C44+D44</f>
        <v>0.42967591853490544</v>
      </c>
      <c r="F44" s="91"/>
      <c r="G44" s="91">
        <f>+G43/$K$43</f>
        <v>0.53324818877764346</v>
      </c>
      <c r="H44" s="91">
        <f>+H43/$K$43</f>
        <v>3.7075892687451061E-2</v>
      </c>
      <c r="I44" s="92">
        <f>G44+H44</f>
        <v>0.5703240814650945</v>
      </c>
      <c r="J44" s="134"/>
      <c r="K44" s="92">
        <f t="shared" si="10"/>
        <v>1</v>
      </c>
    </row>
    <row r="45" spans="2:16" x14ac:dyDescent="0.25">
      <c r="B45" s="83"/>
      <c r="C45" s="96"/>
      <c r="D45" s="96"/>
      <c r="E45" s="96"/>
      <c r="F45" s="96"/>
      <c r="G45" s="96"/>
      <c r="H45" s="96"/>
      <c r="I45" s="96"/>
      <c r="J45" s="96"/>
      <c r="K45" s="96"/>
    </row>
    <row r="46" spans="2:16" ht="13.8" x14ac:dyDescent="0.3">
      <c r="B46" s="347" t="s">
        <v>110</v>
      </c>
      <c r="C46" s="347"/>
      <c r="D46" s="347"/>
      <c r="E46" s="347"/>
      <c r="F46" s="347"/>
      <c r="G46" s="347"/>
      <c r="H46" s="347"/>
      <c r="I46" s="347"/>
      <c r="J46" s="347"/>
      <c r="K46" s="347"/>
    </row>
    <row r="47" spans="2:16" ht="13.8" x14ac:dyDescent="0.3">
      <c r="B47" s="360" t="str">
        <f>'Solicitudes Regiones'!$B$6:$P$6</f>
        <v>Acumuladas de julio de 2008 a enero de 2019</v>
      </c>
      <c r="C47" s="360"/>
      <c r="D47" s="360"/>
      <c r="E47" s="360"/>
      <c r="F47" s="360"/>
      <c r="G47" s="360"/>
      <c r="H47" s="360"/>
      <c r="I47" s="360"/>
      <c r="J47" s="360"/>
      <c r="K47" s="360"/>
    </row>
    <row r="49" spans="2:12" ht="15" customHeight="1" x14ac:dyDescent="0.25">
      <c r="B49" s="375" t="s">
        <v>83</v>
      </c>
      <c r="C49" s="375"/>
      <c r="D49" s="375"/>
      <c r="E49" s="375"/>
      <c r="F49" s="375"/>
      <c r="G49" s="375"/>
      <c r="H49" s="375"/>
      <c r="I49" s="375"/>
      <c r="J49" s="375"/>
      <c r="K49" s="375"/>
      <c r="L49" s="97"/>
    </row>
    <row r="50" spans="2:12" ht="15" customHeight="1" x14ac:dyDescent="0.25">
      <c r="B50" s="375" t="s">
        <v>74</v>
      </c>
      <c r="C50" s="375" t="s">
        <v>2</v>
      </c>
      <c r="D50" s="375"/>
      <c r="E50" s="375"/>
      <c r="F50" s="375"/>
      <c r="G50" s="375"/>
      <c r="H50" s="375"/>
      <c r="I50" s="375"/>
      <c r="J50" s="375"/>
      <c r="K50" s="375"/>
    </row>
    <row r="51" spans="2:12" ht="24" x14ac:dyDescent="0.25">
      <c r="B51" s="375"/>
      <c r="C51" s="81" t="s">
        <v>75</v>
      </c>
      <c r="D51" s="81" t="s">
        <v>76</v>
      </c>
      <c r="E51" s="81" t="s">
        <v>77</v>
      </c>
      <c r="F51" s="81" t="s">
        <v>78</v>
      </c>
      <c r="G51" s="81" t="s">
        <v>8</v>
      </c>
      <c r="H51" s="81" t="s">
        <v>79</v>
      </c>
      <c r="I51" s="81" t="s">
        <v>80</v>
      </c>
      <c r="J51" s="81" t="s">
        <v>81</v>
      </c>
      <c r="K51" s="82" t="s">
        <v>46</v>
      </c>
    </row>
    <row r="52" spans="2:12" x14ac:dyDescent="0.25">
      <c r="B52" s="78" t="s">
        <v>336</v>
      </c>
      <c r="C52" s="76">
        <v>1422</v>
      </c>
      <c r="D52" s="76">
        <v>465</v>
      </c>
      <c r="E52" s="76">
        <f>C52+D52</f>
        <v>1887</v>
      </c>
      <c r="F52" s="77">
        <f>E52/$E$84</f>
        <v>4.4901844140392624E-2</v>
      </c>
      <c r="G52" s="76">
        <v>1483</v>
      </c>
      <c r="H52" s="76">
        <v>126</v>
      </c>
      <c r="I52" s="76">
        <f>H52+G52</f>
        <v>1609</v>
      </c>
      <c r="J52" s="77">
        <f>I52/$I$84</f>
        <v>2.5079493734023319E-2</v>
      </c>
      <c r="K52" s="76">
        <f t="shared" ref="K52:K83" si="11">E52+I52</f>
        <v>3496</v>
      </c>
    </row>
    <row r="53" spans="2:12" x14ac:dyDescent="0.25">
      <c r="B53" s="78" t="s">
        <v>337</v>
      </c>
      <c r="C53" s="76">
        <v>503</v>
      </c>
      <c r="D53" s="76">
        <v>106</v>
      </c>
      <c r="E53" s="76">
        <f t="shared" ref="E53:E83" si="12">C53+D53</f>
        <v>609</v>
      </c>
      <c r="F53" s="77">
        <f t="shared" ref="F53:F83" si="13">E53/$E$84</f>
        <v>1.4491374182034503E-2</v>
      </c>
      <c r="G53" s="76">
        <v>325</v>
      </c>
      <c r="H53" s="76">
        <v>20</v>
      </c>
      <c r="I53" s="76">
        <f t="shared" ref="I53:I83" si="14">H53+G53</f>
        <v>345</v>
      </c>
      <c r="J53" s="77">
        <f t="shared" ref="J53:J83" si="15">I53/$I$84</f>
        <v>5.3775173015774055E-3</v>
      </c>
      <c r="K53" s="76">
        <f t="shared" si="11"/>
        <v>954</v>
      </c>
    </row>
    <row r="54" spans="2:12" x14ac:dyDescent="0.25">
      <c r="B54" s="78" t="s">
        <v>338</v>
      </c>
      <c r="C54" s="76">
        <v>1053</v>
      </c>
      <c r="D54" s="76">
        <v>292</v>
      </c>
      <c r="E54" s="76">
        <f t="shared" si="12"/>
        <v>1345</v>
      </c>
      <c r="F54" s="77">
        <f t="shared" si="13"/>
        <v>3.2004759071980964E-2</v>
      </c>
      <c r="G54" s="76">
        <v>1823</v>
      </c>
      <c r="H54" s="76">
        <v>104</v>
      </c>
      <c r="I54" s="76">
        <f t="shared" si="14"/>
        <v>1927</v>
      </c>
      <c r="J54" s="77">
        <f t="shared" si="15"/>
        <v>3.0036161855477275E-2</v>
      </c>
      <c r="K54" s="76">
        <f t="shared" si="11"/>
        <v>3272</v>
      </c>
    </row>
    <row r="55" spans="2:12" x14ac:dyDescent="0.25">
      <c r="B55" s="78" t="s">
        <v>339</v>
      </c>
      <c r="C55" s="76">
        <v>863</v>
      </c>
      <c r="D55" s="76">
        <v>251</v>
      </c>
      <c r="E55" s="76">
        <f t="shared" si="12"/>
        <v>1114</v>
      </c>
      <c r="F55" s="77">
        <f t="shared" si="13"/>
        <v>2.6508030933967877E-2</v>
      </c>
      <c r="G55" s="76">
        <v>775</v>
      </c>
      <c r="H55" s="76">
        <v>64</v>
      </c>
      <c r="I55" s="76">
        <f t="shared" si="14"/>
        <v>839</v>
      </c>
      <c r="J55" s="77">
        <f t="shared" si="15"/>
        <v>1.3077498597169399E-2</v>
      </c>
      <c r="K55" s="76">
        <f t="shared" si="11"/>
        <v>1953</v>
      </c>
    </row>
    <row r="56" spans="2:12" x14ac:dyDescent="0.25">
      <c r="B56" s="78" t="s">
        <v>340</v>
      </c>
      <c r="C56" s="76">
        <v>1791</v>
      </c>
      <c r="D56" s="76">
        <v>509</v>
      </c>
      <c r="E56" s="76">
        <f t="shared" si="12"/>
        <v>2300</v>
      </c>
      <c r="F56" s="77">
        <f t="shared" si="13"/>
        <v>5.4729327781082686E-2</v>
      </c>
      <c r="G56" s="76">
        <v>3895</v>
      </c>
      <c r="H56" s="76">
        <v>233</v>
      </c>
      <c r="I56" s="76">
        <f t="shared" si="14"/>
        <v>4128</v>
      </c>
      <c r="J56" s="77">
        <f t="shared" si="15"/>
        <v>6.4343163538873996E-2</v>
      </c>
      <c r="K56" s="76">
        <f t="shared" si="11"/>
        <v>6428</v>
      </c>
    </row>
    <row r="57" spans="2:12" x14ac:dyDescent="0.25">
      <c r="B57" s="78" t="s">
        <v>341</v>
      </c>
      <c r="C57" s="76">
        <v>668</v>
      </c>
      <c r="D57" s="76">
        <v>267</v>
      </c>
      <c r="E57" s="76">
        <f t="shared" si="12"/>
        <v>935</v>
      </c>
      <c r="F57" s="77">
        <f t="shared" si="13"/>
        <v>2.2248661511005356E-2</v>
      </c>
      <c r="G57" s="76">
        <v>1715</v>
      </c>
      <c r="H57" s="76">
        <v>112</v>
      </c>
      <c r="I57" s="76">
        <f t="shared" si="14"/>
        <v>1827</v>
      </c>
      <c r="J57" s="77">
        <f t="shared" si="15"/>
        <v>2.8477461188353387E-2</v>
      </c>
      <c r="K57" s="76">
        <f t="shared" si="11"/>
        <v>2762</v>
      </c>
    </row>
    <row r="58" spans="2:12" x14ac:dyDescent="0.25">
      <c r="B58" s="78" t="s">
        <v>342</v>
      </c>
      <c r="C58" s="76">
        <v>740</v>
      </c>
      <c r="D58" s="76">
        <v>286</v>
      </c>
      <c r="E58" s="76">
        <f t="shared" si="12"/>
        <v>1026</v>
      </c>
      <c r="F58" s="77">
        <f t="shared" si="13"/>
        <v>2.4414039262343843E-2</v>
      </c>
      <c r="G58" s="76">
        <v>1821</v>
      </c>
      <c r="H58" s="76">
        <v>96</v>
      </c>
      <c r="I58" s="76">
        <f t="shared" si="14"/>
        <v>1917</v>
      </c>
      <c r="J58" s="77">
        <f t="shared" si="15"/>
        <v>2.9880291788764887E-2</v>
      </c>
      <c r="K58" s="76">
        <f t="shared" si="11"/>
        <v>2943</v>
      </c>
    </row>
    <row r="59" spans="2:12" x14ac:dyDescent="0.25">
      <c r="B59" s="78" t="s">
        <v>343</v>
      </c>
      <c r="C59" s="76">
        <v>6620</v>
      </c>
      <c r="D59" s="76">
        <v>2184</v>
      </c>
      <c r="E59" s="76">
        <f t="shared" si="12"/>
        <v>8804</v>
      </c>
      <c r="F59" s="77">
        <f t="shared" si="13"/>
        <v>0.2094943486020226</v>
      </c>
      <c r="G59" s="76">
        <v>16118</v>
      </c>
      <c r="H59" s="76">
        <v>987</v>
      </c>
      <c r="I59" s="76">
        <f t="shared" si="14"/>
        <v>17105</v>
      </c>
      <c r="J59" s="77">
        <f t="shared" si="15"/>
        <v>0.26661574911154062</v>
      </c>
      <c r="K59" s="76">
        <f t="shared" si="11"/>
        <v>25909</v>
      </c>
    </row>
    <row r="60" spans="2:12" x14ac:dyDescent="0.25">
      <c r="B60" s="78" t="s">
        <v>344</v>
      </c>
      <c r="C60" s="76">
        <v>1048</v>
      </c>
      <c r="D60" s="76">
        <v>264</v>
      </c>
      <c r="E60" s="76">
        <f t="shared" si="12"/>
        <v>1312</v>
      </c>
      <c r="F60" s="77">
        <f t="shared" si="13"/>
        <v>3.1219512195121951E-2</v>
      </c>
      <c r="G60" s="76">
        <v>1426</v>
      </c>
      <c r="H60" s="76">
        <v>80</v>
      </c>
      <c r="I60" s="76">
        <f t="shared" si="14"/>
        <v>1506</v>
      </c>
      <c r="J60" s="77">
        <f t="shared" si="15"/>
        <v>2.3474032046885716E-2</v>
      </c>
      <c r="K60" s="76">
        <f t="shared" si="11"/>
        <v>2818</v>
      </c>
    </row>
    <row r="61" spans="2:12" x14ac:dyDescent="0.25">
      <c r="B61" s="78" t="s">
        <v>345</v>
      </c>
      <c r="C61" s="76">
        <v>964</v>
      </c>
      <c r="D61" s="76">
        <v>286</v>
      </c>
      <c r="E61" s="76">
        <f t="shared" si="12"/>
        <v>1250</v>
      </c>
      <c r="F61" s="77">
        <f t="shared" si="13"/>
        <v>2.9744199881023201E-2</v>
      </c>
      <c r="G61" s="76">
        <v>1588</v>
      </c>
      <c r="H61" s="76">
        <v>104</v>
      </c>
      <c r="I61" s="76">
        <f t="shared" si="14"/>
        <v>1692</v>
      </c>
      <c r="J61" s="77">
        <f t="shared" si="15"/>
        <v>2.6373215287736142E-2</v>
      </c>
      <c r="K61" s="76">
        <f t="shared" si="11"/>
        <v>2942</v>
      </c>
    </row>
    <row r="62" spans="2:12" x14ac:dyDescent="0.25">
      <c r="B62" s="78" t="s">
        <v>346</v>
      </c>
      <c r="C62" s="76">
        <v>550</v>
      </c>
      <c r="D62" s="76">
        <v>234</v>
      </c>
      <c r="E62" s="76">
        <f t="shared" si="12"/>
        <v>784</v>
      </c>
      <c r="F62" s="77">
        <f t="shared" si="13"/>
        <v>1.865556216537775E-2</v>
      </c>
      <c r="G62" s="76">
        <v>674</v>
      </c>
      <c r="H62" s="76">
        <v>71</v>
      </c>
      <c r="I62" s="76">
        <f t="shared" si="14"/>
        <v>745</v>
      </c>
      <c r="J62" s="77">
        <f t="shared" si="15"/>
        <v>1.1612319970072947E-2</v>
      </c>
      <c r="K62" s="76">
        <f t="shared" si="11"/>
        <v>1529</v>
      </c>
    </row>
    <row r="63" spans="2:12" x14ac:dyDescent="0.25">
      <c r="B63" s="78" t="s">
        <v>347</v>
      </c>
      <c r="C63" s="76">
        <v>1114</v>
      </c>
      <c r="D63" s="76">
        <v>362</v>
      </c>
      <c r="E63" s="76">
        <f t="shared" si="12"/>
        <v>1476</v>
      </c>
      <c r="F63" s="77">
        <f t="shared" si="13"/>
        <v>3.5121951219512199E-2</v>
      </c>
      <c r="G63" s="76">
        <v>2216</v>
      </c>
      <c r="H63" s="76">
        <v>151</v>
      </c>
      <c r="I63" s="76">
        <f t="shared" si="14"/>
        <v>2367</v>
      </c>
      <c r="J63" s="77">
        <f t="shared" si="15"/>
        <v>3.6894444790822371E-2</v>
      </c>
      <c r="K63" s="76">
        <f t="shared" si="11"/>
        <v>3843</v>
      </c>
    </row>
    <row r="64" spans="2:12" x14ac:dyDescent="0.25">
      <c r="B64" s="78" t="s">
        <v>348</v>
      </c>
      <c r="C64" s="76">
        <v>462</v>
      </c>
      <c r="D64" s="76">
        <v>102</v>
      </c>
      <c r="E64" s="76">
        <f t="shared" si="12"/>
        <v>564</v>
      </c>
      <c r="F64" s="77">
        <f t="shared" si="13"/>
        <v>1.3420582986317669E-2</v>
      </c>
      <c r="G64" s="76">
        <v>361</v>
      </c>
      <c r="H64" s="76">
        <v>35</v>
      </c>
      <c r="I64" s="76">
        <f t="shared" si="14"/>
        <v>396</v>
      </c>
      <c r="J64" s="77">
        <f t="shared" si="15"/>
        <v>6.1724546418105864E-3</v>
      </c>
      <c r="K64" s="76">
        <f t="shared" si="11"/>
        <v>960</v>
      </c>
    </row>
    <row r="65" spans="2:11" x14ac:dyDescent="0.25">
      <c r="B65" s="78" t="s">
        <v>349</v>
      </c>
      <c r="C65" s="76">
        <v>2044</v>
      </c>
      <c r="D65" s="76">
        <v>776</v>
      </c>
      <c r="E65" s="76">
        <f t="shared" si="12"/>
        <v>2820</v>
      </c>
      <c r="F65" s="77">
        <f t="shared" si="13"/>
        <v>6.7102914931588334E-2</v>
      </c>
      <c r="G65" s="76">
        <v>3228</v>
      </c>
      <c r="H65" s="76">
        <v>326</v>
      </c>
      <c r="I65" s="76">
        <f t="shared" si="14"/>
        <v>3554</v>
      </c>
      <c r="J65" s="77">
        <f t="shared" si="15"/>
        <v>5.5396221709582895E-2</v>
      </c>
      <c r="K65" s="76">
        <f t="shared" si="11"/>
        <v>6374</v>
      </c>
    </row>
    <row r="66" spans="2:11" x14ac:dyDescent="0.25">
      <c r="B66" s="78" t="s">
        <v>350</v>
      </c>
      <c r="C66" s="76">
        <v>198</v>
      </c>
      <c r="D66" s="76">
        <v>70</v>
      </c>
      <c r="E66" s="76">
        <f t="shared" si="12"/>
        <v>268</v>
      </c>
      <c r="F66" s="77">
        <f t="shared" si="13"/>
        <v>6.3771564544913744E-3</v>
      </c>
      <c r="G66" s="76">
        <v>391</v>
      </c>
      <c r="H66" s="76">
        <v>22</v>
      </c>
      <c r="I66" s="76">
        <f t="shared" si="14"/>
        <v>413</v>
      </c>
      <c r="J66" s="77">
        <f t="shared" si="15"/>
        <v>6.4374337552216476E-3</v>
      </c>
      <c r="K66" s="76">
        <f t="shared" si="11"/>
        <v>681</v>
      </c>
    </row>
    <row r="67" spans="2:11" x14ac:dyDescent="0.25">
      <c r="B67" s="78" t="s">
        <v>351</v>
      </c>
      <c r="C67" s="76">
        <v>670</v>
      </c>
      <c r="D67" s="76">
        <v>151</v>
      </c>
      <c r="E67" s="76">
        <f t="shared" si="12"/>
        <v>821</v>
      </c>
      <c r="F67" s="77">
        <f t="shared" si="13"/>
        <v>1.9535990481856037E-2</v>
      </c>
      <c r="G67" s="76">
        <v>1183</v>
      </c>
      <c r="H67" s="76">
        <v>63</v>
      </c>
      <c r="I67" s="76">
        <f t="shared" si="14"/>
        <v>1246</v>
      </c>
      <c r="J67" s="77">
        <f t="shared" si="15"/>
        <v>1.9421410312363614E-2</v>
      </c>
      <c r="K67" s="76">
        <f t="shared" si="11"/>
        <v>2067</v>
      </c>
    </row>
    <row r="68" spans="2:11" x14ac:dyDescent="0.25">
      <c r="B68" s="78" t="s">
        <v>352</v>
      </c>
      <c r="C68" s="76">
        <v>612</v>
      </c>
      <c r="D68" s="76">
        <v>254</v>
      </c>
      <c r="E68" s="76">
        <f t="shared" si="12"/>
        <v>866</v>
      </c>
      <c r="F68" s="77">
        <f t="shared" si="13"/>
        <v>2.0606781677572874E-2</v>
      </c>
      <c r="G68" s="76">
        <v>590</v>
      </c>
      <c r="H68" s="76">
        <v>86</v>
      </c>
      <c r="I68" s="76">
        <f t="shared" si="14"/>
        <v>676</v>
      </c>
      <c r="J68" s="77">
        <f t="shared" si="15"/>
        <v>1.0536816509757466E-2</v>
      </c>
      <c r="K68" s="76">
        <f t="shared" si="11"/>
        <v>1542</v>
      </c>
    </row>
    <row r="69" spans="2:11" x14ac:dyDescent="0.25">
      <c r="B69" s="78" t="s">
        <v>353</v>
      </c>
      <c r="C69" s="76">
        <v>508</v>
      </c>
      <c r="D69" s="76">
        <v>180</v>
      </c>
      <c r="E69" s="76">
        <f t="shared" si="12"/>
        <v>688</v>
      </c>
      <c r="F69" s="77">
        <f t="shared" si="13"/>
        <v>1.637120761451517E-2</v>
      </c>
      <c r="G69" s="76">
        <v>566</v>
      </c>
      <c r="H69" s="76">
        <v>57</v>
      </c>
      <c r="I69" s="76">
        <f t="shared" si="14"/>
        <v>623</v>
      </c>
      <c r="J69" s="77">
        <f t="shared" si="15"/>
        <v>9.7107051561818071E-3</v>
      </c>
      <c r="K69" s="76">
        <f t="shared" si="11"/>
        <v>1311</v>
      </c>
    </row>
    <row r="70" spans="2:11" x14ac:dyDescent="0.25">
      <c r="B70" s="78" t="s">
        <v>354</v>
      </c>
      <c r="C70" s="76">
        <v>844</v>
      </c>
      <c r="D70" s="76">
        <v>304</v>
      </c>
      <c r="E70" s="76">
        <f t="shared" si="12"/>
        <v>1148</v>
      </c>
      <c r="F70" s="77">
        <f t="shared" si="13"/>
        <v>2.7317073170731707E-2</v>
      </c>
      <c r="G70" s="76">
        <v>1620</v>
      </c>
      <c r="H70" s="76">
        <v>109</v>
      </c>
      <c r="I70" s="76">
        <f t="shared" si="14"/>
        <v>1729</v>
      </c>
      <c r="J70" s="77">
        <f t="shared" si="15"/>
        <v>2.6949934534571982E-2</v>
      </c>
      <c r="K70" s="76">
        <f t="shared" si="11"/>
        <v>2877</v>
      </c>
    </row>
    <row r="71" spans="2:11" x14ac:dyDescent="0.25">
      <c r="B71" s="78" t="s">
        <v>355</v>
      </c>
      <c r="C71" s="76">
        <v>503</v>
      </c>
      <c r="D71" s="76">
        <v>163</v>
      </c>
      <c r="E71" s="76">
        <f t="shared" si="12"/>
        <v>666</v>
      </c>
      <c r="F71" s="77">
        <f t="shared" si="13"/>
        <v>1.5847709696609161E-2</v>
      </c>
      <c r="G71" s="76">
        <v>533</v>
      </c>
      <c r="H71" s="76">
        <v>67</v>
      </c>
      <c r="I71" s="76">
        <f t="shared" si="14"/>
        <v>600</v>
      </c>
      <c r="J71" s="77">
        <f t="shared" si="15"/>
        <v>9.3522040027433136E-3</v>
      </c>
      <c r="K71" s="76">
        <f t="shared" si="11"/>
        <v>1266</v>
      </c>
    </row>
    <row r="72" spans="2:11" x14ac:dyDescent="0.25">
      <c r="B72" s="78" t="s">
        <v>356</v>
      </c>
      <c r="C72" s="76">
        <v>1434</v>
      </c>
      <c r="D72" s="76">
        <v>520</v>
      </c>
      <c r="E72" s="76">
        <f t="shared" si="12"/>
        <v>1954</v>
      </c>
      <c r="F72" s="77">
        <f t="shared" si="13"/>
        <v>4.649613325401547E-2</v>
      </c>
      <c r="G72" s="76">
        <v>3960</v>
      </c>
      <c r="H72" s="76">
        <v>253</v>
      </c>
      <c r="I72" s="76">
        <f t="shared" si="14"/>
        <v>4213</v>
      </c>
      <c r="J72" s="77">
        <f t="shared" si="15"/>
        <v>6.5668059105929294E-2</v>
      </c>
      <c r="K72" s="76">
        <f t="shared" si="11"/>
        <v>6167</v>
      </c>
    </row>
    <row r="73" spans="2:11" x14ac:dyDescent="0.25">
      <c r="B73" s="78" t="s">
        <v>357</v>
      </c>
      <c r="C73" s="76">
        <v>751</v>
      </c>
      <c r="D73" s="76">
        <v>188</v>
      </c>
      <c r="E73" s="76">
        <f t="shared" si="12"/>
        <v>939</v>
      </c>
      <c r="F73" s="77">
        <f t="shared" si="13"/>
        <v>2.2343842950624627E-2</v>
      </c>
      <c r="G73" s="76">
        <v>1629</v>
      </c>
      <c r="H73" s="76">
        <v>66</v>
      </c>
      <c r="I73" s="76">
        <f t="shared" si="14"/>
        <v>1695</v>
      </c>
      <c r="J73" s="77">
        <f t="shared" si="15"/>
        <v>2.6419976307749858E-2</v>
      </c>
      <c r="K73" s="76">
        <f t="shared" si="11"/>
        <v>2634</v>
      </c>
    </row>
    <row r="74" spans="2:11" x14ac:dyDescent="0.25">
      <c r="B74" s="78" t="s">
        <v>358</v>
      </c>
      <c r="C74" s="76">
        <v>251</v>
      </c>
      <c r="D74" s="76">
        <v>97</v>
      </c>
      <c r="E74" s="76">
        <f t="shared" si="12"/>
        <v>348</v>
      </c>
      <c r="F74" s="77">
        <f t="shared" si="13"/>
        <v>8.2807852468768598E-3</v>
      </c>
      <c r="G74" s="76">
        <v>554</v>
      </c>
      <c r="H74" s="76">
        <v>18</v>
      </c>
      <c r="I74" s="76">
        <f t="shared" si="14"/>
        <v>572</v>
      </c>
      <c r="J74" s="77">
        <f t="shared" si="15"/>
        <v>8.9157678159486244E-3</v>
      </c>
      <c r="K74" s="76">
        <f t="shared" si="11"/>
        <v>920</v>
      </c>
    </row>
    <row r="75" spans="2:11" x14ac:dyDescent="0.25">
      <c r="B75" s="78" t="s">
        <v>359</v>
      </c>
      <c r="C75" s="76">
        <v>308</v>
      </c>
      <c r="D75" s="76">
        <v>92</v>
      </c>
      <c r="E75" s="76">
        <f t="shared" si="12"/>
        <v>400</v>
      </c>
      <c r="F75" s="77">
        <f t="shared" si="13"/>
        <v>9.5181439619274246E-3</v>
      </c>
      <c r="G75" s="76">
        <v>564</v>
      </c>
      <c r="H75" s="76">
        <v>32</v>
      </c>
      <c r="I75" s="76">
        <f t="shared" si="14"/>
        <v>596</v>
      </c>
      <c r="J75" s="77">
        <f t="shared" si="15"/>
        <v>9.289855976058357E-3</v>
      </c>
      <c r="K75" s="76">
        <f t="shared" si="11"/>
        <v>996</v>
      </c>
    </row>
    <row r="76" spans="2:11" x14ac:dyDescent="0.25">
      <c r="B76" s="78" t="s">
        <v>360</v>
      </c>
      <c r="C76" s="76">
        <v>391</v>
      </c>
      <c r="D76" s="76">
        <v>170</v>
      </c>
      <c r="E76" s="76">
        <f t="shared" si="12"/>
        <v>561</v>
      </c>
      <c r="F76" s="77">
        <f t="shared" si="13"/>
        <v>1.3349196906603212E-2</v>
      </c>
      <c r="G76" s="76">
        <v>492</v>
      </c>
      <c r="H76" s="76">
        <v>51</v>
      </c>
      <c r="I76" s="76">
        <f t="shared" si="14"/>
        <v>543</v>
      </c>
      <c r="J76" s="77">
        <f t="shared" si="15"/>
        <v>8.4637446224826978E-3</v>
      </c>
      <c r="K76" s="76">
        <f t="shared" si="11"/>
        <v>1104</v>
      </c>
    </row>
    <row r="77" spans="2:11" x14ac:dyDescent="0.25">
      <c r="B77" s="78" t="s">
        <v>361</v>
      </c>
      <c r="C77" s="76">
        <v>301</v>
      </c>
      <c r="D77" s="76">
        <v>123</v>
      </c>
      <c r="E77" s="76">
        <f t="shared" si="12"/>
        <v>424</v>
      </c>
      <c r="F77" s="77">
        <f t="shared" si="13"/>
        <v>1.008923259964307E-2</v>
      </c>
      <c r="G77" s="76">
        <v>771</v>
      </c>
      <c r="H77" s="76">
        <v>62</v>
      </c>
      <c r="I77" s="76">
        <f t="shared" si="14"/>
        <v>833</v>
      </c>
      <c r="J77" s="77">
        <f t="shared" si="15"/>
        <v>1.2983976557141966E-2</v>
      </c>
      <c r="K77" s="76">
        <f t="shared" si="11"/>
        <v>1257</v>
      </c>
    </row>
    <row r="78" spans="2:11" x14ac:dyDescent="0.25">
      <c r="B78" s="78" t="s">
        <v>362</v>
      </c>
      <c r="C78" s="76">
        <v>1201</v>
      </c>
      <c r="D78" s="76">
        <v>433</v>
      </c>
      <c r="E78" s="76">
        <f t="shared" si="12"/>
        <v>1634</v>
      </c>
      <c r="F78" s="77">
        <f t="shared" si="13"/>
        <v>3.8881618084473525E-2</v>
      </c>
      <c r="G78" s="76">
        <v>3170</v>
      </c>
      <c r="H78" s="76">
        <v>154</v>
      </c>
      <c r="I78" s="76">
        <f t="shared" si="14"/>
        <v>3324</v>
      </c>
      <c r="J78" s="77">
        <f t="shared" si="15"/>
        <v>5.1811210175197957E-2</v>
      </c>
      <c r="K78" s="76">
        <f t="shared" si="11"/>
        <v>4958</v>
      </c>
    </row>
    <row r="79" spans="2:11" x14ac:dyDescent="0.25">
      <c r="B79" s="78" t="s">
        <v>363</v>
      </c>
      <c r="C79" s="76">
        <v>1382</v>
      </c>
      <c r="D79" s="76">
        <v>466</v>
      </c>
      <c r="E79" s="76">
        <f t="shared" si="12"/>
        <v>1848</v>
      </c>
      <c r="F79" s="77">
        <f t="shared" si="13"/>
        <v>4.3973825104104698E-2</v>
      </c>
      <c r="G79" s="76">
        <v>2006</v>
      </c>
      <c r="H79" s="76">
        <v>146</v>
      </c>
      <c r="I79" s="76">
        <f t="shared" si="14"/>
        <v>2152</v>
      </c>
      <c r="J79" s="77">
        <f t="shared" si="15"/>
        <v>3.3543238356506015E-2</v>
      </c>
      <c r="K79" s="76">
        <f t="shared" si="11"/>
        <v>4000</v>
      </c>
    </row>
    <row r="80" spans="2:11" x14ac:dyDescent="0.25">
      <c r="B80" s="78" t="s">
        <v>364</v>
      </c>
      <c r="C80" s="76">
        <v>636</v>
      </c>
      <c r="D80" s="76">
        <v>214</v>
      </c>
      <c r="E80" s="76">
        <f t="shared" si="12"/>
        <v>850</v>
      </c>
      <c r="F80" s="77">
        <f t="shared" si="13"/>
        <v>2.0226055919095775E-2</v>
      </c>
      <c r="G80" s="76">
        <v>1516</v>
      </c>
      <c r="H80" s="76">
        <v>93</v>
      </c>
      <c r="I80" s="76">
        <f t="shared" si="14"/>
        <v>1609</v>
      </c>
      <c r="J80" s="77">
        <f t="shared" si="15"/>
        <v>2.5079493734023319E-2</v>
      </c>
      <c r="K80" s="76">
        <f t="shared" si="11"/>
        <v>2459</v>
      </c>
    </row>
    <row r="81" spans="2:11" x14ac:dyDescent="0.25">
      <c r="B81" s="78" t="s">
        <v>365</v>
      </c>
      <c r="C81" s="76">
        <v>506</v>
      </c>
      <c r="D81" s="76">
        <v>227</v>
      </c>
      <c r="E81" s="76">
        <f t="shared" si="12"/>
        <v>733</v>
      </c>
      <c r="F81" s="77">
        <f t="shared" si="13"/>
        <v>1.7441998810232003E-2</v>
      </c>
      <c r="G81" s="76">
        <v>850</v>
      </c>
      <c r="H81" s="76">
        <v>62</v>
      </c>
      <c r="I81" s="76">
        <f t="shared" si="14"/>
        <v>912</v>
      </c>
      <c r="J81" s="77">
        <f t="shared" si="15"/>
        <v>1.4215350084169836E-2</v>
      </c>
      <c r="K81" s="76">
        <f t="shared" si="11"/>
        <v>1645</v>
      </c>
    </row>
    <row r="82" spans="2:11" x14ac:dyDescent="0.25">
      <c r="B82" s="78" t="s">
        <v>366</v>
      </c>
      <c r="C82" s="76">
        <v>430</v>
      </c>
      <c r="D82" s="76">
        <v>161</v>
      </c>
      <c r="E82" s="76">
        <f t="shared" si="12"/>
        <v>591</v>
      </c>
      <c r="F82" s="77">
        <f t="shared" si="13"/>
        <v>1.4063057703747769E-2</v>
      </c>
      <c r="G82" s="76">
        <v>455</v>
      </c>
      <c r="H82" s="76">
        <v>45</v>
      </c>
      <c r="I82" s="76">
        <f t="shared" si="14"/>
        <v>500</v>
      </c>
      <c r="J82" s="77">
        <f t="shared" si="15"/>
        <v>7.7935033356194275E-3</v>
      </c>
      <c r="K82" s="76">
        <f t="shared" si="11"/>
        <v>1091</v>
      </c>
    </row>
    <row r="83" spans="2:11" x14ac:dyDescent="0.25">
      <c r="B83" s="78" t="s">
        <v>367</v>
      </c>
      <c r="C83" s="76">
        <v>813</v>
      </c>
      <c r="D83" s="76">
        <v>247</v>
      </c>
      <c r="E83" s="76">
        <f t="shared" si="12"/>
        <v>1060</v>
      </c>
      <c r="F83" s="77">
        <f t="shared" si="13"/>
        <v>2.5223081499107673E-2</v>
      </c>
      <c r="G83" s="76">
        <v>1841</v>
      </c>
      <c r="H83" s="76">
        <v>122</v>
      </c>
      <c r="I83" s="76">
        <f t="shared" si="14"/>
        <v>1963</v>
      </c>
      <c r="J83" s="77">
        <f t="shared" si="15"/>
        <v>3.0597294095641873E-2</v>
      </c>
      <c r="K83" s="76">
        <f t="shared" si="11"/>
        <v>3023</v>
      </c>
    </row>
    <row r="84" spans="2:11" x14ac:dyDescent="0.25">
      <c r="B84" s="78" t="s">
        <v>66</v>
      </c>
      <c r="C84" s="76">
        <f t="shared" ref="C84:H84" si="16">SUM(C52:C83)</f>
        <v>31581</v>
      </c>
      <c r="D84" s="76">
        <f t="shared" si="16"/>
        <v>10444</v>
      </c>
      <c r="E84" s="78">
        <f t="shared" ref="E84" si="17">C84+D84</f>
        <v>42025</v>
      </c>
      <c r="F84" s="80">
        <f t="shared" ref="F84" si="18">E84/$E$84</f>
        <v>1</v>
      </c>
      <c r="G84" s="76">
        <f t="shared" si="16"/>
        <v>60139</v>
      </c>
      <c r="H84" s="76">
        <f t="shared" si="16"/>
        <v>4017</v>
      </c>
      <c r="I84" s="78">
        <f t="shared" ref="I84" si="19">H84+G84</f>
        <v>64156</v>
      </c>
      <c r="J84" s="80">
        <f t="shared" ref="J84" si="20">I84/$I$84</f>
        <v>1</v>
      </c>
      <c r="K84" s="78">
        <f t="shared" ref="K84:K85" si="21">E84+I84</f>
        <v>106181</v>
      </c>
    </row>
    <row r="85" spans="2:11" ht="24" x14ac:dyDescent="0.25">
      <c r="B85" s="90" t="s">
        <v>84</v>
      </c>
      <c r="C85" s="91">
        <f>+C84/$K$84</f>
        <v>0.2974260931805125</v>
      </c>
      <c r="D85" s="91">
        <f>+D84/$K$84</f>
        <v>9.8360346954728242E-2</v>
      </c>
      <c r="E85" s="92">
        <f>C85+D85</f>
        <v>0.39578644013524072</v>
      </c>
      <c r="F85" s="92"/>
      <c r="G85" s="92">
        <f>+G84/$K$84</f>
        <v>0.56638193273749537</v>
      </c>
      <c r="H85" s="92">
        <f>+H84/$K$84</f>
        <v>3.7831627127263824E-2</v>
      </c>
      <c r="I85" s="92">
        <f>G85+H85</f>
        <v>0.60421355986475922</v>
      </c>
      <c r="J85" s="92"/>
      <c r="K85" s="92">
        <f t="shared" si="21"/>
        <v>1</v>
      </c>
    </row>
    <row r="86" spans="2:11" x14ac:dyDescent="0.25">
      <c r="B86" s="83" t="s">
        <v>149</v>
      </c>
    </row>
    <row r="87" spans="2:11" x14ac:dyDescent="0.25">
      <c r="B87" s="83" t="s">
        <v>150</v>
      </c>
    </row>
  </sheetData>
  <mergeCells count="10">
    <mergeCell ref="B6:K6"/>
    <mergeCell ref="B5:K5"/>
    <mergeCell ref="B47:K47"/>
    <mergeCell ref="B46:K46"/>
    <mergeCell ref="B49:K49"/>
    <mergeCell ref="B50:B51"/>
    <mergeCell ref="C50:K50"/>
    <mergeCell ref="B8:K8"/>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topLeftCell="A19" zoomScaleNormal="100" workbookViewId="0">
      <selection activeCell="M24" sqref="M24"/>
    </sheetView>
  </sheetViews>
  <sheetFormatPr baseColWidth="10" defaultRowHeight="12" x14ac:dyDescent="0.25"/>
  <cols>
    <col min="1" max="1" width="6" style="84" customWidth="1"/>
    <col min="2" max="2" width="18.109375" style="84" customWidth="1"/>
    <col min="3" max="4" width="8.44140625" style="84" bestFit="1" customWidth="1"/>
    <col min="5" max="6" width="8.44140625" style="84" customWidth="1"/>
    <col min="7" max="7" width="9.109375" style="84" bestFit="1" customWidth="1"/>
    <col min="8" max="8" width="8.33203125" style="84" bestFit="1" customWidth="1"/>
    <col min="9" max="11" width="8.33203125" style="84" customWidth="1"/>
    <col min="12" max="12" width="8.44140625" style="84" customWidth="1"/>
    <col min="13" max="251" width="11.44140625" style="84"/>
    <col min="252" max="252" width="18.109375" style="84" customWidth="1"/>
    <col min="253" max="254" width="8.44140625" style="84" bestFit="1" customWidth="1"/>
    <col min="255" max="256" width="8.44140625" style="84" customWidth="1"/>
    <col min="257" max="257" width="9.109375" style="84" bestFit="1" customWidth="1"/>
    <col min="258" max="258" width="8.33203125" style="84" bestFit="1" customWidth="1"/>
    <col min="259" max="261" width="8.33203125" style="84" customWidth="1"/>
    <col min="262" max="267" width="0" style="84" hidden="1" customWidth="1"/>
    <col min="268" max="268" width="8.44140625" style="84" customWidth="1"/>
    <col min="269" max="507" width="11.44140625" style="84"/>
    <col min="508" max="508" width="18.109375" style="84" customWidth="1"/>
    <col min="509" max="510" width="8.44140625" style="84" bestFit="1" customWidth="1"/>
    <col min="511" max="512" width="8.44140625" style="84" customWidth="1"/>
    <col min="513" max="513" width="9.109375" style="84" bestFit="1" customWidth="1"/>
    <col min="514" max="514" width="8.33203125" style="84" bestFit="1" customWidth="1"/>
    <col min="515" max="517" width="8.33203125" style="84" customWidth="1"/>
    <col min="518" max="523" width="0" style="84" hidden="1" customWidth="1"/>
    <col min="524" max="524" width="8.44140625" style="84" customWidth="1"/>
    <col min="525" max="763" width="11.44140625" style="84"/>
    <col min="764" max="764" width="18.109375" style="84" customWidth="1"/>
    <col min="765" max="766" width="8.44140625" style="84" bestFit="1" customWidth="1"/>
    <col min="767" max="768" width="8.44140625" style="84" customWidth="1"/>
    <col min="769" max="769" width="9.109375" style="84" bestFit="1" customWidth="1"/>
    <col min="770" max="770" width="8.33203125" style="84" bestFit="1" customWidth="1"/>
    <col min="771" max="773" width="8.33203125" style="84" customWidth="1"/>
    <col min="774" max="779" width="0" style="84" hidden="1" customWidth="1"/>
    <col min="780" max="780" width="8.44140625" style="84" customWidth="1"/>
    <col min="781" max="1019" width="11.44140625" style="84"/>
    <col min="1020" max="1020" width="18.109375" style="84" customWidth="1"/>
    <col min="1021" max="1022" width="8.44140625" style="84" bestFit="1" customWidth="1"/>
    <col min="1023" max="1024" width="8.44140625" style="84" customWidth="1"/>
    <col min="1025" max="1025" width="9.109375" style="84" bestFit="1" customWidth="1"/>
    <col min="1026" max="1026" width="8.33203125" style="84" bestFit="1" customWidth="1"/>
    <col min="1027" max="1029" width="8.33203125" style="84" customWidth="1"/>
    <col min="1030" max="1035" width="0" style="84" hidden="1" customWidth="1"/>
    <col min="1036" max="1036" width="8.44140625" style="84" customWidth="1"/>
    <col min="1037" max="1275" width="11.44140625" style="84"/>
    <col min="1276" max="1276" width="18.109375" style="84" customWidth="1"/>
    <col min="1277" max="1278" width="8.44140625" style="84" bestFit="1" customWidth="1"/>
    <col min="1279" max="1280" width="8.44140625" style="84" customWidth="1"/>
    <col min="1281" max="1281" width="9.109375" style="84" bestFit="1" customWidth="1"/>
    <col min="1282" max="1282" width="8.33203125" style="84" bestFit="1" customWidth="1"/>
    <col min="1283" max="1285" width="8.33203125" style="84" customWidth="1"/>
    <col min="1286" max="1291" width="0" style="84" hidden="1" customWidth="1"/>
    <col min="1292" max="1292" width="8.44140625" style="84" customWidth="1"/>
    <col min="1293" max="1531" width="11.44140625" style="84"/>
    <col min="1532" max="1532" width="18.109375" style="84" customWidth="1"/>
    <col min="1533" max="1534" width="8.44140625" style="84" bestFit="1" customWidth="1"/>
    <col min="1535" max="1536" width="8.44140625" style="84" customWidth="1"/>
    <col min="1537" max="1537" width="9.109375" style="84" bestFit="1" customWidth="1"/>
    <col min="1538" max="1538" width="8.33203125" style="84" bestFit="1" customWidth="1"/>
    <col min="1539" max="1541" width="8.33203125" style="84" customWidth="1"/>
    <col min="1542" max="1547" width="0" style="84" hidden="1" customWidth="1"/>
    <col min="1548" max="1548" width="8.44140625" style="84" customWidth="1"/>
    <col min="1549" max="1787" width="11.44140625" style="84"/>
    <col min="1788" max="1788" width="18.109375" style="84" customWidth="1"/>
    <col min="1789" max="1790" width="8.44140625" style="84" bestFit="1" customWidth="1"/>
    <col min="1791" max="1792" width="8.44140625" style="84" customWidth="1"/>
    <col min="1793" max="1793" width="9.109375" style="84" bestFit="1" customWidth="1"/>
    <col min="1794" max="1794" width="8.33203125" style="84" bestFit="1" customWidth="1"/>
    <col min="1795" max="1797" width="8.33203125" style="84" customWidth="1"/>
    <col min="1798" max="1803" width="0" style="84" hidden="1" customWidth="1"/>
    <col min="1804" max="1804" width="8.44140625" style="84" customWidth="1"/>
    <col min="1805" max="2043" width="11.44140625" style="84"/>
    <col min="2044" max="2044" width="18.109375" style="84" customWidth="1"/>
    <col min="2045" max="2046" width="8.44140625" style="84" bestFit="1" customWidth="1"/>
    <col min="2047" max="2048" width="8.44140625" style="84" customWidth="1"/>
    <col min="2049" max="2049" width="9.109375" style="84" bestFit="1" customWidth="1"/>
    <col min="2050" max="2050" width="8.33203125" style="84" bestFit="1" customWidth="1"/>
    <col min="2051" max="2053" width="8.33203125" style="84" customWidth="1"/>
    <col min="2054" max="2059" width="0" style="84" hidden="1" customWidth="1"/>
    <col min="2060" max="2060" width="8.44140625" style="84" customWidth="1"/>
    <col min="2061" max="2299" width="11.44140625" style="84"/>
    <col min="2300" max="2300" width="18.109375" style="84" customWidth="1"/>
    <col min="2301" max="2302" width="8.44140625" style="84" bestFit="1" customWidth="1"/>
    <col min="2303" max="2304" width="8.44140625" style="84" customWidth="1"/>
    <col min="2305" max="2305" width="9.109375" style="84" bestFit="1" customWidth="1"/>
    <col min="2306" max="2306" width="8.33203125" style="84" bestFit="1" customWidth="1"/>
    <col min="2307" max="2309" width="8.33203125" style="84" customWidth="1"/>
    <col min="2310" max="2315" width="0" style="84" hidden="1" customWidth="1"/>
    <col min="2316" max="2316" width="8.44140625" style="84" customWidth="1"/>
    <col min="2317" max="2555" width="11.44140625" style="84"/>
    <col min="2556" max="2556" width="18.109375" style="84" customWidth="1"/>
    <col min="2557" max="2558" width="8.44140625" style="84" bestFit="1" customWidth="1"/>
    <col min="2559" max="2560" width="8.44140625" style="84" customWidth="1"/>
    <col min="2561" max="2561" width="9.109375" style="84" bestFit="1" customWidth="1"/>
    <col min="2562" max="2562" width="8.33203125" style="84" bestFit="1" customWidth="1"/>
    <col min="2563" max="2565" width="8.33203125" style="84" customWidth="1"/>
    <col min="2566" max="2571" width="0" style="84" hidden="1" customWidth="1"/>
    <col min="2572" max="2572" width="8.44140625" style="84" customWidth="1"/>
    <col min="2573" max="2811" width="11.44140625" style="84"/>
    <col min="2812" max="2812" width="18.109375" style="84" customWidth="1"/>
    <col min="2813" max="2814" width="8.44140625" style="84" bestFit="1" customWidth="1"/>
    <col min="2815" max="2816" width="8.44140625" style="84" customWidth="1"/>
    <col min="2817" max="2817" width="9.109375" style="84" bestFit="1" customWidth="1"/>
    <col min="2818" max="2818" width="8.33203125" style="84" bestFit="1" customWidth="1"/>
    <col min="2819" max="2821" width="8.33203125" style="84" customWidth="1"/>
    <col min="2822" max="2827" width="0" style="84" hidden="1" customWidth="1"/>
    <col min="2828" max="2828" width="8.44140625" style="84" customWidth="1"/>
    <col min="2829" max="3067" width="11.44140625" style="84"/>
    <col min="3068" max="3068" width="18.109375" style="84" customWidth="1"/>
    <col min="3069" max="3070" width="8.44140625" style="84" bestFit="1" customWidth="1"/>
    <col min="3071" max="3072" width="8.44140625" style="84" customWidth="1"/>
    <col min="3073" max="3073" width="9.109375" style="84" bestFit="1" customWidth="1"/>
    <col min="3074" max="3074" width="8.33203125" style="84" bestFit="1" customWidth="1"/>
    <col min="3075" max="3077" width="8.33203125" style="84" customWidth="1"/>
    <col min="3078" max="3083" width="0" style="84" hidden="1" customWidth="1"/>
    <col min="3084" max="3084" width="8.44140625" style="84" customWidth="1"/>
    <col min="3085" max="3323" width="11.44140625" style="84"/>
    <col min="3324" max="3324" width="18.109375" style="84" customWidth="1"/>
    <col min="3325" max="3326" width="8.44140625" style="84" bestFit="1" customWidth="1"/>
    <col min="3327" max="3328" width="8.44140625" style="84" customWidth="1"/>
    <col min="3329" max="3329" width="9.109375" style="84" bestFit="1" customWidth="1"/>
    <col min="3330" max="3330" width="8.33203125" style="84" bestFit="1" customWidth="1"/>
    <col min="3331" max="3333" width="8.33203125" style="84" customWidth="1"/>
    <col min="3334" max="3339" width="0" style="84" hidden="1" customWidth="1"/>
    <col min="3340" max="3340" width="8.44140625" style="84" customWidth="1"/>
    <col min="3341" max="3579" width="11.44140625" style="84"/>
    <col min="3580" max="3580" width="18.109375" style="84" customWidth="1"/>
    <col min="3581" max="3582" width="8.44140625" style="84" bestFit="1" customWidth="1"/>
    <col min="3583" max="3584" width="8.44140625" style="84" customWidth="1"/>
    <col min="3585" max="3585" width="9.109375" style="84" bestFit="1" customWidth="1"/>
    <col min="3586" max="3586" width="8.33203125" style="84" bestFit="1" customWidth="1"/>
    <col min="3587" max="3589" width="8.33203125" style="84" customWidth="1"/>
    <col min="3590" max="3595" width="0" style="84" hidden="1" customWidth="1"/>
    <col min="3596" max="3596" width="8.44140625" style="84" customWidth="1"/>
    <col min="3597" max="3835" width="11.44140625" style="84"/>
    <col min="3836" max="3836" width="18.109375" style="84" customWidth="1"/>
    <col min="3837" max="3838" width="8.44140625" style="84" bestFit="1" customWidth="1"/>
    <col min="3839" max="3840" width="8.44140625" style="84" customWidth="1"/>
    <col min="3841" max="3841" width="9.109375" style="84" bestFit="1" customWidth="1"/>
    <col min="3842" max="3842" width="8.33203125" style="84" bestFit="1" customWidth="1"/>
    <col min="3843" max="3845" width="8.33203125" style="84" customWidth="1"/>
    <col min="3846" max="3851" width="0" style="84" hidden="1" customWidth="1"/>
    <col min="3852" max="3852" width="8.44140625" style="84" customWidth="1"/>
    <col min="3853" max="4091" width="11.44140625" style="84"/>
    <col min="4092" max="4092" width="18.109375" style="84" customWidth="1"/>
    <col min="4093" max="4094" width="8.44140625" style="84" bestFit="1" customWidth="1"/>
    <col min="4095" max="4096" width="8.44140625" style="84" customWidth="1"/>
    <col min="4097" max="4097" width="9.109375" style="84" bestFit="1" customWidth="1"/>
    <col min="4098" max="4098" width="8.33203125" style="84" bestFit="1" customWidth="1"/>
    <col min="4099" max="4101" width="8.33203125" style="84" customWidth="1"/>
    <col min="4102" max="4107" width="0" style="84" hidden="1" customWidth="1"/>
    <col min="4108" max="4108" width="8.44140625" style="84" customWidth="1"/>
    <col min="4109" max="4347" width="11.44140625" style="84"/>
    <col min="4348" max="4348" width="18.109375" style="84" customWidth="1"/>
    <col min="4349" max="4350" width="8.44140625" style="84" bestFit="1" customWidth="1"/>
    <col min="4351" max="4352" width="8.44140625" style="84" customWidth="1"/>
    <col min="4353" max="4353" width="9.109375" style="84" bestFit="1" customWidth="1"/>
    <col min="4354" max="4354" width="8.33203125" style="84" bestFit="1" customWidth="1"/>
    <col min="4355" max="4357" width="8.33203125" style="84" customWidth="1"/>
    <col min="4358" max="4363" width="0" style="84" hidden="1" customWidth="1"/>
    <col min="4364" max="4364" width="8.44140625" style="84" customWidth="1"/>
    <col min="4365" max="4603" width="11.44140625" style="84"/>
    <col min="4604" max="4604" width="18.109375" style="84" customWidth="1"/>
    <col min="4605" max="4606" width="8.44140625" style="84" bestFit="1" customWidth="1"/>
    <col min="4607" max="4608" width="8.44140625" style="84" customWidth="1"/>
    <col min="4609" max="4609" width="9.109375" style="84" bestFit="1" customWidth="1"/>
    <col min="4610" max="4610" width="8.33203125" style="84" bestFit="1" customWidth="1"/>
    <col min="4611" max="4613" width="8.33203125" style="84" customWidth="1"/>
    <col min="4614" max="4619" width="0" style="84" hidden="1" customWidth="1"/>
    <col min="4620" max="4620" width="8.44140625" style="84" customWidth="1"/>
    <col min="4621" max="4859" width="11.44140625" style="84"/>
    <col min="4860" max="4860" width="18.109375" style="84" customWidth="1"/>
    <col min="4861" max="4862" width="8.44140625" style="84" bestFit="1" customWidth="1"/>
    <col min="4863" max="4864" width="8.44140625" style="84" customWidth="1"/>
    <col min="4865" max="4865" width="9.109375" style="84" bestFit="1" customWidth="1"/>
    <col min="4866" max="4866" width="8.33203125" style="84" bestFit="1" customWidth="1"/>
    <col min="4867" max="4869" width="8.33203125" style="84" customWidth="1"/>
    <col min="4870" max="4875" width="0" style="84" hidden="1" customWidth="1"/>
    <col min="4876" max="4876" width="8.44140625" style="84" customWidth="1"/>
    <col min="4877" max="5115" width="11.44140625" style="84"/>
    <col min="5116" max="5116" width="18.109375" style="84" customWidth="1"/>
    <col min="5117" max="5118" width="8.44140625" style="84" bestFit="1" customWidth="1"/>
    <col min="5119" max="5120" width="8.44140625" style="84" customWidth="1"/>
    <col min="5121" max="5121" width="9.109375" style="84" bestFit="1" customWidth="1"/>
    <col min="5122" max="5122" width="8.33203125" style="84" bestFit="1" customWidth="1"/>
    <col min="5123" max="5125" width="8.33203125" style="84" customWidth="1"/>
    <col min="5126" max="5131" width="0" style="84" hidden="1" customWidth="1"/>
    <col min="5132" max="5132" width="8.44140625" style="84" customWidth="1"/>
    <col min="5133" max="5371" width="11.44140625" style="84"/>
    <col min="5372" max="5372" width="18.109375" style="84" customWidth="1"/>
    <col min="5373" max="5374" width="8.44140625" style="84" bestFit="1" customWidth="1"/>
    <col min="5375" max="5376" width="8.44140625" style="84" customWidth="1"/>
    <col min="5377" max="5377" width="9.109375" style="84" bestFit="1" customWidth="1"/>
    <col min="5378" max="5378" width="8.33203125" style="84" bestFit="1" customWidth="1"/>
    <col min="5379" max="5381" width="8.33203125" style="84" customWidth="1"/>
    <col min="5382" max="5387" width="0" style="84" hidden="1" customWidth="1"/>
    <col min="5388" max="5388" width="8.44140625" style="84" customWidth="1"/>
    <col min="5389" max="5627" width="11.44140625" style="84"/>
    <col min="5628" max="5628" width="18.109375" style="84" customWidth="1"/>
    <col min="5629" max="5630" width="8.44140625" style="84" bestFit="1" customWidth="1"/>
    <col min="5631" max="5632" width="8.44140625" style="84" customWidth="1"/>
    <col min="5633" max="5633" width="9.109375" style="84" bestFit="1" customWidth="1"/>
    <col min="5634" max="5634" width="8.33203125" style="84" bestFit="1" customWidth="1"/>
    <col min="5635" max="5637" width="8.33203125" style="84" customWidth="1"/>
    <col min="5638" max="5643" width="0" style="84" hidden="1" customWidth="1"/>
    <col min="5644" max="5644" width="8.44140625" style="84" customWidth="1"/>
    <col min="5645" max="5883" width="11.44140625" style="84"/>
    <col min="5884" max="5884" width="18.109375" style="84" customWidth="1"/>
    <col min="5885" max="5886" width="8.44140625" style="84" bestFit="1" customWidth="1"/>
    <col min="5887" max="5888" width="8.44140625" style="84" customWidth="1"/>
    <col min="5889" max="5889" width="9.109375" style="84" bestFit="1" customWidth="1"/>
    <col min="5890" max="5890" width="8.33203125" style="84" bestFit="1" customWidth="1"/>
    <col min="5891" max="5893" width="8.33203125" style="84" customWidth="1"/>
    <col min="5894" max="5899" width="0" style="84" hidden="1" customWidth="1"/>
    <col min="5900" max="5900" width="8.44140625" style="84" customWidth="1"/>
    <col min="5901" max="6139" width="11.44140625" style="84"/>
    <col min="6140" max="6140" width="18.109375" style="84" customWidth="1"/>
    <col min="6141" max="6142" width="8.44140625" style="84" bestFit="1" customWidth="1"/>
    <col min="6143" max="6144" width="8.44140625" style="84" customWidth="1"/>
    <col min="6145" max="6145" width="9.109375" style="84" bestFit="1" customWidth="1"/>
    <col min="6146" max="6146" width="8.33203125" style="84" bestFit="1" customWidth="1"/>
    <col min="6147" max="6149" width="8.33203125" style="84" customWidth="1"/>
    <col min="6150" max="6155" width="0" style="84" hidden="1" customWidth="1"/>
    <col min="6156" max="6156" width="8.44140625" style="84" customWidth="1"/>
    <col min="6157" max="6395" width="11.44140625" style="84"/>
    <col min="6396" max="6396" width="18.109375" style="84" customWidth="1"/>
    <col min="6397" max="6398" width="8.44140625" style="84" bestFit="1" customWidth="1"/>
    <col min="6399" max="6400" width="8.44140625" style="84" customWidth="1"/>
    <col min="6401" max="6401" width="9.109375" style="84" bestFit="1" customWidth="1"/>
    <col min="6402" max="6402" width="8.33203125" style="84" bestFit="1" customWidth="1"/>
    <col min="6403" max="6405" width="8.33203125" style="84" customWidth="1"/>
    <col min="6406" max="6411" width="0" style="84" hidden="1" customWidth="1"/>
    <col min="6412" max="6412" width="8.44140625" style="84" customWidth="1"/>
    <col min="6413" max="6651" width="11.44140625" style="84"/>
    <col min="6652" max="6652" width="18.109375" style="84" customWidth="1"/>
    <col min="6653" max="6654" width="8.44140625" style="84" bestFit="1" customWidth="1"/>
    <col min="6655" max="6656" width="8.44140625" style="84" customWidth="1"/>
    <col min="6657" max="6657" width="9.109375" style="84" bestFit="1" customWidth="1"/>
    <col min="6658" max="6658" width="8.33203125" style="84" bestFit="1" customWidth="1"/>
    <col min="6659" max="6661" width="8.33203125" style="84" customWidth="1"/>
    <col min="6662" max="6667" width="0" style="84" hidden="1" customWidth="1"/>
    <col min="6668" max="6668" width="8.44140625" style="84" customWidth="1"/>
    <col min="6669" max="6907" width="11.44140625" style="84"/>
    <col min="6908" max="6908" width="18.109375" style="84" customWidth="1"/>
    <col min="6909" max="6910" width="8.44140625" style="84" bestFit="1" customWidth="1"/>
    <col min="6911" max="6912" width="8.44140625" style="84" customWidth="1"/>
    <col min="6913" max="6913" width="9.109375" style="84" bestFit="1" customWidth="1"/>
    <col min="6914" max="6914" width="8.33203125" style="84" bestFit="1" customWidth="1"/>
    <col min="6915" max="6917" width="8.33203125" style="84" customWidth="1"/>
    <col min="6918" max="6923" width="0" style="84" hidden="1" customWidth="1"/>
    <col min="6924" max="6924" width="8.44140625" style="84" customWidth="1"/>
    <col min="6925" max="7163" width="11.44140625" style="84"/>
    <col min="7164" max="7164" width="18.109375" style="84" customWidth="1"/>
    <col min="7165" max="7166" width="8.44140625" style="84" bestFit="1" customWidth="1"/>
    <col min="7167" max="7168" width="8.44140625" style="84" customWidth="1"/>
    <col min="7169" max="7169" width="9.109375" style="84" bestFit="1" customWidth="1"/>
    <col min="7170" max="7170" width="8.33203125" style="84" bestFit="1" customWidth="1"/>
    <col min="7171" max="7173" width="8.33203125" style="84" customWidth="1"/>
    <col min="7174" max="7179" width="0" style="84" hidden="1" customWidth="1"/>
    <col min="7180" max="7180" width="8.44140625" style="84" customWidth="1"/>
    <col min="7181" max="7419" width="11.44140625" style="84"/>
    <col min="7420" max="7420" width="18.109375" style="84" customWidth="1"/>
    <col min="7421" max="7422" width="8.44140625" style="84" bestFit="1" customWidth="1"/>
    <col min="7423" max="7424" width="8.44140625" style="84" customWidth="1"/>
    <col min="7425" max="7425" width="9.109375" style="84" bestFit="1" customWidth="1"/>
    <col min="7426" max="7426" width="8.33203125" style="84" bestFit="1" customWidth="1"/>
    <col min="7427" max="7429" width="8.33203125" style="84" customWidth="1"/>
    <col min="7430" max="7435" width="0" style="84" hidden="1" customWidth="1"/>
    <col min="7436" max="7436" width="8.44140625" style="84" customWidth="1"/>
    <col min="7437" max="7675" width="11.44140625" style="84"/>
    <col min="7676" max="7676" width="18.109375" style="84" customWidth="1"/>
    <col min="7677" max="7678" width="8.44140625" style="84" bestFit="1" customWidth="1"/>
    <col min="7679" max="7680" width="8.44140625" style="84" customWidth="1"/>
    <col min="7681" max="7681" width="9.109375" style="84" bestFit="1" customWidth="1"/>
    <col min="7682" max="7682" width="8.33203125" style="84" bestFit="1" customWidth="1"/>
    <col min="7683" max="7685" width="8.33203125" style="84" customWidth="1"/>
    <col min="7686" max="7691" width="0" style="84" hidden="1" customWidth="1"/>
    <col min="7692" max="7692" width="8.44140625" style="84" customWidth="1"/>
    <col min="7693" max="7931" width="11.44140625" style="84"/>
    <col min="7932" max="7932" width="18.109375" style="84" customWidth="1"/>
    <col min="7933" max="7934" width="8.44140625" style="84" bestFit="1" customWidth="1"/>
    <col min="7935" max="7936" width="8.44140625" style="84" customWidth="1"/>
    <col min="7937" max="7937" width="9.109375" style="84" bestFit="1" customWidth="1"/>
    <col min="7938" max="7938" width="8.33203125" style="84" bestFit="1" customWidth="1"/>
    <col min="7939" max="7941" width="8.33203125" style="84" customWidth="1"/>
    <col min="7942" max="7947" width="0" style="84" hidden="1" customWidth="1"/>
    <col min="7948" max="7948" width="8.44140625" style="84" customWidth="1"/>
    <col min="7949" max="8187" width="11.44140625" style="84"/>
    <col min="8188" max="8188" width="18.109375" style="84" customWidth="1"/>
    <col min="8189" max="8190" width="8.44140625" style="84" bestFit="1" customWidth="1"/>
    <col min="8191" max="8192" width="8.44140625" style="84" customWidth="1"/>
    <col min="8193" max="8193" width="9.109375" style="84" bestFit="1" customWidth="1"/>
    <col min="8194" max="8194" width="8.33203125" style="84" bestFit="1" customWidth="1"/>
    <col min="8195" max="8197" width="8.33203125" style="84" customWidth="1"/>
    <col min="8198" max="8203" width="0" style="84" hidden="1" customWidth="1"/>
    <col min="8204" max="8204" width="8.44140625" style="84" customWidth="1"/>
    <col min="8205" max="8443" width="11.44140625" style="84"/>
    <col min="8444" max="8444" width="18.109375" style="84" customWidth="1"/>
    <col min="8445" max="8446" width="8.44140625" style="84" bestFit="1" customWidth="1"/>
    <col min="8447" max="8448" width="8.44140625" style="84" customWidth="1"/>
    <col min="8449" max="8449" width="9.109375" style="84" bestFit="1" customWidth="1"/>
    <col min="8450" max="8450" width="8.33203125" style="84" bestFit="1" customWidth="1"/>
    <col min="8451" max="8453" width="8.33203125" style="84" customWidth="1"/>
    <col min="8454" max="8459" width="0" style="84" hidden="1" customWidth="1"/>
    <col min="8460" max="8460" width="8.44140625" style="84" customWidth="1"/>
    <col min="8461" max="8699" width="11.44140625" style="84"/>
    <col min="8700" max="8700" width="18.109375" style="84" customWidth="1"/>
    <col min="8701" max="8702" width="8.44140625" style="84" bestFit="1" customWidth="1"/>
    <col min="8703" max="8704" width="8.44140625" style="84" customWidth="1"/>
    <col min="8705" max="8705" width="9.109375" style="84" bestFit="1" customWidth="1"/>
    <col min="8706" max="8706" width="8.33203125" style="84" bestFit="1" customWidth="1"/>
    <col min="8707" max="8709" width="8.33203125" style="84" customWidth="1"/>
    <col min="8710" max="8715" width="0" style="84" hidden="1" customWidth="1"/>
    <col min="8716" max="8716" width="8.44140625" style="84" customWidth="1"/>
    <col min="8717" max="8955" width="11.44140625" style="84"/>
    <col min="8956" max="8956" width="18.109375" style="84" customWidth="1"/>
    <col min="8957" max="8958" width="8.44140625" style="84" bestFit="1" customWidth="1"/>
    <col min="8959" max="8960" width="8.44140625" style="84" customWidth="1"/>
    <col min="8961" max="8961" width="9.109375" style="84" bestFit="1" customWidth="1"/>
    <col min="8962" max="8962" width="8.33203125" style="84" bestFit="1" customWidth="1"/>
    <col min="8963" max="8965" width="8.33203125" style="84" customWidth="1"/>
    <col min="8966" max="8971" width="0" style="84" hidden="1" customWidth="1"/>
    <col min="8972" max="8972" width="8.44140625" style="84" customWidth="1"/>
    <col min="8973" max="9211" width="11.44140625" style="84"/>
    <col min="9212" max="9212" width="18.109375" style="84" customWidth="1"/>
    <col min="9213" max="9214" width="8.44140625" style="84" bestFit="1" customWidth="1"/>
    <col min="9215" max="9216" width="8.44140625" style="84" customWidth="1"/>
    <col min="9217" max="9217" width="9.109375" style="84" bestFit="1" customWidth="1"/>
    <col min="9218" max="9218" width="8.33203125" style="84" bestFit="1" customWidth="1"/>
    <col min="9219" max="9221" width="8.33203125" style="84" customWidth="1"/>
    <col min="9222" max="9227" width="0" style="84" hidden="1" customWidth="1"/>
    <col min="9228" max="9228" width="8.44140625" style="84" customWidth="1"/>
    <col min="9229" max="9467" width="11.44140625" style="84"/>
    <col min="9468" max="9468" width="18.109375" style="84" customWidth="1"/>
    <col min="9469" max="9470" width="8.44140625" style="84" bestFit="1" customWidth="1"/>
    <col min="9471" max="9472" width="8.44140625" style="84" customWidth="1"/>
    <col min="9473" max="9473" width="9.109375" style="84" bestFit="1" customWidth="1"/>
    <col min="9474" max="9474" width="8.33203125" style="84" bestFit="1" customWidth="1"/>
    <col min="9475" max="9477" width="8.33203125" style="84" customWidth="1"/>
    <col min="9478" max="9483" width="0" style="84" hidden="1" customWidth="1"/>
    <col min="9484" max="9484" width="8.44140625" style="84" customWidth="1"/>
    <col min="9485" max="9723" width="11.44140625" style="84"/>
    <col min="9724" max="9724" width="18.109375" style="84" customWidth="1"/>
    <col min="9725" max="9726" width="8.44140625" style="84" bestFit="1" customWidth="1"/>
    <col min="9727" max="9728" width="8.44140625" style="84" customWidth="1"/>
    <col min="9729" max="9729" width="9.109375" style="84" bestFit="1" customWidth="1"/>
    <col min="9730" max="9730" width="8.33203125" style="84" bestFit="1" customWidth="1"/>
    <col min="9731" max="9733" width="8.33203125" style="84" customWidth="1"/>
    <col min="9734" max="9739" width="0" style="84" hidden="1" customWidth="1"/>
    <col min="9740" max="9740" width="8.44140625" style="84" customWidth="1"/>
    <col min="9741" max="9979" width="11.44140625" style="84"/>
    <col min="9980" max="9980" width="18.109375" style="84" customWidth="1"/>
    <col min="9981" max="9982" width="8.44140625" style="84" bestFit="1" customWidth="1"/>
    <col min="9983" max="9984" width="8.44140625" style="84" customWidth="1"/>
    <col min="9985" max="9985" width="9.109375" style="84" bestFit="1" customWidth="1"/>
    <col min="9986" max="9986" width="8.33203125" style="84" bestFit="1" customWidth="1"/>
    <col min="9987" max="9989" width="8.33203125" style="84" customWidth="1"/>
    <col min="9990" max="9995" width="0" style="84" hidden="1" customWidth="1"/>
    <col min="9996" max="9996" width="8.44140625" style="84" customWidth="1"/>
    <col min="9997" max="10235" width="11.44140625" style="84"/>
    <col min="10236" max="10236" width="18.109375" style="84" customWidth="1"/>
    <col min="10237" max="10238" width="8.44140625" style="84" bestFit="1" customWidth="1"/>
    <col min="10239" max="10240" width="8.44140625" style="84" customWidth="1"/>
    <col min="10241" max="10241" width="9.109375" style="84" bestFit="1" customWidth="1"/>
    <col min="10242" max="10242" width="8.33203125" style="84" bestFit="1" customWidth="1"/>
    <col min="10243" max="10245" width="8.33203125" style="84" customWidth="1"/>
    <col min="10246" max="10251" width="0" style="84" hidden="1" customWidth="1"/>
    <col min="10252" max="10252" width="8.44140625" style="84" customWidth="1"/>
    <col min="10253" max="10491" width="11.44140625" style="84"/>
    <col min="10492" max="10492" width="18.109375" style="84" customWidth="1"/>
    <col min="10493" max="10494" width="8.44140625" style="84" bestFit="1" customWidth="1"/>
    <col min="10495" max="10496" width="8.44140625" style="84" customWidth="1"/>
    <col min="10497" max="10497" width="9.109375" style="84" bestFit="1" customWidth="1"/>
    <col min="10498" max="10498" width="8.33203125" style="84" bestFit="1" customWidth="1"/>
    <col min="10499" max="10501" width="8.33203125" style="84" customWidth="1"/>
    <col min="10502" max="10507" width="0" style="84" hidden="1" customWidth="1"/>
    <col min="10508" max="10508" width="8.44140625" style="84" customWidth="1"/>
    <col min="10509" max="10747" width="11.44140625" style="84"/>
    <col min="10748" max="10748" width="18.109375" style="84" customWidth="1"/>
    <col min="10749" max="10750" width="8.44140625" style="84" bestFit="1" customWidth="1"/>
    <col min="10751" max="10752" width="8.44140625" style="84" customWidth="1"/>
    <col min="10753" max="10753" width="9.109375" style="84" bestFit="1" customWidth="1"/>
    <col min="10754" max="10754" width="8.33203125" style="84" bestFit="1" customWidth="1"/>
    <col min="10755" max="10757" width="8.33203125" style="84" customWidth="1"/>
    <col min="10758" max="10763" width="0" style="84" hidden="1" customWidth="1"/>
    <col min="10764" max="10764" width="8.44140625" style="84" customWidth="1"/>
    <col min="10765" max="11003" width="11.44140625" style="84"/>
    <col min="11004" max="11004" width="18.109375" style="84" customWidth="1"/>
    <col min="11005" max="11006" width="8.44140625" style="84" bestFit="1" customWidth="1"/>
    <col min="11007" max="11008" width="8.44140625" style="84" customWidth="1"/>
    <col min="11009" max="11009" width="9.109375" style="84" bestFit="1" customWidth="1"/>
    <col min="11010" max="11010" width="8.33203125" style="84" bestFit="1" customWidth="1"/>
    <col min="11011" max="11013" width="8.33203125" style="84" customWidth="1"/>
    <col min="11014" max="11019" width="0" style="84" hidden="1" customWidth="1"/>
    <col min="11020" max="11020" width="8.44140625" style="84" customWidth="1"/>
    <col min="11021" max="11259" width="11.44140625" style="84"/>
    <col min="11260" max="11260" width="18.109375" style="84" customWidth="1"/>
    <col min="11261" max="11262" width="8.44140625" style="84" bestFit="1" customWidth="1"/>
    <col min="11263" max="11264" width="8.44140625" style="84" customWidth="1"/>
    <col min="11265" max="11265" width="9.109375" style="84" bestFit="1" customWidth="1"/>
    <col min="11266" max="11266" width="8.33203125" style="84" bestFit="1" customWidth="1"/>
    <col min="11267" max="11269" width="8.33203125" style="84" customWidth="1"/>
    <col min="11270" max="11275" width="0" style="84" hidden="1" customWidth="1"/>
    <col min="11276" max="11276" width="8.44140625" style="84" customWidth="1"/>
    <col min="11277" max="11515" width="11.44140625" style="84"/>
    <col min="11516" max="11516" width="18.109375" style="84" customWidth="1"/>
    <col min="11517" max="11518" width="8.44140625" style="84" bestFit="1" customWidth="1"/>
    <col min="11519" max="11520" width="8.44140625" style="84" customWidth="1"/>
    <col min="11521" max="11521" width="9.109375" style="84" bestFit="1" customWidth="1"/>
    <col min="11522" max="11522" width="8.33203125" style="84" bestFit="1" customWidth="1"/>
    <col min="11523" max="11525" width="8.33203125" style="84" customWidth="1"/>
    <col min="11526" max="11531" width="0" style="84" hidden="1" customWidth="1"/>
    <col min="11532" max="11532" width="8.44140625" style="84" customWidth="1"/>
    <col min="11533" max="11771" width="11.44140625" style="84"/>
    <col min="11772" max="11772" width="18.109375" style="84" customWidth="1"/>
    <col min="11773" max="11774" width="8.44140625" style="84" bestFit="1" customWidth="1"/>
    <col min="11775" max="11776" width="8.44140625" style="84" customWidth="1"/>
    <col min="11777" max="11777" width="9.109375" style="84" bestFit="1" customWidth="1"/>
    <col min="11778" max="11778" width="8.33203125" style="84" bestFit="1" customWidth="1"/>
    <col min="11779" max="11781" width="8.33203125" style="84" customWidth="1"/>
    <col min="11782" max="11787" width="0" style="84" hidden="1" customWidth="1"/>
    <col min="11788" max="11788" width="8.44140625" style="84" customWidth="1"/>
    <col min="11789" max="12027" width="11.44140625" style="84"/>
    <col min="12028" max="12028" width="18.109375" style="84" customWidth="1"/>
    <col min="12029" max="12030" width="8.44140625" style="84" bestFit="1" customWidth="1"/>
    <col min="12031" max="12032" width="8.44140625" style="84" customWidth="1"/>
    <col min="12033" max="12033" width="9.109375" style="84" bestFit="1" customWidth="1"/>
    <col min="12034" max="12034" width="8.33203125" style="84" bestFit="1" customWidth="1"/>
    <col min="12035" max="12037" width="8.33203125" style="84" customWidth="1"/>
    <col min="12038" max="12043" width="0" style="84" hidden="1" customWidth="1"/>
    <col min="12044" max="12044" width="8.44140625" style="84" customWidth="1"/>
    <col min="12045" max="12283" width="11.44140625" style="84"/>
    <col min="12284" max="12284" width="18.109375" style="84" customWidth="1"/>
    <col min="12285" max="12286" width="8.44140625" style="84" bestFit="1" customWidth="1"/>
    <col min="12287" max="12288" width="8.44140625" style="84" customWidth="1"/>
    <col min="12289" max="12289" width="9.109375" style="84" bestFit="1" customWidth="1"/>
    <col min="12290" max="12290" width="8.33203125" style="84" bestFit="1" customWidth="1"/>
    <col min="12291" max="12293" width="8.33203125" style="84" customWidth="1"/>
    <col min="12294" max="12299" width="0" style="84" hidden="1" customWidth="1"/>
    <col min="12300" max="12300" width="8.44140625" style="84" customWidth="1"/>
    <col min="12301" max="12539" width="11.44140625" style="84"/>
    <col min="12540" max="12540" width="18.109375" style="84" customWidth="1"/>
    <col min="12541" max="12542" width="8.44140625" style="84" bestFit="1" customWidth="1"/>
    <col min="12543" max="12544" width="8.44140625" style="84" customWidth="1"/>
    <col min="12545" max="12545" width="9.109375" style="84" bestFit="1" customWidth="1"/>
    <col min="12546" max="12546" width="8.33203125" style="84" bestFit="1" customWidth="1"/>
    <col min="12547" max="12549" width="8.33203125" style="84" customWidth="1"/>
    <col min="12550" max="12555" width="0" style="84" hidden="1" customWidth="1"/>
    <col min="12556" max="12556" width="8.44140625" style="84" customWidth="1"/>
    <col min="12557" max="12795" width="11.44140625" style="84"/>
    <col min="12796" max="12796" width="18.109375" style="84" customWidth="1"/>
    <col min="12797" max="12798" width="8.44140625" style="84" bestFit="1" customWidth="1"/>
    <col min="12799" max="12800" width="8.44140625" style="84" customWidth="1"/>
    <col min="12801" max="12801" width="9.109375" style="84" bestFit="1" customWidth="1"/>
    <col min="12802" max="12802" width="8.33203125" style="84" bestFit="1" customWidth="1"/>
    <col min="12803" max="12805" width="8.33203125" style="84" customWidth="1"/>
    <col min="12806" max="12811" width="0" style="84" hidden="1" customWidth="1"/>
    <col min="12812" max="12812" width="8.44140625" style="84" customWidth="1"/>
    <col min="12813" max="13051" width="11.44140625" style="84"/>
    <col min="13052" max="13052" width="18.109375" style="84" customWidth="1"/>
    <col min="13053" max="13054" width="8.44140625" style="84" bestFit="1" customWidth="1"/>
    <col min="13055" max="13056" width="8.44140625" style="84" customWidth="1"/>
    <col min="13057" max="13057" width="9.109375" style="84" bestFit="1" customWidth="1"/>
    <col min="13058" max="13058" width="8.33203125" style="84" bestFit="1" customWidth="1"/>
    <col min="13059" max="13061" width="8.33203125" style="84" customWidth="1"/>
    <col min="13062" max="13067" width="0" style="84" hidden="1" customWidth="1"/>
    <col min="13068" max="13068" width="8.44140625" style="84" customWidth="1"/>
    <col min="13069" max="13307" width="11.44140625" style="84"/>
    <col min="13308" max="13308" width="18.109375" style="84" customWidth="1"/>
    <col min="13309" max="13310" width="8.44140625" style="84" bestFit="1" customWidth="1"/>
    <col min="13311" max="13312" width="8.44140625" style="84" customWidth="1"/>
    <col min="13313" max="13313" width="9.109375" style="84" bestFit="1" customWidth="1"/>
    <col min="13314" max="13314" width="8.33203125" style="84" bestFit="1" customWidth="1"/>
    <col min="13315" max="13317" width="8.33203125" style="84" customWidth="1"/>
    <col min="13318" max="13323" width="0" style="84" hidden="1" customWidth="1"/>
    <col min="13324" max="13324" width="8.44140625" style="84" customWidth="1"/>
    <col min="13325" max="13563" width="11.44140625" style="84"/>
    <col min="13564" max="13564" width="18.109375" style="84" customWidth="1"/>
    <col min="13565" max="13566" width="8.44140625" style="84" bestFit="1" customWidth="1"/>
    <col min="13567" max="13568" width="8.44140625" style="84" customWidth="1"/>
    <col min="13569" max="13569" width="9.109375" style="84" bestFit="1" customWidth="1"/>
    <col min="13570" max="13570" width="8.33203125" style="84" bestFit="1" customWidth="1"/>
    <col min="13571" max="13573" width="8.33203125" style="84" customWidth="1"/>
    <col min="13574" max="13579" width="0" style="84" hidden="1" customWidth="1"/>
    <col min="13580" max="13580" width="8.44140625" style="84" customWidth="1"/>
    <col min="13581" max="13819" width="11.44140625" style="84"/>
    <col min="13820" max="13820" width="18.109375" style="84" customWidth="1"/>
    <col min="13821" max="13822" width="8.44140625" style="84" bestFit="1" customWidth="1"/>
    <col min="13823" max="13824" width="8.44140625" style="84" customWidth="1"/>
    <col min="13825" max="13825" width="9.109375" style="84" bestFit="1" customWidth="1"/>
    <col min="13826" max="13826" width="8.33203125" style="84" bestFit="1" customWidth="1"/>
    <col min="13827" max="13829" width="8.33203125" style="84" customWidth="1"/>
    <col min="13830" max="13835" width="0" style="84" hidden="1" customWidth="1"/>
    <col min="13836" max="13836" width="8.44140625" style="84" customWidth="1"/>
    <col min="13837" max="14075" width="11.44140625" style="84"/>
    <col min="14076" max="14076" width="18.109375" style="84" customWidth="1"/>
    <col min="14077" max="14078" width="8.44140625" style="84" bestFit="1" customWidth="1"/>
    <col min="14079" max="14080" width="8.44140625" style="84" customWidth="1"/>
    <col min="14081" max="14081" width="9.109375" style="84" bestFit="1" customWidth="1"/>
    <col min="14082" max="14082" width="8.33203125" style="84" bestFit="1" customWidth="1"/>
    <col min="14083" max="14085" width="8.33203125" style="84" customWidth="1"/>
    <col min="14086" max="14091" width="0" style="84" hidden="1" customWidth="1"/>
    <col min="14092" max="14092" width="8.44140625" style="84" customWidth="1"/>
    <col min="14093" max="14331" width="11.44140625" style="84"/>
    <col min="14332" max="14332" width="18.109375" style="84" customWidth="1"/>
    <col min="14333" max="14334" width="8.44140625" style="84" bestFit="1" customWidth="1"/>
    <col min="14335" max="14336" width="8.44140625" style="84" customWidth="1"/>
    <col min="14337" max="14337" width="9.109375" style="84" bestFit="1" customWidth="1"/>
    <col min="14338" max="14338" width="8.33203125" style="84" bestFit="1" customWidth="1"/>
    <col min="14339" max="14341" width="8.33203125" style="84" customWidth="1"/>
    <col min="14342" max="14347" width="0" style="84" hidden="1" customWidth="1"/>
    <col min="14348" max="14348" width="8.44140625" style="84" customWidth="1"/>
    <col min="14349" max="14587" width="11.44140625" style="84"/>
    <col min="14588" max="14588" width="18.109375" style="84" customWidth="1"/>
    <col min="14589" max="14590" width="8.44140625" style="84" bestFit="1" customWidth="1"/>
    <col min="14591" max="14592" width="8.44140625" style="84" customWidth="1"/>
    <col min="14593" max="14593" width="9.109375" style="84" bestFit="1" customWidth="1"/>
    <col min="14594" max="14594" width="8.33203125" style="84" bestFit="1" customWidth="1"/>
    <col min="14595" max="14597" width="8.33203125" style="84" customWidth="1"/>
    <col min="14598" max="14603" width="0" style="84" hidden="1" customWidth="1"/>
    <col min="14604" max="14604" width="8.44140625" style="84" customWidth="1"/>
    <col min="14605" max="14843" width="11.44140625" style="84"/>
    <col min="14844" max="14844" width="18.109375" style="84" customWidth="1"/>
    <col min="14845" max="14846" width="8.44140625" style="84" bestFit="1" customWidth="1"/>
    <col min="14847" max="14848" width="8.44140625" style="84" customWidth="1"/>
    <col min="14849" max="14849" width="9.109375" style="84" bestFit="1" customWidth="1"/>
    <col min="14850" max="14850" width="8.33203125" style="84" bestFit="1" customWidth="1"/>
    <col min="14851" max="14853" width="8.33203125" style="84" customWidth="1"/>
    <col min="14854" max="14859" width="0" style="84" hidden="1" customWidth="1"/>
    <col min="14860" max="14860" width="8.44140625" style="84" customWidth="1"/>
    <col min="14861" max="15099" width="11.44140625" style="84"/>
    <col min="15100" max="15100" width="18.109375" style="84" customWidth="1"/>
    <col min="15101" max="15102" width="8.44140625" style="84" bestFit="1" customWidth="1"/>
    <col min="15103" max="15104" width="8.44140625" style="84" customWidth="1"/>
    <col min="15105" max="15105" width="9.109375" style="84" bestFit="1" customWidth="1"/>
    <col min="15106" max="15106" width="8.33203125" style="84" bestFit="1" customWidth="1"/>
    <col min="15107" max="15109" width="8.33203125" style="84" customWidth="1"/>
    <col min="15110" max="15115" width="0" style="84" hidden="1" customWidth="1"/>
    <col min="15116" max="15116" width="8.44140625" style="84" customWidth="1"/>
    <col min="15117" max="15355" width="11.44140625" style="84"/>
    <col min="15356" max="15356" width="18.109375" style="84" customWidth="1"/>
    <col min="15357" max="15358" width="8.44140625" style="84" bestFit="1" customWidth="1"/>
    <col min="15359" max="15360" width="8.44140625" style="84" customWidth="1"/>
    <col min="15361" max="15361" width="9.109375" style="84" bestFit="1" customWidth="1"/>
    <col min="15362" max="15362" width="8.33203125" style="84" bestFit="1" customWidth="1"/>
    <col min="15363" max="15365" width="8.33203125" style="84" customWidth="1"/>
    <col min="15366" max="15371" width="0" style="84" hidden="1" customWidth="1"/>
    <col min="15372" max="15372" width="8.44140625" style="84" customWidth="1"/>
    <col min="15373" max="15611" width="11.44140625" style="84"/>
    <col min="15612" max="15612" width="18.109375" style="84" customWidth="1"/>
    <col min="15613" max="15614" width="8.44140625" style="84" bestFit="1" customWidth="1"/>
    <col min="15615" max="15616" width="8.44140625" style="84" customWidth="1"/>
    <col min="15617" max="15617" width="9.109375" style="84" bestFit="1" customWidth="1"/>
    <col min="15618" max="15618" width="8.33203125" style="84" bestFit="1" customWidth="1"/>
    <col min="15619" max="15621" width="8.33203125" style="84" customWidth="1"/>
    <col min="15622" max="15627" width="0" style="84" hidden="1" customWidth="1"/>
    <col min="15628" max="15628" width="8.44140625" style="84" customWidth="1"/>
    <col min="15629" max="15867" width="11.44140625" style="84"/>
    <col min="15868" max="15868" width="18.109375" style="84" customWidth="1"/>
    <col min="15869" max="15870" width="8.44140625" style="84" bestFit="1" customWidth="1"/>
    <col min="15871" max="15872" width="8.44140625" style="84" customWidth="1"/>
    <col min="15873" max="15873" width="9.109375" style="84" bestFit="1" customWidth="1"/>
    <col min="15874" max="15874" width="8.33203125" style="84" bestFit="1" customWidth="1"/>
    <col min="15875" max="15877" width="8.33203125" style="84" customWidth="1"/>
    <col min="15878" max="15883" width="0" style="84" hidden="1" customWidth="1"/>
    <col min="15884" max="15884" width="8.44140625" style="84" customWidth="1"/>
    <col min="15885" max="16123" width="11.44140625" style="84"/>
    <col min="16124" max="16124" width="18.109375" style="84" customWidth="1"/>
    <col min="16125" max="16126" width="8.44140625" style="84" bestFit="1" customWidth="1"/>
    <col min="16127" max="16128" width="8.44140625" style="84" customWidth="1"/>
    <col min="16129" max="16129" width="9.109375" style="84" bestFit="1" customWidth="1"/>
    <col min="16130" max="16130" width="8.33203125" style="84" bestFit="1" customWidth="1"/>
    <col min="16131" max="16133" width="8.33203125" style="84" customWidth="1"/>
    <col min="16134" max="16139" width="0" style="84" hidden="1" customWidth="1"/>
    <col min="16140" max="16140" width="8.44140625" style="84" customWidth="1"/>
    <col min="16141" max="16384" width="11.44140625" style="84"/>
  </cols>
  <sheetData>
    <row r="1" spans="1:16" s="85" customFormat="1" x14ac:dyDescent="0.25"/>
    <row r="2" spans="1:16" s="85" customFormat="1" x14ac:dyDescent="0.25">
      <c r="A2" s="112" t="s">
        <v>121</v>
      </c>
    </row>
    <row r="3" spans="1:16" s="85" customFormat="1" ht="14.4" x14ac:dyDescent="0.3">
      <c r="A3" s="112" t="s">
        <v>122</v>
      </c>
      <c r="J3" s="253"/>
    </row>
    <row r="4" spans="1:16" s="85" customFormat="1" x14ac:dyDescent="0.25"/>
    <row r="5" spans="1:16" s="85" customFormat="1" ht="13.8" x14ac:dyDescent="0.3">
      <c r="B5" s="347" t="s">
        <v>111</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33"/>
    </row>
    <row r="7" spans="1:16" s="88" customFormat="1"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81" t="s">
        <v>75</v>
      </c>
      <c r="D10" s="81" t="s">
        <v>76</v>
      </c>
      <c r="E10" s="81" t="s">
        <v>77</v>
      </c>
      <c r="F10" s="81" t="s">
        <v>78</v>
      </c>
      <c r="G10" s="81" t="s">
        <v>8</v>
      </c>
      <c r="H10" s="81" t="s">
        <v>79</v>
      </c>
      <c r="I10" s="81" t="s">
        <v>80</v>
      </c>
      <c r="J10" s="81" t="s">
        <v>81</v>
      </c>
      <c r="K10" s="142" t="s">
        <v>46</v>
      </c>
    </row>
    <row r="11" spans="1:16" x14ac:dyDescent="0.25">
      <c r="B11" s="76" t="s">
        <v>368</v>
      </c>
      <c r="C11" s="76">
        <v>3832</v>
      </c>
      <c r="D11" s="76">
        <v>2409</v>
      </c>
      <c r="E11" s="76">
        <f>C11+D11</f>
        <v>6241</v>
      </c>
      <c r="F11" s="77">
        <f>E11/$E$23</f>
        <v>0.30365396779059017</v>
      </c>
      <c r="G11" s="76">
        <v>12775</v>
      </c>
      <c r="H11" s="76">
        <v>1025</v>
      </c>
      <c r="I11" s="76">
        <f>G11+H11</f>
        <v>13800</v>
      </c>
      <c r="J11" s="77">
        <f>I11/$I$23</f>
        <v>0.39558549519850938</v>
      </c>
      <c r="K11" s="76">
        <f t="shared" ref="K11:K22" si="0">E11+I11</f>
        <v>20041</v>
      </c>
      <c r="P11" s="89"/>
    </row>
    <row r="12" spans="1:16" x14ac:dyDescent="0.25">
      <c r="B12" s="76" t="s">
        <v>369</v>
      </c>
      <c r="C12" s="76">
        <v>162</v>
      </c>
      <c r="D12" s="76">
        <v>132</v>
      </c>
      <c r="E12" s="76">
        <f t="shared" ref="E12:E22" si="1">C12+D12</f>
        <v>294</v>
      </c>
      <c r="F12" s="77">
        <f t="shared" ref="F12:F22" si="2">E12/$E$23</f>
        <v>1.4304481097649977E-2</v>
      </c>
      <c r="G12" s="76">
        <v>484</v>
      </c>
      <c r="H12" s="76">
        <v>41</v>
      </c>
      <c r="I12" s="76">
        <f t="shared" ref="I12:I22" si="3">G12+H12</f>
        <v>525</v>
      </c>
      <c r="J12" s="77">
        <f t="shared" ref="J12:J22" si="4">I12/$I$23</f>
        <v>1.5049448186899813E-2</v>
      </c>
      <c r="K12" s="76">
        <f t="shared" si="0"/>
        <v>819</v>
      </c>
      <c r="P12" s="89"/>
    </row>
    <row r="13" spans="1:16" x14ac:dyDescent="0.25">
      <c r="B13" s="76" t="s">
        <v>370</v>
      </c>
      <c r="C13" s="76">
        <v>642</v>
      </c>
      <c r="D13" s="76">
        <v>458</v>
      </c>
      <c r="E13" s="76">
        <f t="shared" si="1"/>
        <v>1100</v>
      </c>
      <c r="F13" s="77">
        <f t="shared" si="2"/>
        <v>5.3520167372159783E-2</v>
      </c>
      <c r="G13" s="76">
        <v>1463</v>
      </c>
      <c r="H13" s="76">
        <v>164</v>
      </c>
      <c r="I13" s="76">
        <f t="shared" si="3"/>
        <v>1627</v>
      </c>
      <c r="J13" s="77">
        <f t="shared" si="4"/>
        <v>4.6638956571592373E-2</v>
      </c>
      <c r="K13" s="76">
        <f t="shared" si="0"/>
        <v>2727</v>
      </c>
      <c r="P13" s="89"/>
    </row>
    <row r="14" spans="1:16" x14ac:dyDescent="0.25">
      <c r="B14" s="76" t="s">
        <v>62</v>
      </c>
      <c r="C14" s="76">
        <v>682</v>
      </c>
      <c r="D14" s="76">
        <v>496</v>
      </c>
      <c r="E14" s="76">
        <f t="shared" si="1"/>
        <v>1178</v>
      </c>
      <c r="F14" s="77">
        <f t="shared" si="2"/>
        <v>5.7315233785822019E-2</v>
      </c>
      <c r="G14" s="76">
        <v>1715</v>
      </c>
      <c r="H14" s="76">
        <v>158</v>
      </c>
      <c r="I14" s="76">
        <f t="shared" si="3"/>
        <v>1873</v>
      </c>
      <c r="J14" s="77">
        <f t="shared" si="4"/>
        <v>5.3690698007739714E-2</v>
      </c>
      <c r="K14" s="76">
        <f t="shared" si="0"/>
        <v>3051</v>
      </c>
      <c r="P14" s="89"/>
    </row>
    <row r="15" spans="1:16" x14ac:dyDescent="0.25">
      <c r="B15" s="76" t="s">
        <v>371</v>
      </c>
      <c r="C15" s="76">
        <v>235</v>
      </c>
      <c r="D15" s="76">
        <v>213</v>
      </c>
      <c r="E15" s="76">
        <f t="shared" si="1"/>
        <v>448</v>
      </c>
      <c r="F15" s="77">
        <f t="shared" si="2"/>
        <v>2.1797304529752346E-2</v>
      </c>
      <c r="G15" s="76">
        <v>684</v>
      </c>
      <c r="H15" s="76">
        <v>71</v>
      </c>
      <c r="I15" s="76">
        <f t="shared" si="3"/>
        <v>755</v>
      </c>
      <c r="J15" s="77">
        <f t="shared" si="4"/>
        <v>2.1642539773541636E-2</v>
      </c>
      <c r="K15" s="76">
        <f t="shared" si="0"/>
        <v>1203</v>
      </c>
      <c r="P15" s="89"/>
    </row>
    <row r="16" spans="1:16" ht="24" x14ac:dyDescent="0.25">
      <c r="B16" s="76" t="s">
        <v>372</v>
      </c>
      <c r="C16" s="76">
        <v>698</v>
      </c>
      <c r="D16" s="76">
        <v>554</v>
      </c>
      <c r="E16" s="76">
        <f t="shared" si="1"/>
        <v>1252</v>
      </c>
      <c r="F16" s="77">
        <f t="shared" si="2"/>
        <v>6.0915681409040044E-2</v>
      </c>
      <c r="G16" s="76">
        <v>1491</v>
      </c>
      <c r="H16" s="76">
        <v>219</v>
      </c>
      <c r="I16" s="76">
        <f t="shared" si="3"/>
        <v>1710</v>
      </c>
      <c r="J16" s="77">
        <f t="shared" si="4"/>
        <v>4.9018202665902247E-2</v>
      </c>
      <c r="K16" s="76">
        <f t="shared" si="0"/>
        <v>2962</v>
      </c>
      <c r="P16" s="89"/>
    </row>
    <row r="17" spans="2:16" x14ac:dyDescent="0.25">
      <c r="B17" s="76" t="s">
        <v>373</v>
      </c>
      <c r="C17" s="76">
        <v>813</v>
      </c>
      <c r="D17" s="76">
        <v>704</v>
      </c>
      <c r="E17" s="76">
        <f t="shared" si="1"/>
        <v>1517</v>
      </c>
      <c r="F17" s="77">
        <f t="shared" si="2"/>
        <v>7.3809176275969446E-2</v>
      </c>
      <c r="G17" s="76">
        <v>2035</v>
      </c>
      <c r="H17" s="76">
        <v>193</v>
      </c>
      <c r="I17" s="76">
        <f t="shared" si="3"/>
        <v>2228</v>
      </c>
      <c r="J17" s="77">
        <f t="shared" si="4"/>
        <v>6.3866991543643406E-2</v>
      </c>
      <c r="K17" s="76">
        <f t="shared" si="0"/>
        <v>3745</v>
      </c>
      <c r="P17" s="89"/>
    </row>
    <row r="18" spans="2:16" x14ac:dyDescent="0.25">
      <c r="B18" s="76" t="s">
        <v>374</v>
      </c>
      <c r="C18" s="76">
        <v>1385</v>
      </c>
      <c r="D18" s="76">
        <v>965</v>
      </c>
      <c r="E18" s="76">
        <f t="shared" si="1"/>
        <v>2350</v>
      </c>
      <c r="F18" s="77">
        <f t="shared" si="2"/>
        <v>0.11433853938597771</v>
      </c>
      <c r="G18" s="76">
        <v>2336</v>
      </c>
      <c r="H18" s="76">
        <v>304</v>
      </c>
      <c r="I18" s="76">
        <f t="shared" si="3"/>
        <v>2640</v>
      </c>
      <c r="J18" s="77">
        <f t="shared" si="4"/>
        <v>7.5677225168410495E-2</v>
      </c>
      <c r="K18" s="76">
        <f t="shared" si="0"/>
        <v>4990</v>
      </c>
      <c r="P18" s="89"/>
    </row>
    <row r="19" spans="2:16" x14ac:dyDescent="0.25">
      <c r="B19" s="76" t="s">
        <v>375</v>
      </c>
      <c r="C19" s="76">
        <v>1400</v>
      </c>
      <c r="D19" s="76">
        <v>830</v>
      </c>
      <c r="E19" s="76">
        <f t="shared" si="1"/>
        <v>2230</v>
      </c>
      <c r="F19" s="77">
        <f t="shared" si="2"/>
        <v>0.1084999756726512</v>
      </c>
      <c r="G19" s="76">
        <v>4162</v>
      </c>
      <c r="H19" s="76">
        <v>378</v>
      </c>
      <c r="I19" s="76">
        <f t="shared" si="3"/>
        <v>4540</v>
      </c>
      <c r="J19" s="77">
        <f t="shared" si="4"/>
        <v>0.13014189479719077</v>
      </c>
      <c r="K19" s="76">
        <f t="shared" si="0"/>
        <v>6770</v>
      </c>
      <c r="P19" s="89"/>
    </row>
    <row r="20" spans="2:16" x14ac:dyDescent="0.25">
      <c r="B20" s="76" t="s">
        <v>376</v>
      </c>
      <c r="C20" s="76">
        <v>558</v>
      </c>
      <c r="D20" s="76">
        <v>361</v>
      </c>
      <c r="E20" s="76">
        <f t="shared" si="1"/>
        <v>919</v>
      </c>
      <c r="F20" s="77">
        <f t="shared" si="2"/>
        <v>4.4713667104558943E-2</v>
      </c>
      <c r="G20" s="76">
        <v>944</v>
      </c>
      <c r="H20" s="76">
        <v>99</v>
      </c>
      <c r="I20" s="76">
        <f t="shared" si="3"/>
        <v>1043</v>
      </c>
      <c r="J20" s="77">
        <f t="shared" si="4"/>
        <v>2.9898237064640964E-2</v>
      </c>
      <c r="K20" s="76">
        <f t="shared" si="0"/>
        <v>1962</v>
      </c>
      <c r="P20" s="89"/>
    </row>
    <row r="21" spans="2:16" x14ac:dyDescent="0.25">
      <c r="B21" s="76" t="s">
        <v>377</v>
      </c>
      <c r="C21" s="76">
        <v>434</v>
      </c>
      <c r="D21" s="76">
        <v>316</v>
      </c>
      <c r="E21" s="76">
        <f t="shared" si="1"/>
        <v>750</v>
      </c>
      <c r="F21" s="77">
        <f t="shared" si="2"/>
        <v>3.6491023208290757E-2</v>
      </c>
      <c r="G21" s="76">
        <v>674</v>
      </c>
      <c r="H21" s="76">
        <v>91</v>
      </c>
      <c r="I21" s="76">
        <f t="shared" si="3"/>
        <v>765</v>
      </c>
      <c r="J21" s="77">
        <f t="shared" si="4"/>
        <v>2.1929195929482587E-2</v>
      </c>
      <c r="K21" s="76">
        <f t="shared" si="0"/>
        <v>1515</v>
      </c>
      <c r="P21" s="89"/>
    </row>
    <row r="22" spans="2:16" x14ac:dyDescent="0.25">
      <c r="B22" s="76" t="s">
        <v>378</v>
      </c>
      <c r="C22" s="76">
        <v>1421</v>
      </c>
      <c r="D22" s="76">
        <v>853</v>
      </c>
      <c r="E22" s="76">
        <f t="shared" si="1"/>
        <v>2274</v>
      </c>
      <c r="F22" s="77">
        <f t="shared" si="2"/>
        <v>0.11064078236753759</v>
      </c>
      <c r="G22" s="76">
        <v>3045</v>
      </c>
      <c r="H22" s="76">
        <v>334</v>
      </c>
      <c r="I22" s="76">
        <f t="shared" si="3"/>
        <v>3379</v>
      </c>
      <c r="J22" s="77">
        <f t="shared" si="4"/>
        <v>9.6861115092446604E-2</v>
      </c>
      <c r="K22" s="76">
        <f t="shared" si="0"/>
        <v>5653</v>
      </c>
      <c r="P22" s="89"/>
    </row>
    <row r="23" spans="2:16" x14ac:dyDescent="0.25">
      <c r="B23" s="78" t="s">
        <v>66</v>
      </c>
      <c r="C23" s="76">
        <f t="shared" ref="C23:H23" si="5">SUM(C11:C22)</f>
        <v>12262</v>
      </c>
      <c r="D23" s="76">
        <f t="shared" si="5"/>
        <v>8291</v>
      </c>
      <c r="E23" s="78">
        <f t="shared" ref="E23" si="6">C23+D23</f>
        <v>20553</v>
      </c>
      <c r="F23" s="80">
        <f t="shared" ref="F23" si="7">E23/$E$23</f>
        <v>1</v>
      </c>
      <c r="G23" s="76">
        <f t="shared" si="5"/>
        <v>31808</v>
      </c>
      <c r="H23" s="76">
        <f t="shared" si="5"/>
        <v>3077</v>
      </c>
      <c r="I23" s="78">
        <f t="shared" ref="I23" si="8">G23+H23</f>
        <v>34885</v>
      </c>
      <c r="J23" s="80">
        <f t="shared" ref="J23" si="9">I23/$I$23</f>
        <v>1</v>
      </c>
      <c r="K23" s="78">
        <f t="shared" ref="K23:K24" si="10">E23+I23</f>
        <v>55438</v>
      </c>
      <c r="P23" s="89"/>
    </row>
    <row r="24" spans="2:16" ht="25.5" customHeight="1" x14ac:dyDescent="0.25">
      <c r="B24" s="90" t="s">
        <v>82</v>
      </c>
      <c r="C24" s="91">
        <f>+C23/$K$23</f>
        <v>0.22118402539774162</v>
      </c>
      <c r="D24" s="91">
        <f>+D23/$K$23</f>
        <v>0.14955445723150185</v>
      </c>
      <c r="E24" s="92">
        <f>C24+D24</f>
        <v>0.37073848262924347</v>
      </c>
      <c r="F24" s="92"/>
      <c r="G24" s="91">
        <f>+G23/$K$23</f>
        <v>0.57375807208052243</v>
      </c>
      <c r="H24" s="91">
        <f>+H23/$K$23</f>
        <v>5.5503445290234134E-2</v>
      </c>
      <c r="I24" s="92">
        <f>G24+H24</f>
        <v>0.62926151737075653</v>
      </c>
      <c r="J24" s="92"/>
      <c r="K24" s="92">
        <f t="shared" si="10"/>
        <v>1</v>
      </c>
    </row>
    <row r="25" spans="2:16" x14ac:dyDescent="0.25">
      <c r="B25" s="93"/>
      <c r="C25" s="94"/>
      <c r="D25" s="94"/>
      <c r="E25" s="95"/>
      <c r="F25" s="95"/>
      <c r="G25" s="94"/>
      <c r="H25" s="94"/>
      <c r="I25" s="95"/>
      <c r="J25" s="95"/>
      <c r="K25" s="95"/>
      <c r="L25" s="95"/>
    </row>
    <row r="26" spans="2:16" ht="13.8" x14ac:dyDescent="0.3">
      <c r="B26" s="347" t="s">
        <v>112</v>
      </c>
      <c r="C26" s="347"/>
      <c r="D26" s="347"/>
      <c r="E26" s="347"/>
      <c r="F26" s="347"/>
      <c r="G26" s="347"/>
      <c r="H26" s="347"/>
      <c r="I26" s="347"/>
      <c r="J26" s="347"/>
      <c r="K26" s="347"/>
      <c r="L26" s="95"/>
    </row>
    <row r="27" spans="2:16" ht="13.8" x14ac:dyDescent="0.3">
      <c r="B27" s="360" t="str">
        <f>'Solicitudes Regiones'!$B$6:$P$6</f>
        <v>Acumuladas de julio de 2008 a enero de 2019</v>
      </c>
      <c r="C27" s="360"/>
      <c r="D27" s="360"/>
      <c r="E27" s="360"/>
      <c r="F27" s="360"/>
      <c r="G27" s="360"/>
      <c r="H27" s="360"/>
      <c r="I27" s="360"/>
      <c r="J27" s="360"/>
      <c r="K27" s="360"/>
      <c r="L27" s="95"/>
    </row>
    <row r="28" spans="2:16" x14ac:dyDescent="0.25">
      <c r="B28" s="83"/>
      <c r="C28" s="96"/>
      <c r="D28" s="96"/>
      <c r="E28" s="96"/>
      <c r="F28" s="96"/>
      <c r="G28" s="96"/>
      <c r="H28" s="96"/>
      <c r="I28" s="96"/>
      <c r="J28" s="96"/>
      <c r="K28" s="96"/>
    </row>
    <row r="29" spans="2:16" ht="15" customHeight="1" x14ac:dyDescent="0.25">
      <c r="B29" s="375" t="s">
        <v>83</v>
      </c>
      <c r="C29" s="375"/>
      <c r="D29" s="375"/>
      <c r="E29" s="375"/>
      <c r="F29" s="375"/>
      <c r="G29" s="375"/>
      <c r="H29" s="375"/>
      <c r="I29" s="375"/>
      <c r="J29" s="375"/>
      <c r="K29" s="375"/>
      <c r="L29" s="97"/>
    </row>
    <row r="30" spans="2:16" ht="15" customHeight="1" x14ac:dyDescent="0.25">
      <c r="B30" s="375" t="s">
        <v>74</v>
      </c>
      <c r="C30" s="375" t="s">
        <v>2</v>
      </c>
      <c r="D30" s="375"/>
      <c r="E30" s="375"/>
      <c r="F30" s="375"/>
      <c r="G30" s="375"/>
      <c r="H30" s="375"/>
      <c r="I30" s="375"/>
      <c r="J30" s="375"/>
      <c r="K30" s="375"/>
    </row>
    <row r="31" spans="2:16" ht="24" x14ac:dyDescent="0.25">
      <c r="B31" s="375"/>
      <c r="C31" s="81" t="s">
        <v>75</v>
      </c>
      <c r="D31" s="81" t="s">
        <v>76</v>
      </c>
      <c r="E31" s="81" t="s">
        <v>77</v>
      </c>
      <c r="F31" s="81" t="s">
        <v>78</v>
      </c>
      <c r="G31" s="81" t="s">
        <v>8</v>
      </c>
      <c r="H31" s="81" t="s">
        <v>79</v>
      </c>
      <c r="I31" s="81" t="s">
        <v>80</v>
      </c>
      <c r="J31" s="81" t="s">
        <v>81</v>
      </c>
      <c r="K31" s="82" t="s">
        <v>46</v>
      </c>
    </row>
    <row r="32" spans="2:16" x14ac:dyDescent="0.25">
      <c r="B32" s="76" t="s">
        <v>368</v>
      </c>
      <c r="C32" s="76">
        <v>3506</v>
      </c>
      <c r="D32" s="76">
        <v>1819</v>
      </c>
      <c r="E32" s="76">
        <f>C32+D32</f>
        <v>5325</v>
      </c>
      <c r="F32" s="77">
        <f>E32/$E$44</f>
        <v>0.312646782527008</v>
      </c>
      <c r="G32" s="76">
        <v>10850</v>
      </c>
      <c r="H32" s="76">
        <v>857</v>
      </c>
      <c r="I32" s="76">
        <f>G32+H32</f>
        <v>11707</v>
      </c>
      <c r="J32" s="77">
        <f>I32/$I$44</f>
        <v>0.39319540538725062</v>
      </c>
      <c r="K32" s="76">
        <f t="shared" ref="K32:K43" si="11">E32+I32</f>
        <v>17032</v>
      </c>
    </row>
    <row r="33" spans="2:11" x14ac:dyDescent="0.25">
      <c r="B33" s="76" t="s">
        <v>369</v>
      </c>
      <c r="C33" s="76">
        <v>150</v>
      </c>
      <c r="D33" s="76">
        <v>87</v>
      </c>
      <c r="E33" s="76">
        <f t="shared" ref="E33:E43" si="12">C33+D33</f>
        <v>237</v>
      </c>
      <c r="F33" s="77">
        <f t="shared" ref="F33:F43" si="13">E33/$E$44</f>
        <v>1.3914983560356975E-2</v>
      </c>
      <c r="G33" s="76">
        <v>425</v>
      </c>
      <c r="H33" s="76">
        <v>33</v>
      </c>
      <c r="I33" s="76">
        <f t="shared" ref="I33:I43" si="14">G33+H33</f>
        <v>458</v>
      </c>
      <c r="J33" s="77">
        <f t="shared" ref="J33:J43" si="15">I33/$I$44</f>
        <v>1.5382548532276483E-2</v>
      </c>
      <c r="K33" s="76">
        <f t="shared" si="11"/>
        <v>695</v>
      </c>
    </row>
    <row r="34" spans="2:11" x14ac:dyDescent="0.25">
      <c r="B34" s="76" t="s">
        <v>370</v>
      </c>
      <c r="C34" s="76">
        <v>602</v>
      </c>
      <c r="D34" s="76">
        <v>276</v>
      </c>
      <c r="E34" s="76">
        <f t="shared" si="12"/>
        <v>878</v>
      </c>
      <c r="F34" s="77">
        <f t="shared" si="13"/>
        <v>5.1550023485204322E-2</v>
      </c>
      <c r="G34" s="76">
        <v>1274</v>
      </c>
      <c r="H34" s="76">
        <v>139</v>
      </c>
      <c r="I34" s="76">
        <f t="shared" si="14"/>
        <v>1413</v>
      </c>
      <c r="J34" s="77">
        <f t="shared" si="15"/>
        <v>4.745751326660845E-2</v>
      </c>
      <c r="K34" s="76">
        <f t="shared" si="11"/>
        <v>2291</v>
      </c>
    </row>
    <row r="35" spans="2:11" x14ac:dyDescent="0.25">
      <c r="B35" s="76" t="s">
        <v>62</v>
      </c>
      <c r="C35" s="76">
        <v>643</v>
      </c>
      <c r="D35" s="76">
        <v>346</v>
      </c>
      <c r="E35" s="76">
        <f t="shared" si="12"/>
        <v>989</v>
      </c>
      <c r="F35" s="77">
        <f t="shared" si="13"/>
        <v>5.8067167684358857E-2</v>
      </c>
      <c r="G35" s="76">
        <v>1531</v>
      </c>
      <c r="H35" s="76">
        <v>129</v>
      </c>
      <c r="I35" s="76">
        <f t="shared" si="14"/>
        <v>1660</v>
      </c>
      <c r="J35" s="77">
        <f t="shared" si="15"/>
        <v>5.5753341841875463E-2</v>
      </c>
      <c r="K35" s="76">
        <f t="shared" si="11"/>
        <v>2649</v>
      </c>
    </row>
    <row r="36" spans="2:11" x14ac:dyDescent="0.25">
      <c r="B36" s="76" t="s">
        <v>371</v>
      </c>
      <c r="C36" s="76">
        <v>210</v>
      </c>
      <c r="D36" s="76">
        <v>114</v>
      </c>
      <c r="E36" s="76">
        <f t="shared" si="12"/>
        <v>324</v>
      </c>
      <c r="F36" s="77">
        <f t="shared" si="13"/>
        <v>1.9023015500234851E-2</v>
      </c>
      <c r="G36" s="76">
        <v>613</v>
      </c>
      <c r="H36" s="76">
        <v>62</v>
      </c>
      <c r="I36" s="76">
        <f t="shared" si="14"/>
        <v>675</v>
      </c>
      <c r="J36" s="77">
        <f t="shared" si="15"/>
        <v>2.2670786592328879E-2</v>
      </c>
      <c r="K36" s="76">
        <f t="shared" si="11"/>
        <v>999</v>
      </c>
    </row>
    <row r="37" spans="2:11" ht="24" x14ac:dyDescent="0.25">
      <c r="B37" s="76" t="s">
        <v>372</v>
      </c>
      <c r="C37" s="76">
        <v>669</v>
      </c>
      <c r="D37" s="76">
        <v>352</v>
      </c>
      <c r="E37" s="76">
        <f t="shared" si="12"/>
        <v>1021</v>
      </c>
      <c r="F37" s="77">
        <f t="shared" si="13"/>
        <v>5.9945984030061059E-2</v>
      </c>
      <c r="G37" s="76">
        <v>1326</v>
      </c>
      <c r="H37" s="76">
        <v>185</v>
      </c>
      <c r="I37" s="76">
        <f t="shared" si="14"/>
        <v>1511</v>
      </c>
      <c r="J37" s="77">
        <f t="shared" si="15"/>
        <v>5.0748975616309533E-2</v>
      </c>
      <c r="K37" s="76">
        <f t="shared" si="11"/>
        <v>2532</v>
      </c>
    </row>
    <row r="38" spans="2:11" x14ac:dyDescent="0.25">
      <c r="B38" s="76" t="s">
        <v>373</v>
      </c>
      <c r="C38" s="76">
        <v>740</v>
      </c>
      <c r="D38" s="76">
        <v>433</v>
      </c>
      <c r="E38" s="76">
        <f t="shared" si="12"/>
        <v>1173</v>
      </c>
      <c r="F38" s="77">
        <f t="shared" si="13"/>
        <v>6.8870361672146552E-2</v>
      </c>
      <c r="G38" s="76">
        <v>1705</v>
      </c>
      <c r="H38" s="76">
        <v>160</v>
      </c>
      <c r="I38" s="76">
        <f t="shared" si="14"/>
        <v>1865</v>
      </c>
      <c r="J38" s="77">
        <f t="shared" si="15"/>
        <v>6.2638543695842014E-2</v>
      </c>
      <c r="K38" s="76">
        <f t="shared" si="11"/>
        <v>3038</v>
      </c>
    </row>
    <row r="39" spans="2:11" x14ac:dyDescent="0.25">
      <c r="B39" s="76" t="s">
        <v>374</v>
      </c>
      <c r="C39" s="76">
        <v>1290</v>
      </c>
      <c r="D39" s="76">
        <v>651</v>
      </c>
      <c r="E39" s="76">
        <f t="shared" si="12"/>
        <v>1941</v>
      </c>
      <c r="F39" s="77">
        <f t="shared" si="13"/>
        <v>0.11396195396899952</v>
      </c>
      <c r="G39" s="76">
        <v>1967</v>
      </c>
      <c r="H39" s="76">
        <v>256</v>
      </c>
      <c r="I39" s="76">
        <f t="shared" si="14"/>
        <v>2223</v>
      </c>
      <c r="J39" s="77">
        <f t="shared" si="15"/>
        <v>7.4662457177403108E-2</v>
      </c>
      <c r="K39" s="76">
        <f t="shared" si="11"/>
        <v>4164</v>
      </c>
    </row>
    <row r="40" spans="2:11" x14ac:dyDescent="0.25">
      <c r="B40" s="76" t="s">
        <v>375</v>
      </c>
      <c r="C40" s="76">
        <v>1281</v>
      </c>
      <c r="D40" s="76">
        <v>593</v>
      </c>
      <c r="E40" s="76">
        <f t="shared" si="12"/>
        <v>1874</v>
      </c>
      <c r="F40" s="77">
        <f t="shared" si="13"/>
        <v>0.11002818224518553</v>
      </c>
      <c r="G40" s="76">
        <v>3467</v>
      </c>
      <c r="H40" s="76">
        <v>328</v>
      </c>
      <c r="I40" s="76">
        <f t="shared" si="14"/>
        <v>3795</v>
      </c>
      <c r="J40" s="77">
        <f t="shared" si="15"/>
        <v>0.12746020017464901</v>
      </c>
      <c r="K40" s="76">
        <f t="shared" si="11"/>
        <v>5669</v>
      </c>
    </row>
    <row r="41" spans="2:11" x14ac:dyDescent="0.25">
      <c r="B41" s="76" t="s">
        <v>376</v>
      </c>
      <c r="C41" s="76">
        <v>508</v>
      </c>
      <c r="D41" s="76">
        <v>248</v>
      </c>
      <c r="E41" s="76">
        <f t="shared" si="12"/>
        <v>756</v>
      </c>
      <c r="F41" s="77">
        <f t="shared" si="13"/>
        <v>4.4387036167214657E-2</v>
      </c>
      <c r="G41" s="76">
        <v>803</v>
      </c>
      <c r="H41" s="76">
        <v>86</v>
      </c>
      <c r="I41" s="76">
        <f t="shared" si="14"/>
        <v>889</v>
      </c>
      <c r="J41" s="77">
        <f t="shared" si="15"/>
        <v>2.9858265600859812E-2</v>
      </c>
      <c r="K41" s="76">
        <f t="shared" si="11"/>
        <v>1645</v>
      </c>
    </row>
    <row r="42" spans="2:11" x14ac:dyDescent="0.25">
      <c r="B42" s="76" t="s">
        <v>377</v>
      </c>
      <c r="C42" s="76">
        <v>415</v>
      </c>
      <c r="D42" s="76">
        <v>207</v>
      </c>
      <c r="E42" s="76">
        <f t="shared" si="12"/>
        <v>622</v>
      </c>
      <c r="F42" s="77">
        <f t="shared" si="13"/>
        <v>3.6519492719586662E-2</v>
      </c>
      <c r="G42" s="76">
        <v>594</v>
      </c>
      <c r="H42" s="76">
        <v>81</v>
      </c>
      <c r="I42" s="76">
        <f t="shared" si="14"/>
        <v>675</v>
      </c>
      <c r="J42" s="77">
        <f t="shared" si="15"/>
        <v>2.2670786592328879E-2</v>
      </c>
      <c r="K42" s="76">
        <f t="shared" si="11"/>
        <v>1297</v>
      </c>
    </row>
    <row r="43" spans="2:11" x14ac:dyDescent="0.25">
      <c r="B43" s="76" t="s">
        <v>378</v>
      </c>
      <c r="C43" s="76">
        <v>1306</v>
      </c>
      <c r="D43" s="76">
        <v>586</v>
      </c>
      <c r="E43" s="76">
        <f t="shared" si="12"/>
        <v>1892</v>
      </c>
      <c r="F43" s="77">
        <f t="shared" si="13"/>
        <v>0.11108501643964303</v>
      </c>
      <c r="G43" s="76">
        <v>2617</v>
      </c>
      <c r="H43" s="76">
        <v>286</v>
      </c>
      <c r="I43" s="76">
        <f t="shared" si="14"/>
        <v>2903</v>
      </c>
      <c r="J43" s="77">
        <f t="shared" si="15"/>
        <v>9.7501175522267752E-2</v>
      </c>
      <c r="K43" s="76">
        <f t="shared" si="11"/>
        <v>4795</v>
      </c>
    </row>
    <row r="44" spans="2:11" x14ac:dyDescent="0.25">
      <c r="B44" s="78" t="s">
        <v>66</v>
      </c>
      <c r="C44" s="76">
        <f t="shared" ref="C44:H44" si="16">SUM(C32:C43)</f>
        <v>11320</v>
      </c>
      <c r="D44" s="76">
        <f t="shared" si="16"/>
        <v>5712</v>
      </c>
      <c r="E44" s="78">
        <f t="shared" ref="E44" si="17">C44+D44</f>
        <v>17032</v>
      </c>
      <c r="F44" s="80">
        <f t="shared" ref="F44" si="18">E44/$E$44</f>
        <v>1</v>
      </c>
      <c r="G44" s="76">
        <f t="shared" si="16"/>
        <v>27172</v>
      </c>
      <c r="H44" s="76">
        <f t="shared" si="16"/>
        <v>2602</v>
      </c>
      <c r="I44" s="78">
        <f t="shared" ref="I44" si="19">G44+H44</f>
        <v>29774</v>
      </c>
      <c r="J44" s="80">
        <f t="shared" ref="J44" si="20">I44/$I$44</f>
        <v>1</v>
      </c>
      <c r="K44" s="78">
        <f t="shared" ref="K44:K45" si="21">E44+I44</f>
        <v>46806</v>
      </c>
    </row>
    <row r="45" spans="2:11" ht="24" x14ac:dyDescent="0.25">
      <c r="B45" s="90" t="s">
        <v>84</v>
      </c>
      <c r="C45" s="91">
        <f>+C44/$K$44</f>
        <v>0.24184933555527069</v>
      </c>
      <c r="D45" s="91">
        <f>+D44/$K$44</f>
        <v>0.12203563645686451</v>
      </c>
      <c r="E45" s="92">
        <f>C45+D45</f>
        <v>0.36388497201213521</v>
      </c>
      <c r="F45" s="92"/>
      <c r="G45" s="91">
        <f>+G44/$K$44</f>
        <v>0.58052386446182114</v>
      </c>
      <c r="H45" s="91">
        <f>+H44/$K$44</f>
        <v>5.5591163526043673E-2</v>
      </c>
      <c r="I45" s="92">
        <f>G45+H45</f>
        <v>0.63611502798786479</v>
      </c>
      <c r="J45" s="92"/>
      <c r="K45" s="92">
        <f t="shared" si="21"/>
        <v>1</v>
      </c>
    </row>
    <row r="46" spans="2:11" x14ac:dyDescent="0.25">
      <c r="B46" s="83" t="s">
        <v>149</v>
      </c>
    </row>
    <row r="47" spans="2:11" x14ac:dyDescent="0.25">
      <c r="B47" s="83" t="s">
        <v>150</v>
      </c>
    </row>
  </sheetData>
  <mergeCells count="10">
    <mergeCell ref="B6:K6"/>
    <mergeCell ref="B5:K5"/>
    <mergeCell ref="B27:K27"/>
    <mergeCell ref="B26:K26"/>
    <mergeCell ref="B29:K29"/>
    <mergeCell ref="B30:B31"/>
    <mergeCell ref="C30:K30"/>
    <mergeCell ref="B8:K8"/>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workbookViewId="0">
      <selection activeCell="B16" sqref="B16"/>
    </sheetView>
  </sheetViews>
  <sheetFormatPr baseColWidth="10" defaultRowHeight="14.4" x14ac:dyDescent="0.3"/>
  <cols>
    <col min="1" max="1" width="13.5546875" customWidth="1"/>
    <col min="2" max="2" width="60.88671875" customWidth="1"/>
  </cols>
  <sheetData>
    <row r="1" spans="1:14" ht="62.25" customHeight="1" x14ac:dyDescent="0.3">
      <c r="B1" s="262" t="s">
        <v>599</v>
      </c>
    </row>
    <row r="2" spans="1:14" x14ac:dyDescent="0.3">
      <c r="A2" s="261"/>
      <c r="B2" s="83"/>
      <c r="C2" s="83"/>
    </row>
    <row r="3" spans="1:14" x14ac:dyDescent="0.3">
      <c r="A3" s="261"/>
      <c r="B3" s="83"/>
      <c r="C3" s="83"/>
    </row>
    <row r="4" spans="1:14" x14ac:dyDescent="0.3">
      <c r="A4" s="112"/>
      <c r="B4" s="83"/>
      <c r="C4" s="83"/>
    </row>
    <row r="5" spans="1:14" ht="15.6" x14ac:dyDescent="0.3">
      <c r="A5" s="112"/>
      <c r="B5" s="256" t="s">
        <v>482</v>
      </c>
      <c r="C5" s="83"/>
    </row>
    <row r="7" spans="1:14" s="83" customFormat="1" x14ac:dyDescent="0.3">
      <c r="B7" s="257" t="s">
        <v>144</v>
      </c>
      <c r="C7" s="98"/>
      <c r="D7" s="98"/>
      <c r="E7" s="98"/>
      <c r="F7" s="98"/>
      <c r="G7" s="98"/>
      <c r="H7" s="98"/>
      <c r="I7" s="98"/>
      <c r="J7" s="98"/>
      <c r="K7" s="98"/>
      <c r="L7" s="98"/>
      <c r="M7" s="98"/>
    </row>
    <row r="8" spans="1:14" s="83" customFormat="1" ht="43.2" x14ac:dyDescent="0.25">
      <c r="B8" s="322" t="s">
        <v>631</v>
      </c>
      <c r="C8" s="144"/>
      <c r="D8" s="144"/>
      <c r="E8" s="144"/>
      <c r="F8" s="144"/>
      <c r="G8" s="144"/>
      <c r="H8" s="144"/>
      <c r="I8" s="144"/>
      <c r="J8" s="144"/>
      <c r="K8" s="144"/>
      <c r="L8" s="144"/>
      <c r="M8" s="144"/>
      <c r="N8" s="98"/>
    </row>
    <row r="9" spans="1:14" s="83" customFormat="1" ht="15" customHeight="1" x14ac:dyDescent="0.25">
      <c r="B9" s="144"/>
      <c r="C9" s="144"/>
      <c r="D9" s="144"/>
      <c r="E9" s="144"/>
      <c r="F9" s="144"/>
      <c r="G9" s="144"/>
      <c r="H9" s="144"/>
      <c r="I9" s="144"/>
      <c r="J9" s="144"/>
      <c r="K9" s="144"/>
      <c r="L9" s="144"/>
      <c r="M9" s="144"/>
      <c r="N9" s="250"/>
    </row>
    <row r="10" spans="1:14" s="83" customFormat="1" x14ac:dyDescent="0.25">
      <c r="B10" s="258" t="s">
        <v>587</v>
      </c>
      <c r="C10" s="250"/>
      <c r="D10" s="250"/>
      <c r="E10" s="250"/>
      <c r="F10" s="250"/>
      <c r="G10" s="250"/>
      <c r="H10" s="250"/>
      <c r="I10" s="250"/>
      <c r="J10" s="250"/>
      <c r="K10" s="250"/>
      <c r="L10" s="250"/>
      <c r="M10" s="250"/>
      <c r="N10" s="250"/>
    </row>
    <row r="11" spans="1:14" s="83" customFormat="1" x14ac:dyDescent="0.3">
      <c r="B11" s="259" t="s">
        <v>589</v>
      </c>
      <c r="C11" s="98"/>
      <c r="D11" s="98"/>
      <c r="E11" s="98"/>
      <c r="F11" s="98"/>
      <c r="G11" s="98"/>
      <c r="H11" s="98"/>
      <c r="I11" s="98"/>
      <c r="J11" s="98"/>
      <c r="K11" s="98"/>
      <c r="L11" s="98"/>
      <c r="M11" s="98"/>
      <c r="N11" s="250"/>
    </row>
    <row r="12" spans="1:14" s="83" customFormat="1" x14ac:dyDescent="0.3">
      <c r="B12" s="260" t="s">
        <v>588</v>
      </c>
      <c r="N12" s="98"/>
    </row>
    <row r="13" spans="1:14" s="83" customFormat="1" ht="12" x14ac:dyDescent="0.25"/>
    <row r="14" spans="1:14" s="83" customFormat="1" ht="12" x14ac:dyDescent="0.25"/>
    <row r="15" spans="1:14" s="83" customFormat="1" ht="12" x14ac:dyDescent="0.25"/>
    <row r="16" spans="1:14" s="83" customFormat="1" ht="12" x14ac:dyDescent="0.25"/>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topLeftCell="A55" zoomScaleNormal="100" workbookViewId="0">
      <selection activeCell="N26" sqref="N26"/>
    </sheetView>
  </sheetViews>
  <sheetFormatPr baseColWidth="10" defaultRowHeight="12" x14ac:dyDescent="0.25"/>
  <cols>
    <col min="1" max="1" width="6" style="84" customWidth="1"/>
    <col min="2" max="2" width="18.109375" style="84" customWidth="1"/>
    <col min="3" max="3" width="7.88671875" style="84" bestFit="1" customWidth="1"/>
    <col min="4" max="4" width="7.33203125" style="84" bestFit="1" customWidth="1"/>
    <col min="5" max="6" width="7.33203125" style="84" customWidth="1"/>
    <col min="7" max="8" width="7.33203125" style="84" bestFit="1" customWidth="1"/>
    <col min="9" max="11" width="7.33203125" style="84" customWidth="1"/>
    <col min="12" max="12" width="7.88671875" style="84" customWidth="1"/>
    <col min="13" max="251" width="11.44140625" style="84"/>
    <col min="252" max="252" width="18.109375" style="84" customWidth="1"/>
    <col min="253" max="253" width="7.88671875" style="84" bestFit="1" customWidth="1"/>
    <col min="254" max="254" width="7.33203125" style="84" bestFit="1" customWidth="1"/>
    <col min="255" max="256" width="7.33203125" style="84" customWidth="1"/>
    <col min="257" max="258" width="7.33203125" style="84" bestFit="1" customWidth="1"/>
    <col min="259" max="261" width="7.33203125" style="84" customWidth="1"/>
    <col min="262" max="267" width="0" style="84" hidden="1" customWidth="1"/>
    <col min="268" max="268" width="7.88671875" style="84" customWidth="1"/>
    <col min="269" max="507" width="11.44140625" style="84"/>
    <col min="508" max="508" width="18.109375" style="84" customWidth="1"/>
    <col min="509" max="509" width="7.88671875" style="84" bestFit="1" customWidth="1"/>
    <col min="510" max="510" width="7.33203125" style="84" bestFit="1" customWidth="1"/>
    <col min="511" max="512" width="7.33203125" style="84" customWidth="1"/>
    <col min="513" max="514" width="7.33203125" style="84" bestFit="1" customWidth="1"/>
    <col min="515" max="517" width="7.33203125" style="84" customWidth="1"/>
    <col min="518" max="523" width="0" style="84" hidden="1" customWidth="1"/>
    <col min="524" max="524" width="7.88671875" style="84" customWidth="1"/>
    <col min="525" max="763" width="11.44140625" style="84"/>
    <col min="764" max="764" width="18.109375" style="84" customWidth="1"/>
    <col min="765" max="765" width="7.88671875" style="84" bestFit="1" customWidth="1"/>
    <col min="766" max="766" width="7.33203125" style="84" bestFit="1" customWidth="1"/>
    <col min="767" max="768" width="7.33203125" style="84" customWidth="1"/>
    <col min="769" max="770" width="7.33203125" style="84" bestFit="1" customWidth="1"/>
    <col min="771" max="773" width="7.33203125" style="84" customWidth="1"/>
    <col min="774" max="779" width="0" style="84" hidden="1" customWidth="1"/>
    <col min="780" max="780" width="7.88671875" style="84" customWidth="1"/>
    <col min="781" max="1019" width="11.44140625" style="84"/>
    <col min="1020" max="1020" width="18.109375" style="84" customWidth="1"/>
    <col min="1021" max="1021" width="7.88671875" style="84" bestFit="1" customWidth="1"/>
    <col min="1022" max="1022" width="7.33203125" style="84" bestFit="1" customWidth="1"/>
    <col min="1023" max="1024" width="7.33203125" style="84" customWidth="1"/>
    <col min="1025" max="1026" width="7.33203125" style="84" bestFit="1" customWidth="1"/>
    <col min="1027" max="1029" width="7.33203125" style="84" customWidth="1"/>
    <col min="1030" max="1035" width="0" style="84" hidden="1" customWidth="1"/>
    <col min="1036" max="1036" width="7.88671875" style="84" customWidth="1"/>
    <col min="1037" max="1275" width="11.44140625" style="84"/>
    <col min="1276" max="1276" width="18.109375" style="84" customWidth="1"/>
    <col min="1277" max="1277" width="7.88671875" style="84" bestFit="1" customWidth="1"/>
    <col min="1278" max="1278" width="7.33203125" style="84" bestFit="1" customWidth="1"/>
    <col min="1279" max="1280" width="7.33203125" style="84" customWidth="1"/>
    <col min="1281" max="1282" width="7.33203125" style="84" bestFit="1" customWidth="1"/>
    <col min="1283" max="1285" width="7.33203125" style="84" customWidth="1"/>
    <col min="1286" max="1291" width="0" style="84" hidden="1" customWidth="1"/>
    <col min="1292" max="1292" width="7.88671875" style="84" customWidth="1"/>
    <col min="1293" max="1531" width="11.44140625" style="84"/>
    <col min="1532" max="1532" width="18.109375" style="84" customWidth="1"/>
    <col min="1533" max="1533" width="7.88671875" style="84" bestFit="1" customWidth="1"/>
    <col min="1534" max="1534" width="7.33203125" style="84" bestFit="1" customWidth="1"/>
    <col min="1535" max="1536" width="7.33203125" style="84" customWidth="1"/>
    <col min="1537" max="1538" width="7.33203125" style="84" bestFit="1" customWidth="1"/>
    <col min="1539" max="1541" width="7.33203125" style="84" customWidth="1"/>
    <col min="1542" max="1547" width="0" style="84" hidden="1" customWidth="1"/>
    <col min="1548" max="1548" width="7.88671875" style="84" customWidth="1"/>
    <col min="1549" max="1787" width="11.44140625" style="84"/>
    <col min="1788" max="1788" width="18.109375" style="84" customWidth="1"/>
    <col min="1789" max="1789" width="7.88671875" style="84" bestFit="1" customWidth="1"/>
    <col min="1790" max="1790" width="7.33203125" style="84" bestFit="1" customWidth="1"/>
    <col min="1791" max="1792" width="7.33203125" style="84" customWidth="1"/>
    <col min="1793" max="1794" width="7.33203125" style="84" bestFit="1" customWidth="1"/>
    <col min="1795" max="1797" width="7.33203125" style="84" customWidth="1"/>
    <col min="1798" max="1803" width="0" style="84" hidden="1" customWidth="1"/>
    <col min="1804" max="1804" width="7.88671875" style="84" customWidth="1"/>
    <col min="1805" max="2043" width="11.44140625" style="84"/>
    <col min="2044" max="2044" width="18.109375" style="84" customWidth="1"/>
    <col min="2045" max="2045" width="7.88671875" style="84" bestFit="1" customWidth="1"/>
    <col min="2046" max="2046" width="7.33203125" style="84" bestFit="1" customWidth="1"/>
    <col min="2047" max="2048" width="7.33203125" style="84" customWidth="1"/>
    <col min="2049" max="2050" width="7.33203125" style="84" bestFit="1" customWidth="1"/>
    <col min="2051" max="2053" width="7.33203125" style="84" customWidth="1"/>
    <col min="2054" max="2059" width="0" style="84" hidden="1" customWidth="1"/>
    <col min="2060" max="2060" width="7.88671875" style="84" customWidth="1"/>
    <col min="2061" max="2299" width="11.44140625" style="84"/>
    <col min="2300" max="2300" width="18.109375" style="84" customWidth="1"/>
    <col min="2301" max="2301" width="7.88671875" style="84" bestFit="1" customWidth="1"/>
    <col min="2302" max="2302" width="7.33203125" style="84" bestFit="1" customWidth="1"/>
    <col min="2303" max="2304" width="7.33203125" style="84" customWidth="1"/>
    <col min="2305" max="2306" width="7.33203125" style="84" bestFit="1" customWidth="1"/>
    <col min="2307" max="2309" width="7.33203125" style="84" customWidth="1"/>
    <col min="2310" max="2315" width="0" style="84" hidden="1" customWidth="1"/>
    <col min="2316" max="2316" width="7.88671875" style="84" customWidth="1"/>
    <col min="2317" max="2555" width="11.44140625" style="84"/>
    <col min="2556" max="2556" width="18.109375" style="84" customWidth="1"/>
    <col min="2557" max="2557" width="7.88671875" style="84" bestFit="1" customWidth="1"/>
    <col min="2558" max="2558" width="7.33203125" style="84" bestFit="1" customWidth="1"/>
    <col min="2559" max="2560" width="7.33203125" style="84" customWidth="1"/>
    <col min="2561" max="2562" width="7.33203125" style="84" bestFit="1" customWidth="1"/>
    <col min="2563" max="2565" width="7.33203125" style="84" customWidth="1"/>
    <col min="2566" max="2571" width="0" style="84" hidden="1" customWidth="1"/>
    <col min="2572" max="2572" width="7.88671875" style="84" customWidth="1"/>
    <col min="2573" max="2811" width="11.44140625" style="84"/>
    <col min="2812" max="2812" width="18.109375" style="84" customWidth="1"/>
    <col min="2813" max="2813" width="7.88671875" style="84" bestFit="1" customWidth="1"/>
    <col min="2814" max="2814" width="7.33203125" style="84" bestFit="1" customWidth="1"/>
    <col min="2815" max="2816" width="7.33203125" style="84" customWidth="1"/>
    <col min="2817" max="2818" width="7.33203125" style="84" bestFit="1" customWidth="1"/>
    <col min="2819" max="2821" width="7.33203125" style="84" customWidth="1"/>
    <col min="2822" max="2827" width="0" style="84" hidden="1" customWidth="1"/>
    <col min="2828" max="2828" width="7.88671875" style="84" customWidth="1"/>
    <col min="2829" max="3067" width="11.44140625" style="84"/>
    <col min="3068" max="3068" width="18.109375" style="84" customWidth="1"/>
    <col min="3069" max="3069" width="7.88671875" style="84" bestFit="1" customWidth="1"/>
    <col min="3070" max="3070" width="7.33203125" style="84" bestFit="1" customWidth="1"/>
    <col min="3071" max="3072" width="7.33203125" style="84" customWidth="1"/>
    <col min="3073" max="3074" width="7.33203125" style="84" bestFit="1" customWidth="1"/>
    <col min="3075" max="3077" width="7.33203125" style="84" customWidth="1"/>
    <col min="3078" max="3083" width="0" style="84" hidden="1" customWidth="1"/>
    <col min="3084" max="3084" width="7.88671875" style="84" customWidth="1"/>
    <col min="3085" max="3323" width="11.44140625" style="84"/>
    <col min="3324" max="3324" width="18.109375" style="84" customWidth="1"/>
    <col min="3325" max="3325" width="7.88671875" style="84" bestFit="1" customWidth="1"/>
    <col min="3326" max="3326" width="7.33203125" style="84" bestFit="1" customWidth="1"/>
    <col min="3327" max="3328" width="7.33203125" style="84" customWidth="1"/>
    <col min="3329" max="3330" width="7.33203125" style="84" bestFit="1" customWidth="1"/>
    <col min="3331" max="3333" width="7.33203125" style="84" customWidth="1"/>
    <col min="3334" max="3339" width="0" style="84" hidden="1" customWidth="1"/>
    <col min="3340" max="3340" width="7.88671875" style="84" customWidth="1"/>
    <col min="3341" max="3579" width="11.44140625" style="84"/>
    <col min="3580" max="3580" width="18.109375" style="84" customWidth="1"/>
    <col min="3581" max="3581" width="7.88671875" style="84" bestFit="1" customWidth="1"/>
    <col min="3582" max="3582" width="7.33203125" style="84" bestFit="1" customWidth="1"/>
    <col min="3583" max="3584" width="7.33203125" style="84" customWidth="1"/>
    <col min="3585" max="3586" width="7.33203125" style="84" bestFit="1" customWidth="1"/>
    <col min="3587" max="3589" width="7.33203125" style="84" customWidth="1"/>
    <col min="3590" max="3595" width="0" style="84" hidden="1" customWidth="1"/>
    <col min="3596" max="3596" width="7.88671875" style="84" customWidth="1"/>
    <col min="3597" max="3835" width="11.44140625" style="84"/>
    <col min="3836" max="3836" width="18.109375" style="84" customWidth="1"/>
    <col min="3837" max="3837" width="7.88671875" style="84" bestFit="1" customWidth="1"/>
    <col min="3838" max="3838" width="7.33203125" style="84" bestFit="1" customWidth="1"/>
    <col min="3839" max="3840" width="7.33203125" style="84" customWidth="1"/>
    <col min="3841" max="3842" width="7.33203125" style="84" bestFit="1" customWidth="1"/>
    <col min="3843" max="3845" width="7.33203125" style="84" customWidth="1"/>
    <col min="3846" max="3851" width="0" style="84" hidden="1" customWidth="1"/>
    <col min="3852" max="3852" width="7.88671875" style="84" customWidth="1"/>
    <col min="3853" max="4091" width="11.44140625" style="84"/>
    <col min="4092" max="4092" width="18.109375" style="84" customWidth="1"/>
    <col min="4093" max="4093" width="7.88671875" style="84" bestFit="1" customWidth="1"/>
    <col min="4094" max="4094" width="7.33203125" style="84" bestFit="1" customWidth="1"/>
    <col min="4095" max="4096" width="7.33203125" style="84" customWidth="1"/>
    <col min="4097" max="4098" width="7.33203125" style="84" bestFit="1" customWidth="1"/>
    <col min="4099" max="4101" width="7.33203125" style="84" customWidth="1"/>
    <col min="4102" max="4107" width="0" style="84" hidden="1" customWidth="1"/>
    <col min="4108" max="4108" width="7.88671875" style="84" customWidth="1"/>
    <col min="4109" max="4347" width="11.44140625" style="84"/>
    <col min="4348" max="4348" width="18.109375" style="84" customWidth="1"/>
    <col min="4349" max="4349" width="7.88671875" style="84" bestFit="1" customWidth="1"/>
    <col min="4350" max="4350" width="7.33203125" style="84" bestFit="1" customWidth="1"/>
    <col min="4351" max="4352" width="7.33203125" style="84" customWidth="1"/>
    <col min="4353" max="4354" width="7.33203125" style="84" bestFit="1" customWidth="1"/>
    <col min="4355" max="4357" width="7.33203125" style="84" customWidth="1"/>
    <col min="4358" max="4363" width="0" style="84" hidden="1" customWidth="1"/>
    <col min="4364" max="4364" width="7.88671875" style="84" customWidth="1"/>
    <col min="4365" max="4603" width="11.44140625" style="84"/>
    <col min="4604" max="4604" width="18.109375" style="84" customWidth="1"/>
    <col min="4605" max="4605" width="7.88671875" style="84" bestFit="1" customWidth="1"/>
    <col min="4606" max="4606" width="7.33203125" style="84" bestFit="1" customWidth="1"/>
    <col min="4607" max="4608" width="7.33203125" style="84" customWidth="1"/>
    <col min="4609" max="4610" width="7.33203125" style="84" bestFit="1" customWidth="1"/>
    <col min="4611" max="4613" width="7.33203125" style="84" customWidth="1"/>
    <col min="4614" max="4619" width="0" style="84" hidden="1" customWidth="1"/>
    <col min="4620" max="4620" width="7.88671875" style="84" customWidth="1"/>
    <col min="4621" max="4859" width="11.44140625" style="84"/>
    <col min="4860" max="4860" width="18.109375" style="84" customWidth="1"/>
    <col min="4861" max="4861" width="7.88671875" style="84" bestFit="1" customWidth="1"/>
    <col min="4862" max="4862" width="7.33203125" style="84" bestFit="1" customWidth="1"/>
    <col min="4863" max="4864" width="7.33203125" style="84" customWidth="1"/>
    <col min="4865" max="4866" width="7.33203125" style="84" bestFit="1" customWidth="1"/>
    <col min="4867" max="4869" width="7.33203125" style="84" customWidth="1"/>
    <col min="4870" max="4875" width="0" style="84" hidden="1" customWidth="1"/>
    <col min="4876" max="4876" width="7.88671875" style="84" customWidth="1"/>
    <col min="4877" max="5115" width="11.44140625" style="84"/>
    <col min="5116" max="5116" width="18.109375" style="84" customWidth="1"/>
    <col min="5117" max="5117" width="7.88671875" style="84" bestFit="1" customWidth="1"/>
    <col min="5118" max="5118" width="7.33203125" style="84" bestFit="1" customWidth="1"/>
    <col min="5119" max="5120" width="7.33203125" style="84" customWidth="1"/>
    <col min="5121" max="5122" width="7.33203125" style="84" bestFit="1" customWidth="1"/>
    <col min="5123" max="5125" width="7.33203125" style="84" customWidth="1"/>
    <col min="5126" max="5131" width="0" style="84" hidden="1" customWidth="1"/>
    <col min="5132" max="5132" width="7.88671875" style="84" customWidth="1"/>
    <col min="5133" max="5371" width="11.44140625" style="84"/>
    <col min="5372" max="5372" width="18.109375" style="84" customWidth="1"/>
    <col min="5373" max="5373" width="7.88671875" style="84" bestFit="1" customWidth="1"/>
    <col min="5374" max="5374" width="7.33203125" style="84" bestFit="1" customWidth="1"/>
    <col min="5375" max="5376" width="7.33203125" style="84" customWidth="1"/>
    <col min="5377" max="5378" width="7.33203125" style="84" bestFit="1" customWidth="1"/>
    <col min="5379" max="5381" width="7.33203125" style="84" customWidth="1"/>
    <col min="5382" max="5387" width="0" style="84" hidden="1" customWidth="1"/>
    <col min="5388" max="5388" width="7.88671875" style="84" customWidth="1"/>
    <col min="5389" max="5627" width="11.44140625" style="84"/>
    <col min="5628" max="5628" width="18.109375" style="84" customWidth="1"/>
    <col min="5629" max="5629" width="7.88671875" style="84" bestFit="1" customWidth="1"/>
    <col min="5630" max="5630" width="7.33203125" style="84" bestFit="1" customWidth="1"/>
    <col min="5631" max="5632" width="7.33203125" style="84" customWidth="1"/>
    <col min="5633" max="5634" width="7.33203125" style="84" bestFit="1" customWidth="1"/>
    <col min="5635" max="5637" width="7.33203125" style="84" customWidth="1"/>
    <col min="5638" max="5643" width="0" style="84" hidden="1" customWidth="1"/>
    <col min="5644" max="5644" width="7.88671875" style="84" customWidth="1"/>
    <col min="5645" max="5883" width="11.44140625" style="84"/>
    <col min="5884" max="5884" width="18.109375" style="84" customWidth="1"/>
    <col min="5885" max="5885" width="7.88671875" style="84" bestFit="1" customWidth="1"/>
    <col min="5886" max="5886" width="7.33203125" style="84" bestFit="1" customWidth="1"/>
    <col min="5887" max="5888" width="7.33203125" style="84" customWidth="1"/>
    <col min="5889" max="5890" width="7.33203125" style="84" bestFit="1" customWidth="1"/>
    <col min="5891" max="5893" width="7.33203125" style="84" customWidth="1"/>
    <col min="5894" max="5899" width="0" style="84" hidden="1" customWidth="1"/>
    <col min="5900" max="5900" width="7.88671875" style="84" customWidth="1"/>
    <col min="5901" max="6139" width="11.44140625" style="84"/>
    <col min="6140" max="6140" width="18.109375" style="84" customWidth="1"/>
    <col min="6141" max="6141" width="7.88671875" style="84" bestFit="1" customWidth="1"/>
    <col min="6142" max="6142" width="7.33203125" style="84" bestFit="1" customWidth="1"/>
    <col min="6143" max="6144" width="7.33203125" style="84" customWidth="1"/>
    <col min="6145" max="6146" width="7.33203125" style="84" bestFit="1" customWidth="1"/>
    <col min="6147" max="6149" width="7.33203125" style="84" customWidth="1"/>
    <col min="6150" max="6155" width="0" style="84" hidden="1" customWidth="1"/>
    <col min="6156" max="6156" width="7.88671875" style="84" customWidth="1"/>
    <col min="6157" max="6395" width="11.44140625" style="84"/>
    <col min="6396" max="6396" width="18.109375" style="84" customWidth="1"/>
    <col min="6397" max="6397" width="7.88671875" style="84" bestFit="1" customWidth="1"/>
    <col min="6398" max="6398" width="7.33203125" style="84" bestFit="1" customWidth="1"/>
    <col min="6399" max="6400" width="7.33203125" style="84" customWidth="1"/>
    <col min="6401" max="6402" width="7.33203125" style="84" bestFit="1" customWidth="1"/>
    <col min="6403" max="6405" width="7.33203125" style="84" customWidth="1"/>
    <col min="6406" max="6411" width="0" style="84" hidden="1" customWidth="1"/>
    <col min="6412" max="6412" width="7.88671875" style="84" customWidth="1"/>
    <col min="6413" max="6651" width="11.44140625" style="84"/>
    <col min="6652" max="6652" width="18.109375" style="84" customWidth="1"/>
    <col min="6653" max="6653" width="7.88671875" style="84" bestFit="1" customWidth="1"/>
    <col min="6654" max="6654" width="7.33203125" style="84" bestFit="1" customWidth="1"/>
    <col min="6655" max="6656" width="7.33203125" style="84" customWidth="1"/>
    <col min="6657" max="6658" width="7.33203125" style="84" bestFit="1" customWidth="1"/>
    <col min="6659" max="6661" width="7.33203125" style="84" customWidth="1"/>
    <col min="6662" max="6667" width="0" style="84" hidden="1" customWidth="1"/>
    <col min="6668" max="6668" width="7.88671875" style="84" customWidth="1"/>
    <col min="6669" max="6907" width="11.44140625" style="84"/>
    <col min="6908" max="6908" width="18.109375" style="84" customWidth="1"/>
    <col min="6909" max="6909" width="7.88671875" style="84" bestFit="1" customWidth="1"/>
    <col min="6910" max="6910" width="7.33203125" style="84" bestFit="1" customWidth="1"/>
    <col min="6911" max="6912" width="7.33203125" style="84" customWidth="1"/>
    <col min="6913" max="6914" width="7.33203125" style="84" bestFit="1" customWidth="1"/>
    <col min="6915" max="6917" width="7.33203125" style="84" customWidth="1"/>
    <col min="6918" max="6923" width="0" style="84" hidden="1" customWidth="1"/>
    <col min="6924" max="6924" width="7.88671875" style="84" customWidth="1"/>
    <col min="6925" max="7163" width="11.44140625" style="84"/>
    <col min="7164" max="7164" width="18.109375" style="84" customWidth="1"/>
    <col min="7165" max="7165" width="7.88671875" style="84" bestFit="1" customWidth="1"/>
    <col min="7166" max="7166" width="7.33203125" style="84" bestFit="1" customWidth="1"/>
    <col min="7167" max="7168" width="7.33203125" style="84" customWidth="1"/>
    <col min="7169" max="7170" width="7.33203125" style="84" bestFit="1" customWidth="1"/>
    <col min="7171" max="7173" width="7.33203125" style="84" customWidth="1"/>
    <col min="7174" max="7179" width="0" style="84" hidden="1" customWidth="1"/>
    <col min="7180" max="7180" width="7.88671875" style="84" customWidth="1"/>
    <col min="7181" max="7419" width="11.44140625" style="84"/>
    <col min="7420" max="7420" width="18.109375" style="84" customWidth="1"/>
    <col min="7421" max="7421" width="7.88671875" style="84" bestFit="1" customWidth="1"/>
    <col min="7422" max="7422" width="7.33203125" style="84" bestFit="1" customWidth="1"/>
    <col min="7423" max="7424" width="7.33203125" style="84" customWidth="1"/>
    <col min="7425" max="7426" width="7.33203125" style="84" bestFit="1" customWidth="1"/>
    <col min="7427" max="7429" width="7.33203125" style="84" customWidth="1"/>
    <col min="7430" max="7435" width="0" style="84" hidden="1" customWidth="1"/>
    <col min="7436" max="7436" width="7.88671875" style="84" customWidth="1"/>
    <col min="7437" max="7675" width="11.44140625" style="84"/>
    <col min="7676" max="7676" width="18.109375" style="84" customWidth="1"/>
    <col min="7677" max="7677" width="7.88671875" style="84" bestFit="1" customWidth="1"/>
    <col min="7678" max="7678" width="7.33203125" style="84" bestFit="1" customWidth="1"/>
    <col min="7679" max="7680" width="7.33203125" style="84" customWidth="1"/>
    <col min="7681" max="7682" width="7.33203125" style="84" bestFit="1" customWidth="1"/>
    <col min="7683" max="7685" width="7.33203125" style="84" customWidth="1"/>
    <col min="7686" max="7691" width="0" style="84" hidden="1" customWidth="1"/>
    <col min="7692" max="7692" width="7.88671875" style="84" customWidth="1"/>
    <col min="7693" max="7931" width="11.44140625" style="84"/>
    <col min="7932" max="7932" width="18.109375" style="84" customWidth="1"/>
    <col min="7933" max="7933" width="7.88671875" style="84" bestFit="1" customWidth="1"/>
    <col min="7934" max="7934" width="7.33203125" style="84" bestFit="1" customWidth="1"/>
    <col min="7935" max="7936" width="7.33203125" style="84" customWidth="1"/>
    <col min="7937" max="7938" width="7.33203125" style="84" bestFit="1" customWidth="1"/>
    <col min="7939" max="7941" width="7.33203125" style="84" customWidth="1"/>
    <col min="7942" max="7947" width="0" style="84" hidden="1" customWidth="1"/>
    <col min="7948" max="7948" width="7.88671875" style="84" customWidth="1"/>
    <col min="7949" max="8187" width="11.44140625" style="84"/>
    <col min="8188" max="8188" width="18.109375" style="84" customWidth="1"/>
    <col min="8189" max="8189" width="7.88671875" style="84" bestFit="1" customWidth="1"/>
    <col min="8190" max="8190" width="7.33203125" style="84" bestFit="1" customWidth="1"/>
    <col min="8191" max="8192" width="7.33203125" style="84" customWidth="1"/>
    <col min="8193" max="8194" width="7.33203125" style="84" bestFit="1" customWidth="1"/>
    <col min="8195" max="8197" width="7.33203125" style="84" customWidth="1"/>
    <col min="8198" max="8203" width="0" style="84" hidden="1" customWidth="1"/>
    <col min="8204" max="8204" width="7.88671875" style="84" customWidth="1"/>
    <col min="8205" max="8443" width="11.44140625" style="84"/>
    <col min="8444" max="8444" width="18.109375" style="84" customWidth="1"/>
    <col min="8445" max="8445" width="7.88671875" style="84" bestFit="1" customWidth="1"/>
    <col min="8446" max="8446" width="7.33203125" style="84" bestFit="1" customWidth="1"/>
    <col min="8447" max="8448" width="7.33203125" style="84" customWidth="1"/>
    <col min="8449" max="8450" width="7.33203125" style="84" bestFit="1" customWidth="1"/>
    <col min="8451" max="8453" width="7.33203125" style="84" customWidth="1"/>
    <col min="8454" max="8459" width="0" style="84" hidden="1" customWidth="1"/>
    <col min="8460" max="8460" width="7.88671875" style="84" customWidth="1"/>
    <col min="8461" max="8699" width="11.44140625" style="84"/>
    <col min="8700" max="8700" width="18.109375" style="84" customWidth="1"/>
    <col min="8701" max="8701" width="7.88671875" style="84" bestFit="1" customWidth="1"/>
    <col min="8702" max="8702" width="7.33203125" style="84" bestFit="1" customWidth="1"/>
    <col min="8703" max="8704" width="7.33203125" style="84" customWidth="1"/>
    <col min="8705" max="8706" width="7.33203125" style="84" bestFit="1" customWidth="1"/>
    <col min="8707" max="8709" width="7.33203125" style="84" customWidth="1"/>
    <col min="8710" max="8715" width="0" style="84" hidden="1" customWidth="1"/>
    <col min="8716" max="8716" width="7.88671875" style="84" customWidth="1"/>
    <col min="8717" max="8955" width="11.44140625" style="84"/>
    <col min="8956" max="8956" width="18.109375" style="84" customWidth="1"/>
    <col min="8957" max="8957" width="7.88671875" style="84" bestFit="1" customWidth="1"/>
    <col min="8958" max="8958" width="7.33203125" style="84" bestFit="1" customWidth="1"/>
    <col min="8959" max="8960" width="7.33203125" style="84" customWidth="1"/>
    <col min="8961" max="8962" width="7.33203125" style="84" bestFit="1" customWidth="1"/>
    <col min="8963" max="8965" width="7.33203125" style="84" customWidth="1"/>
    <col min="8966" max="8971" width="0" style="84" hidden="1" customWidth="1"/>
    <col min="8972" max="8972" width="7.88671875" style="84" customWidth="1"/>
    <col min="8973" max="9211" width="11.44140625" style="84"/>
    <col min="9212" max="9212" width="18.109375" style="84" customWidth="1"/>
    <col min="9213" max="9213" width="7.88671875" style="84" bestFit="1" customWidth="1"/>
    <col min="9214" max="9214" width="7.33203125" style="84" bestFit="1" customWidth="1"/>
    <col min="9215" max="9216" width="7.33203125" style="84" customWidth="1"/>
    <col min="9217" max="9218" width="7.33203125" style="84" bestFit="1" customWidth="1"/>
    <col min="9219" max="9221" width="7.33203125" style="84" customWidth="1"/>
    <col min="9222" max="9227" width="0" style="84" hidden="1" customWidth="1"/>
    <col min="9228" max="9228" width="7.88671875" style="84" customWidth="1"/>
    <col min="9229" max="9467" width="11.44140625" style="84"/>
    <col min="9468" max="9468" width="18.109375" style="84" customWidth="1"/>
    <col min="9469" max="9469" width="7.88671875" style="84" bestFit="1" customWidth="1"/>
    <col min="9470" max="9470" width="7.33203125" style="84" bestFit="1" customWidth="1"/>
    <col min="9471" max="9472" width="7.33203125" style="84" customWidth="1"/>
    <col min="9473" max="9474" width="7.33203125" style="84" bestFit="1" customWidth="1"/>
    <col min="9475" max="9477" width="7.33203125" style="84" customWidth="1"/>
    <col min="9478" max="9483" width="0" style="84" hidden="1" customWidth="1"/>
    <col min="9484" max="9484" width="7.88671875" style="84" customWidth="1"/>
    <col min="9485" max="9723" width="11.44140625" style="84"/>
    <col min="9724" max="9724" width="18.109375" style="84" customWidth="1"/>
    <col min="9725" max="9725" width="7.88671875" style="84" bestFit="1" customWidth="1"/>
    <col min="9726" max="9726" width="7.33203125" style="84" bestFit="1" customWidth="1"/>
    <col min="9727" max="9728" width="7.33203125" style="84" customWidth="1"/>
    <col min="9729" max="9730" width="7.33203125" style="84" bestFit="1" customWidth="1"/>
    <col min="9731" max="9733" width="7.33203125" style="84" customWidth="1"/>
    <col min="9734" max="9739" width="0" style="84" hidden="1" customWidth="1"/>
    <col min="9740" max="9740" width="7.88671875" style="84" customWidth="1"/>
    <col min="9741" max="9979" width="11.44140625" style="84"/>
    <col min="9980" max="9980" width="18.109375" style="84" customWidth="1"/>
    <col min="9981" max="9981" width="7.88671875" style="84" bestFit="1" customWidth="1"/>
    <col min="9982" max="9982" width="7.33203125" style="84" bestFit="1" customWidth="1"/>
    <col min="9983" max="9984" width="7.33203125" style="84" customWidth="1"/>
    <col min="9985" max="9986" width="7.33203125" style="84" bestFit="1" customWidth="1"/>
    <col min="9987" max="9989" width="7.33203125" style="84" customWidth="1"/>
    <col min="9990" max="9995" width="0" style="84" hidden="1" customWidth="1"/>
    <col min="9996" max="9996" width="7.88671875" style="84" customWidth="1"/>
    <col min="9997" max="10235" width="11.44140625" style="84"/>
    <col min="10236" max="10236" width="18.109375" style="84" customWidth="1"/>
    <col min="10237" max="10237" width="7.88671875" style="84" bestFit="1" customWidth="1"/>
    <col min="10238" max="10238" width="7.33203125" style="84" bestFit="1" customWidth="1"/>
    <col min="10239" max="10240" width="7.33203125" style="84" customWidth="1"/>
    <col min="10241" max="10242" width="7.33203125" style="84" bestFit="1" customWidth="1"/>
    <col min="10243" max="10245" width="7.33203125" style="84" customWidth="1"/>
    <col min="10246" max="10251" width="0" style="84" hidden="1" customWidth="1"/>
    <col min="10252" max="10252" width="7.88671875" style="84" customWidth="1"/>
    <col min="10253" max="10491" width="11.44140625" style="84"/>
    <col min="10492" max="10492" width="18.109375" style="84" customWidth="1"/>
    <col min="10493" max="10493" width="7.88671875" style="84" bestFit="1" customWidth="1"/>
    <col min="10494" max="10494" width="7.33203125" style="84" bestFit="1" customWidth="1"/>
    <col min="10495" max="10496" width="7.33203125" style="84" customWidth="1"/>
    <col min="10497" max="10498" width="7.33203125" style="84" bestFit="1" customWidth="1"/>
    <col min="10499" max="10501" width="7.33203125" style="84" customWidth="1"/>
    <col min="10502" max="10507" width="0" style="84" hidden="1" customWidth="1"/>
    <col min="10508" max="10508" width="7.88671875" style="84" customWidth="1"/>
    <col min="10509" max="10747" width="11.44140625" style="84"/>
    <col min="10748" max="10748" width="18.109375" style="84" customWidth="1"/>
    <col min="10749" max="10749" width="7.88671875" style="84" bestFit="1" customWidth="1"/>
    <col min="10750" max="10750" width="7.33203125" style="84" bestFit="1" customWidth="1"/>
    <col min="10751" max="10752" width="7.33203125" style="84" customWidth="1"/>
    <col min="10753" max="10754" width="7.33203125" style="84" bestFit="1" customWidth="1"/>
    <col min="10755" max="10757" width="7.33203125" style="84" customWidth="1"/>
    <col min="10758" max="10763" width="0" style="84" hidden="1" customWidth="1"/>
    <col min="10764" max="10764" width="7.88671875" style="84" customWidth="1"/>
    <col min="10765" max="11003" width="11.44140625" style="84"/>
    <col min="11004" max="11004" width="18.109375" style="84" customWidth="1"/>
    <col min="11005" max="11005" width="7.88671875" style="84" bestFit="1" customWidth="1"/>
    <col min="11006" max="11006" width="7.33203125" style="84" bestFit="1" customWidth="1"/>
    <col min="11007" max="11008" width="7.33203125" style="84" customWidth="1"/>
    <col min="11009" max="11010" width="7.33203125" style="84" bestFit="1" customWidth="1"/>
    <col min="11011" max="11013" width="7.33203125" style="84" customWidth="1"/>
    <col min="11014" max="11019" width="0" style="84" hidden="1" customWidth="1"/>
    <col min="11020" max="11020" width="7.88671875" style="84" customWidth="1"/>
    <col min="11021" max="11259" width="11.44140625" style="84"/>
    <col min="11260" max="11260" width="18.109375" style="84" customWidth="1"/>
    <col min="11261" max="11261" width="7.88671875" style="84" bestFit="1" customWidth="1"/>
    <col min="11262" max="11262" width="7.33203125" style="84" bestFit="1" customWidth="1"/>
    <col min="11263" max="11264" width="7.33203125" style="84" customWidth="1"/>
    <col min="11265" max="11266" width="7.33203125" style="84" bestFit="1" customWidth="1"/>
    <col min="11267" max="11269" width="7.33203125" style="84" customWidth="1"/>
    <col min="11270" max="11275" width="0" style="84" hidden="1" customWidth="1"/>
    <col min="11276" max="11276" width="7.88671875" style="84" customWidth="1"/>
    <col min="11277" max="11515" width="11.44140625" style="84"/>
    <col min="11516" max="11516" width="18.109375" style="84" customWidth="1"/>
    <col min="11517" max="11517" width="7.88671875" style="84" bestFit="1" customWidth="1"/>
    <col min="11518" max="11518" width="7.33203125" style="84" bestFit="1" customWidth="1"/>
    <col min="11519" max="11520" width="7.33203125" style="84" customWidth="1"/>
    <col min="11521" max="11522" width="7.33203125" style="84" bestFit="1" customWidth="1"/>
    <col min="11523" max="11525" width="7.33203125" style="84" customWidth="1"/>
    <col min="11526" max="11531" width="0" style="84" hidden="1" customWidth="1"/>
    <col min="11532" max="11532" width="7.88671875" style="84" customWidth="1"/>
    <col min="11533" max="11771" width="11.44140625" style="84"/>
    <col min="11772" max="11772" width="18.109375" style="84" customWidth="1"/>
    <col min="11773" max="11773" width="7.88671875" style="84" bestFit="1" customWidth="1"/>
    <col min="11774" max="11774" width="7.33203125" style="84" bestFit="1" customWidth="1"/>
    <col min="11775" max="11776" width="7.33203125" style="84" customWidth="1"/>
    <col min="11777" max="11778" width="7.33203125" style="84" bestFit="1" customWidth="1"/>
    <col min="11779" max="11781" width="7.33203125" style="84" customWidth="1"/>
    <col min="11782" max="11787" width="0" style="84" hidden="1" customWidth="1"/>
    <col min="11788" max="11788" width="7.88671875" style="84" customWidth="1"/>
    <col min="11789" max="12027" width="11.44140625" style="84"/>
    <col min="12028" max="12028" width="18.109375" style="84" customWidth="1"/>
    <col min="12029" max="12029" width="7.88671875" style="84" bestFit="1" customWidth="1"/>
    <col min="12030" max="12030" width="7.33203125" style="84" bestFit="1" customWidth="1"/>
    <col min="12031" max="12032" width="7.33203125" style="84" customWidth="1"/>
    <col min="12033" max="12034" width="7.33203125" style="84" bestFit="1" customWidth="1"/>
    <col min="12035" max="12037" width="7.33203125" style="84" customWidth="1"/>
    <col min="12038" max="12043" width="0" style="84" hidden="1" customWidth="1"/>
    <col min="12044" max="12044" width="7.88671875" style="84" customWidth="1"/>
    <col min="12045" max="12283" width="11.44140625" style="84"/>
    <col min="12284" max="12284" width="18.109375" style="84" customWidth="1"/>
    <col min="12285" max="12285" width="7.88671875" style="84" bestFit="1" customWidth="1"/>
    <col min="12286" max="12286" width="7.33203125" style="84" bestFit="1" customWidth="1"/>
    <col min="12287" max="12288" width="7.33203125" style="84" customWidth="1"/>
    <col min="12289" max="12290" width="7.33203125" style="84" bestFit="1" customWidth="1"/>
    <col min="12291" max="12293" width="7.33203125" style="84" customWidth="1"/>
    <col min="12294" max="12299" width="0" style="84" hidden="1" customWidth="1"/>
    <col min="12300" max="12300" width="7.88671875" style="84" customWidth="1"/>
    <col min="12301" max="12539" width="11.44140625" style="84"/>
    <col min="12540" max="12540" width="18.109375" style="84" customWidth="1"/>
    <col min="12541" max="12541" width="7.88671875" style="84" bestFit="1" customWidth="1"/>
    <col min="12542" max="12542" width="7.33203125" style="84" bestFit="1" customWidth="1"/>
    <col min="12543" max="12544" width="7.33203125" style="84" customWidth="1"/>
    <col min="12545" max="12546" width="7.33203125" style="84" bestFit="1" customWidth="1"/>
    <col min="12547" max="12549" width="7.33203125" style="84" customWidth="1"/>
    <col min="12550" max="12555" width="0" style="84" hidden="1" customWidth="1"/>
    <col min="12556" max="12556" width="7.88671875" style="84" customWidth="1"/>
    <col min="12557" max="12795" width="11.44140625" style="84"/>
    <col min="12796" max="12796" width="18.109375" style="84" customWidth="1"/>
    <col min="12797" max="12797" width="7.88671875" style="84" bestFit="1" customWidth="1"/>
    <col min="12798" max="12798" width="7.33203125" style="84" bestFit="1" customWidth="1"/>
    <col min="12799" max="12800" width="7.33203125" style="84" customWidth="1"/>
    <col min="12801" max="12802" width="7.33203125" style="84" bestFit="1" customWidth="1"/>
    <col min="12803" max="12805" width="7.33203125" style="84" customWidth="1"/>
    <col min="12806" max="12811" width="0" style="84" hidden="1" customWidth="1"/>
    <col min="12812" max="12812" width="7.88671875" style="84" customWidth="1"/>
    <col min="12813" max="13051" width="11.44140625" style="84"/>
    <col min="13052" max="13052" width="18.109375" style="84" customWidth="1"/>
    <col min="13053" max="13053" width="7.88671875" style="84" bestFit="1" customWidth="1"/>
    <col min="13054" max="13054" width="7.33203125" style="84" bestFit="1" customWidth="1"/>
    <col min="13055" max="13056" width="7.33203125" style="84" customWidth="1"/>
    <col min="13057" max="13058" width="7.33203125" style="84" bestFit="1" customWidth="1"/>
    <col min="13059" max="13061" width="7.33203125" style="84" customWidth="1"/>
    <col min="13062" max="13067" width="0" style="84" hidden="1" customWidth="1"/>
    <col min="13068" max="13068" width="7.88671875" style="84" customWidth="1"/>
    <col min="13069" max="13307" width="11.44140625" style="84"/>
    <col min="13308" max="13308" width="18.109375" style="84" customWidth="1"/>
    <col min="13309" max="13309" width="7.88671875" style="84" bestFit="1" customWidth="1"/>
    <col min="13310" max="13310" width="7.33203125" style="84" bestFit="1" customWidth="1"/>
    <col min="13311" max="13312" width="7.33203125" style="84" customWidth="1"/>
    <col min="13313" max="13314" width="7.33203125" style="84" bestFit="1" customWidth="1"/>
    <col min="13315" max="13317" width="7.33203125" style="84" customWidth="1"/>
    <col min="13318" max="13323" width="0" style="84" hidden="1" customWidth="1"/>
    <col min="13324" max="13324" width="7.88671875" style="84" customWidth="1"/>
    <col min="13325" max="13563" width="11.44140625" style="84"/>
    <col min="13564" max="13564" width="18.109375" style="84" customWidth="1"/>
    <col min="13565" max="13565" width="7.88671875" style="84" bestFit="1" customWidth="1"/>
    <col min="13566" max="13566" width="7.33203125" style="84" bestFit="1" customWidth="1"/>
    <col min="13567" max="13568" width="7.33203125" style="84" customWidth="1"/>
    <col min="13569" max="13570" width="7.33203125" style="84" bestFit="1" customWidth="1"/>
    <col min="13571" max="13573" width="7.33203125" style="84" customWidth="1"/>
    <col min="13574" max="13579" width="0" style="84" hidden="1" customWidth="1"/>
    <col min="13580" max="13580" width="7.88671875" style="84" customWidth="1"/>
    <col min="13581" max="13819" width="11.44140625" style="84"/>
    <col min="13820" max="13820" width="18.109375" style="84" customWidth="1"/>
    <col min="13821" max="13821" width="7.88671875" style="84" bestFit="1" customWidth="1"/>
    <col min="13822" max="13822" width="7.33203125" style="84" bestFit="1" customWidth="1"/>
    <col min="13823" max="13824" width="7.33203125" style="84" customWidth="1"/>
    <col min="13825" max="13826" width="7.33203125" style="84" bestFit="1" customWidth="1"/>
    <col min="13827" max="13829" width="7.33203125" style="84" customWidth="1"/>
    <col min="13830" max="13835" width="0" style="84" hidden="1" customWidth="1"/>
    <col min="13836" max="13836" width="7.88671875" style="84" customWidth="1"/>
    <col min="13837" max="14075" width="11.44140625" style="84"/>
    <col min="14076" max="14076" width="18.109375" style="84" customWidth="1"/>
    <col min="14077" max="14077" width="7.88671875" style="84" bestFit="1" customWidth="1"/>
    <col min="14078" max="14078" width="7.33203125" style="84" bestFit="1" customWidth="1"/>
    <col min="14079" max="14080" width="7.33203125" style="84" customWidth="1"/>
    <col min="14081" max="14082" width="7.33203125" style="84" bestFit="1" customWidth="1"/>
    <col min="14083" max="14085" width="7.33203125" style="84" customWidth="1"/>
    <col min="14086" max="14091" width="0" style="84" hidden="1" customWidth="1"/>
    <col min="14092" max="14092" width="7.88671875" style="84" customWidth="1"/>
    <col min="14093" max="14331" width="11.44140625" style="84"/>
    <col min="14332" max="14332" width="18.109375" style="84" customWidth="1"/>
    <col min="14333" max="14333" width="7.88671875" style="84" bestFit="1" customWidth="1"/>
    <col min="14334" max="14334" width="7.33203125" style="84" bestFit="1" customWidth="1"/>
    <col min="14335" max="14336" width="7.33203125" style="84" customWidth="1"/>
    <col min="14337" max="14338" width="7.33203125" style="84" bestFit="1" customWidth="1"/>
    <col min="14339" max="14341" width="7.33203125" style="84" customWidth="1"/>
    <col min="14342" max="14347" width="0" style="84" hidden="1" customWidth="1"/>
    <col min="14348" max="14348" width="7.88671875" style="84" customWidth="1"/>
    <col min="14349" max="14587" width="11.44140625" style="84"/>
    <col min="14588" max="14588" width="18.109375" style="84" customWidth="1"/>
    <col min="14589" max="14589" width="7.88671875" style="84" bestFit="1" customWidth="1"/>
    <col min="14590" max="14590" width="7.33203125" style="84" bestFit="1" customWidth="1"/>
    <col min="14591" max="14592" width="7.33203125" style="84" customWidth="1"/>
    <col min="14593" max="14594" width="7.33203125" style="84" bestFit="1" customWidth="1"/>
    <col min="14595" max="14597" width="7.33203125" style="84" customWidth="1"/>
    <col min="14598" max="14603" width="0" style="84" hidden="1" customWidth="1"/>
    <col min="14604" max="14604" width="7.88671875" style="84" customWidth="1"/>
    <col min="14605" max="14843" width="11.44140625" style="84"/>
    <col min="14844" max="14844" width="18.109375" style="84" customWidth="1"/>
    <col min="14845" max="14845" width="7.88671875" style="84" bestFit="1" customWidth="1"/>
    <col min="14846" max="14846" width="7.33203125" style="84" bestFit="1" customWidth="1"/>
    <col min="14847" max="14848" width="7.33203125" style="84" customWidth="1"/>
    <col min="14849" max="14850" width="7.33203125" style="84" bestFit="1" customWidth="1"/>
    <col min="14851" max="14853" width="7.33203125" style="84" customWidth="1"/>
    <col min="14854" max="14859" width="0" style="84" hidden="1" customWidth="1"/>
    <col min="14860" max="14860" width="7.88671875" style="84" customWidth="1"/>
    <col min="14861" max="15099" width="11.44140625" style="84"/>
    <col min="15100" max="15100" width="18.109375" style="84" customWidth="1"/>
    <col min="15101" max="15101" width="7.88671875" style="84" bestFit="1" customWidth="1"/>
    <col min="15102" max="15102" width="7.33203125" style="84" bestFit="1" customWidth="1"/>
    <col min="15103" max="15104" width="7.33203125" style="84" customWidth="1"/>
    <col min="15105" max="15106" width="7.33203125" style="84" bestFit="1" customWidth="1"/>
    <col min="15107" max="15109" width="7.33203125" style="84" customWidth="1"/>
    <col min="15110" max="15115" width="0" style="84" hidden="1" customWidth="1"/>
    <col min="15116" max="15116" width="7.88671875" style="84" customWidth="1"/>
    <col min="15117" max="15355" width="11.44140625" style="84"/>
    <col min="15356" max="15356" width="18.109375" style="84" customWidth="1"/>
    <col min="15357" max="15357" width="7.88671875" style="84" bestFit="1" customWidth="1"/>
    <col min="15358" max="15358" width="7.33203125" style="84" bestFit="1" customWidth="1"/>
    <col min="15359" max="15360" width="7.33203125" style="84" customWidth="1"/>
    <col min="15361" max="15362" width="7.33203125" style="84" bestFit="1" customWidth="1"/>
    <col min="15363" max="15365" width="7.33203125" style="84" customWidth="1"/>
    <col min="15366" max="15371" width="0" style="84" hidden="1" customWidth="1"/>
    <col min="15372" max="15372" width="7.88671875" style="84" customWidth="1"/>
    <col min="15373" max="15611" width="11.44140625" style="84"/>
    <col min="15612" max="15612" width="18.109375" style="84" customWidth="1"/>
    <col min="15613" max="15613" width="7.88671875" style="84" bestFit="1" customWidth="1"/>
    <col min="15614" max="15614" width="7.33203125" style="84" bestFit="1" customWidth="1"/>
    <col min="15615" max="15616" width="7.33203125" style="84" customWidth="1"/>
    <col min="15617" max="15618" width="7.33203125" style="84" bestFit="1" customWidth="1"/>
    <col min="15619" max="15621" width="7.33203125" style="84" customWidth="1"/>
    <col min="15622" max="15627" width="0" style="84" hidden="1" customWidth="1"/>
    <col min="15628" max="15628" width="7.88671875" style="84" customWidth="1"/>
    <col min="15629" max="15867" width="11.44140625" style="84"/>
    <col min="15868" max="15868" width="18.109375" style="84" customWidth="1"/>
    <col min="15869" max="15869" width="7.88671875" style="84" bestFit="1" customWidth="1"/>
    <col min="15870" max="15870" width="7.33203125" style="84" bestFit="1" customWidth="1"/>
    <col min="15871" max="15872" width="7.33203125" style="84" customWidth="1"/>
    <col min="15873" max="15874" width="7.33203125" style="84" bestFit="1" customWidth="1"/>
    <col min="15875" max="15877" width="7.33203125" style="84" customWidth="1"/>
    <col min="15878" max="15883" width="0" style="84" hidden="1" customWidth="1"/>
    <col min="15884" max="15884" width="7.88671875" style="84" customWidth="1"/>
    <col min="15885" max="16123" width="11.44140625" style="84"/>
    <col min="16124" max="16124" width="18.109375" style="84" customWidth="1"/>
    <col min="16125" max="16125" width="7.88671875" style="84" bestFit="1" customWidth="1"/>
    <col min="16126" max="16126" width="7.33203125" style="84" bestFit="1" customWidth="1"/>
    <col min="16127" max="16128" width="7.33203125" style="84" customWidth="1"/>
    <col min="16129" max="16130" width="7.33203125" style="84" bestFit="1" customWidth="1"/>
    <col min="16131" max="16133" width="7.33203125" style="84" customWidth="1"/>
    <col min="16134" max="16139" width="0" style="84" hidden="1" customWidth="1"/>
    <col min="16140" max="16140" width="7.88671875" style="84" customWidth="1"/>
    <col min="16141" max="16384" width="11.44140625" style="84"/>
  </cols>
  <sheetData>
    <row r="1" spans="1:16" s="85" customFormat="1" x14ac:dyDescent="0.25"/>
    <row r="2" spans="1:16" s="85" customFormat="1" x14ac:dyDescent="0.25">
      <c r="A2" s="112" t="s">
        <v>121</v>
      </c>
    </row>
    <row r="3" spans="1:16" s="85" customFormat="1" ht="14.4" x14ac:dyDescent="0.3">
      <c r="A3" s="112" t="s">
        <v>122</v>
      </c>
      <c r="K3" s="253"/>
    </row>
    <row r="4" spans="1:16" s="85" customFormat="1" x14ac:dyDescent="0.25"/>
    <row r="5" spans="1:16" s="85" customFormat="1" ht="13.8" x14ac:dyDescent="0.3">
      <c r="B5" s="347" t="s">
        <v>113</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s="88" customFormat="1"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142" t="s">
        <v>75</v>
      </c>
      <c r="D10" s="142" t="s">
        <v>76</v>
      </c>
      <c r="E10" s="142" t="s">
        <v>77</v>
      </c>
      <c r="F10" s="142" t="s">
        <v>78</v>
      </c>
      <c r="G10" s="142" t="s">
        <v>8</v>
      </c>
      <c r="H10" s="142" t="s">
        <v>79</v>
      </c>
      <c r="I10" s="142" t="s">
        <v>80</v>
      </c>
      <c r="J10" s="142" t="s">
        <v>81</v>
      </c>
      <c r="K10" s="142" t="s">
        <v>46</v>
      </c>
    </row>
    <row r="11" spans="1:16" x14ac:dyDescent="0.25">
      <c r="B11" s="76" t="s">
        <v>379</v>
      </c>
      <c r="C11" s="76">
        <v>1477</v>
      </c>
      <c r="D11" s="76">
        <v>765</v>
      </c>
      <c r="E11" s="76">
        <f>C11+D11</f>
        <v>2242</v>
      </c>
      <c r="F11" s="77">
        <f>E11/$E$41</f>
        <v>5.704254019947079E-2</v>
      </c>
      <c r="G11" s="76">
        <v>1698</v>
      </c>
      <c r="H11" s="76">
        <v>158</v>
      </c>
      <c r="I11" s="76">
        <f>G11+H11</f>
        <v>1856</v>
      </c>
      <c r="J11" s="77">
        <f>I11/$I$41</f>
        <v>3.1094506525490458E-2</v>
      </c>
      <c r="K11" s="76">
        <f t="shared" ref="K11:K40" si="0">E11+I11</f>
        <v>4098</v>
      </c>
      <c r="P11" s="89"/>
    </row>
    <row r="12" spans="1:16" x14ac:dyDescent="0.25">
      <c r="B12" s="76" t="s">
        <v>380</v>
      </c>
      <c r="C12" s="76">
        <v>809</v>
      </c>
      <c r="D12" s="76">
        <v>433</v>
      </c>
      <c r="E12" s="76">
        <f t="shared" ref="E12:E40" si="1">C12+D12</f>
        <v>1242</v>
      </c>
      <c r="F12" s="77">
        <f t="shared" ref="F12:F40" si="2">E12/$E$41</f>
        <v>3.159983716670059E-2</v>
      </c>
      <c r="G12" s="76">
        <v>2511</v>
      </c>
      <c r="H12" s="76">
        <v>127</v>
      </c>
      <c r="I12" s="76">
        <f t="shared" ref="I12:I40" si="3">G12+H12</f>
        <v>2638</v>
      </c>
      <c r="J12" s="77">
        <f t="shared" ref="J12:J40" si="4">I12/$I$41</f>
        <v>4.4195747960260684E-2</v>
      </c>
      <c r="K12" s="76">
        <f t="shared" si="0"/>
        <v>3880</v>
      </c>
      <c r="P12" s="89"/>
    </row>
    <row r="13" spans="1:16" x14ac:dyDescent="0.25">
      <c r="B13" s="76" t="s">
        <v>381</v>
      </c>
      <c r="C13" s="76">
        <v>625</v>
      </c>
      <c r="D13" s="76">
        <v>427</v>
      </c>
      <c r="E13" s="76">
        <f t="shared" si="1"/>
        <v>1052</v>
      </c>
      <c r="F13" s="77">
        <f t="shared" si="2"/>
        <v>2.6765723590474251E-2</v>
      </c>
      <c r="G13" s="76">
        <v>1142</v>
      </c>
      <c r="H13" s="76">
        <v>130</v>
      </c>
      <c r="I13" s="76">
        <f t="shared" si="3"/>
        <v>1272</v>
      </c>
      <c r="J13" s="77">
        <f t="shared" si="4"/>
        <v>2.1310459213590444E-2</v>
      </c>
      <c r="K13" s="76">
        <f t="shared" si="0"/>
        <v>2324</v>
      </c>
      <c r="P13" s="89"/>
    </row>
    <row r="14" spans="1:16" x14ac:dyDescent="0.25">
      <c r="B14" s="76" t="s">
        <v>382</v>
      </c>
      <c r="C14" s="76">
        <v>444</v>
      </c>
      <c r="D14" s="76">
        <v>300</v>
      </c>
      <c r="E14" s="76">
        <f t="shared" si="1"/>
        <v>744</v>
      </c>
      <c r="F14" s="77">
        <f t="shared" si="2"/>
        <v>1.8929371056381029E-2</v>
      </c>
      <c r="G14" s="76">
        <v>489</v>
      </c>
      <c r="H14" s="76">
        <v>48</v>
      </c>
      <c r="I14" s="76">
        <f t="shared" si="3"/>
        <v>537</v>
      </c>
      <c r="J14" s="77">
        <f t="shared" si="4"/>
        <v>8.9966325453601174E-3</v>
      </c>
      <c r="K14" s="76">
        <f t="shared" si="0"/>
        <v>1281</v>
      </c>
      <c r="P14" s="89"/>
    </row>
    <row r="15" spans="1:16" x14ac:dyDescent="0.25">
      <c r="B15" s="76" t="s">
        <v>383</v>
      </c>
      <c r="C15" s="76">
        <v>756</v>
      </c>
      <c r="D15" s="76">
        <v>508</v>
      </c>
      <c r="E15" s="76">
        <f t="shared" si="1"/>
        <v>1264</v>
      </c>
      <c r="F15" s="77">
        <f t="shared" si="2"/>
        <v>3.2159576633421533E-2</v>
      </c>
      <c r="G15" s="76">
        <v>2205</v>
      </c>
      <c r="H15" s="76">
        <v>185</v>
      </c>
      <c r="I15" s="76">
        <f t="shared" si="3"/>
        <v>2390</v>
      </c>
      <c r="J15" s="77">
        <f t="shared" si="4"/>
        <v>4.0040878553837388E-2</v>
      </c>
      <c r="K15" s="76">
        <f t="shared" si="0"/>
        <v>3654</v>
      </c>
      <c r="P15" s="89"/>
    </row>
    <row r="16" spans="1:16" x14ac:dyDescent="0.25">
      <c r="B16" s="76" t="s">
        <v>384</v>
      </c>
      <c r="C16" s="76">
        <v>518</v>
      </c>
      <c r="D16" s="76">
        <v>468</v>
      </c>
      <c r="E16" s="76">
        <f t="shared" si="1"/>
        <v>986</v>
      </c>
      <c r="F16" s="77">
        <f t="shared" si="2"/>
        <v>2.5086505190311418E-2</v>
      </c>
      <c r="G16" s="76">
        <v>1162</v>
      </c>
      <c r="H16" s="76">
        <v>159</v>
      </c>
      <c r="I16" s="76">
        <f t="shared" si="3"/>
        <v>1321</v>
      </c>
      <c r="J16" s="77">
        <f t="shared" si="4"/>
        <v>2.2131380991472466E-2</v>
      </c>
      <c r="K16" s="76">
        <f t="shared" si="0"/>
        <v>2307</v>
      </c>
      <c r="P16" s="89"/>
    </row>
    <row r="17" spans="2:16" x14ac:dyDescent="0.25">
      <c r="B17" s="76" t="s">
        <v>385</v>
      </c>
      <c r="C17" s="76">
        <v>104</v>
      </c>
      <c r="D17" s="76">
        <v>34</v>
      </c>
      <c r="E17" s="76">
        <f t="shared" si="1"/>
        <v>138</v>
      </c>
      <c r="F17" s="77">
        <f t="shared" si="2"/>
        <v>3.5110930185222877E-3</v>
      </c>
      <c r="G17" s="76">
        <v>153</v>
      </c>
      <c r="H17" s="76">
        <v>4</v>
      </c>
      <c r="I17" s="76">
        <f t="shared" si="3"/>
        <v>157</v>
      </c>
      <c r="J17" s="77">
        <f t="shared" si="4"/>
        <v>2.6303003903566822E-3</v>
      </c>
      <c r="K17" s="76">
        <f t="shared" si="0"/>
        <v>295</v>
      </c>
      <c r="P17" s="89"/>
    </row>
    <row r="18" spans="2:16" x14ac:dyDescent="0.25">
      <c r="B18" s="76" t="s">
        <v>386</v>
      </c>
      <c r="C18" s="76">
        <v>5130</v>
      </c>
      <c r="D18" s="76">
        <v>2796</v>
      </c>
      <c r="E18" s="76">
        <f t="shared" si="1"/>
        <v>7926</v>
      </c>
      <c r="F18" s="77">
        <f t="shared" si="2"/>
        <v>0.20165886423773663</v>
      </c>
      <c r="G18" s="76">
        <v>12727</v>
      </c>
      <c r="H18" s="76">
        <v>1087</v>
      </c>
      <c r="I18" s="76">
        <f t="shared" si="3"/>
        <v>13814</v>
      </c>
      <c r="J18" s="77">
        <f t="shared" si="4"/>
        <v>0.23143292734004589</v>
      </c>
      <c r="K18" s="76">
        <f t="shared" si="0"/>
        <v>21740</v>
      </c>
      <c r="P18" s="89"/>
    </row>
    <row r="19" spans="2:16" x14ac:dyDescent="0.25">
      <c r="B19" s="76" t="s">
        <v>387</v>
      </c>
      <c r="C19" s="76">
        <v>225</v>
      </c>
      <c r="D19" s="76">
        <v>79</v>
      </c>
      <c r="E19" s="76">
        <f t="shared" si="1"/>
        <v>304</v>
      </c>
      <c r="F19" s="77">
        <f t="shared" si="2"/>
        <v>7.734581721962141E-3</v>
      </c>
      <c r="G19" s="76">
        <v>207</v>
      </c>
      <c r="H19" s="76">
        <v>20</v>
      </c>
      <c r="I19" s="76">
        <f t="shared" si="3"/>
        <v>227</v>
      </c>
      <c r="J19" s="77">
        <f t="shared" si="4"/>
        <v>3.8030457873309991E-3</v>
      </c>
      <c r="K19" s="76">
        <f t="shared" si="0"/>
        <v>531</v>
      </c>
      <c r="P19" s="89"/>
    </row>
    <row r="20" spans="2:16" x14ac:dyDescent="0.25">
      <c r="B20" s="76" t="s">
        <v>388</v>
      </c>
      <c r="C20" s="76">
        <v>950</v>
      </c>
      <c r="D20" s="76">
        <v>608</v>
      </c>
      <c r="E20" s="76">
        <f t="shared" si="1"/>
        <v>1558</v>
      </c>
      <c r="F20" s="77">
        <f t="shared" si="2"/>
        <v>3.9639731325055973E-2</v>
      </c>
      <c r="G20" s="76">
        <v>838</v>
      </c>
      <c r="H20" s="76">
        <v>83</v>
      </c>
      <c r="I20" s="76">
        <f t="shared" si="3"/>
        <v>921</v>
      </c>
      <c r="J20" s="77">
        <f t="shared" si="4"/>
        <v>1.5429978723047797E-2</v>
      </c>
      <c r="K20" s="76">
        <f t="shared" si="0"/>
        <v>2479</v>
      </c>
      <c r="P20" s="89"/>
    </row>
    <row r="21" spans="2:16" x14ac:dyDescent="0.25">
      <c r="B21" s="76" t="s">
        <v>389</v>
      </c>
      <c r="C21" s="76">
        <v>1181</v>
      </c>
      <c r="D21" s="76">
        <v>730</v>
      </c>
      <c r="E21" s="76">
        <f t="shared" si="1"/>
        <v>1911</v>
      </c>
      <c r="F21" s="77">
        <f t="shared" si="2"/>
        <v>4.8621005495623856E-2</v>
      </c>
      <c r="G21" s="76">
        <v>3821</v>
      </c>
      <c r="H21" s="76">
        <v>249</v>
      </c>
      <c r="I21" s="76">
        <f t="shared" si="3"/>
        <v>4070</v>
      </c>
      <c r="J21" s="77">
        <f t="shared" si="4"/>
        <v>6.8186768081220997E-2</v>
      </c>
      <c r="K21" s="76">
        <f t="shared" si="0"/>
        <v>5981</v>
      </c>
      <c r="P21" s="89"/>
    </row>
    <row r="22" spans="2:16" x14ac:dyDescent="0.25">
      <c r="B22" s="76" t="s">
        <v>390</v>
      </c>
      <c r="C22" s="76">
        <v>195</v>
      </c>
      <c r="D22" s="76">
        <v>145</v>
      </c>
      <c r="E22" s="76">
        <f t="shared" si="1"/>
        <v>340</v>
      </c>
      <c r="F22" s="77">
        <f t="shared" si="2"/>
        <v>8.6505190311418692E-3</v>
      </c>
      <c r="G22" s="76">
        <v>272</v>
      </c>
      <c r="H22" s="76">
        <v>31</v>
      </c>
      <c r="I22" s="76">
        <f t="shared" si="3"/>
        <v>303</v>
      </c>
      <c r="J22" s="77">
        <f t="shared" si="4"/>
        <v>5.0763122183316856E-3</v>
      </c>
      <c r="K22" s="76">
        <f t="shared" si="0"/>
        <v>643</v>
      </c>
      <c r="P22" s="89"/>
    </row>
    <row r="23" spans="2:16" x14ac:dyDescent="0.25">
      <c r="B23" s="76" t="s">
        <v>391</v>
      </c>
      <c r="C23" s="76">
        <v>194</v>
      </c>
      <c r="D23" s="76">
        <v>117</v>
      </c>
      <c r="E23" s="76">
        <f t="shared" si="1"/>
        <v>311</v>
      </c>
      <c r="F23" s="77">
        <f t="shared" si="2"/>
        <v>7.9126806431915331E-3</v>
      </c>
      <c r="G23" s="76">
        <v>332</v>
      </c>
      <c r="H23" s="76">
        <v>26</v>
      </c>
      <c r="I23" s="76">
        <f t="shared" si="3"/>
        <v>358</v>
      </c>
      <c r="J23" s="77">
        <f t="shared" si="4"/>
        <v>5.9977550302400774E-3</v>
      </c>
      <c r="K23" s="76">
        <f t="shared" si="0"/>
        <v>669</v>
      </c>
      <c r="P23" s="89"/>
    </row>
    <row r="24" spans="2:16" x14ac:dyDescent="0.25">
      <c r="B24" s="76" t="s">
        <v>392</v>
      </c>
      <c r="C24" s="76">
        <v>405</v>
      </c>
      <c r="D24" s="76">
        <v>295</v>
      </c>
      <c r="E24" s="76">
        <f t="shared" si="1"/>
        <v>700</v>
      </c>
      <c r="F24" s="77">
        <f t="shared" si="2"/>
        <v>1.7809892122939142E-2</v>
      </c>
      <c r="G24" s="76">
        <v>854</v>
      </c>
      <c r="H24" s="76">
        <v>121</v>
      </c>
      <c r="I24" s="76">
        <f t="shared" si="3"/>
        <v>975</v>
      </c>
      <c r="J24" s="77">
        <f t="shared" si="4"/>
        <v>1.6334668029285127E-2</v>
      </c>
      <c r="K24" s="76">
        <f t="shared" si="0"/>
        <v>1675</v>
      </c>
      <c r="P24" s="89"/>
    </row>
    <row r="25" spans="2:16" ht="16.5" customHeight="1" x14ac:dyDescent="0.25">
      <c r="B25" s="76" t="s">
        <v>393</v>
      </c>
      <c r="C25" s="76">
        <v>505</v>
      </c>
      <c r="D25" s="76">
        <v>410</v>
      </c>
      <c r="E25" s="76">
        <f t="shared" si="1"/>
        <v>915</v>
      </c>
      <c r="F25" s="77">
        <f t="shared" si="2"/>
        <v>2.3280073274984735E-2</v>
      </c>
      <c r="G25" s="76">
        <v>399</v>
      </c>
      <c r="H25" s="76">
        <v>80</v>
      </c>
      <c r="I25" s="76">
        <f t="shared" si="3"/>
        <v>479</v>
      </c>
      <c r="J25" s="77">
        <f t="shared" si="4"/>
        <v>8.0249292164385391E-3</v>
      </c>
      <c r="K25" s="76">
        <f t="shared" si="0"/>
        <v>1394</v>
      </c>
      <c r="P25" s="89"/>
    </row>
    <row r="26" spans="2:16" x14ac:dyDescent="0.25">
      <c r="B26" s="76" t="s">
        <v>394</v>
      </c>
      <c r="C26" s="76">
        <v>140</v>
      </c>
      <c r="D26" s="76">
        <v>53</v>
      </c>
      <c r="E26" s="76">
        <f t="shared" si="1"/>
        <v>193</v>
      </c>
      <c r="F26" s="77">
        <f t="shared" si="2"/>
        <v>4.9104416853246492E-3</v>
      </c>
      <c r="G26" s="76">
        <v>166</v>
      </c>
      <c r="H26" s="76">
        <v>13</v>
      </c>
      <c r="I26" s="76">
        <f t="shared" si="3"/>
        <v>179</v>
      </c>
      <c r="J26" s="77">
        <f t="shared" si="4"/>
        <v>2.9988775151200387E-3</v>
      </c>
      <c r="K26" s="76">
        <f t="shared" si="0"/>
        <v>372</v>
      </c>
      <c r="P26" s="89"/>
    </row>
    <row r="27" spans="2:16" x14ac:dyDescent="0.25">
      <c r="B27" s="76" t="s">
        <v>395</v>
      </c>
      <c r="C27" s="76">
        <v>308</v>
      </c>
      <c r="D27" s="76">
        <v>262</v>
      </c>
      <c r="E27" s="76">
        <f t="shared" si="1"/>
        <v>570</v>
      </c>
      <c r="F27" s="77">
        <f t="shared" si="2"/>
        <v>1.4502340728679015E-2</v>
      </c>
      <c r="G27" s="76">
        <v>399</v>
      </c>
      <c r="H27" s="76">
        <v>66</v>
      </c>
      <c r="I27" s="76">
        <f t="shared" si="3"/>
        <v>465</v>
      </c>
      <c r="J27" s="77">
        <f t="shared" si="4"/>
        <v>7.7903801370436763E-3</v>
      </c>
      <c r="K27" s="76">
        <f t="shared" si="0"/>
        <v>1035</v>
      </c>
      <c r="P27" s="89"/>
    </row>
    <row r="28" spans="2:16" x14ac:dyDescent="0.25">
      <c r="B28" s="76" t="s">
        <v>396</v>
      </c>
      <c r="C28" s="76">
        <v>4306</v>
      </c>
      <c r="D28" s="76">
        <v>2708</v>
      </c>
      <c r="E28" s="76">
        <f t="shared" si="1"/>
        <v>7014</v>
      </c>
      <c r="F28" s="77">
        <f t="shared" si="2"/>
        <v>0.17845511907185019</v>
      </c>
      <c r="G28" s="76">
        <v>12764</v>
      </c>
      <c r="H28" s="76">
        <v>1321</v>
      </c>
      <c r="I28" s="76">
        <f t="shared" si="3"/>
        <v>14085</v>
      </c>
      <c r="J28" s="77">
        <f t="shared" si="4"/>
        <v>0.23597312737690362</v>
      </c>
      <c r="K28" s="76">
        <f t="shared" si="0"/>
        <v>21099</v>
      </c>
      <c r="P28" s="89"/>
    </row>
    <row r="29" spans="2:16" x14ac:dyDescent="0.25">
      <c r="B29" s="76" t="s">
        <v>397</v>
      </c>
      <c r="C29" s="76">
        <v>438</v>
      </c>
      <c r="D29" s="76">
        <v>329</v>
      </c>
      <c r="E29" s="76">
        <f t="shared" si="1"/>
        <v>767</v>
      </c>
      <c r="F29" s="77">
        <f t="shared" si="2"/>
        <v>1.9514553226134743E-2</v>
      </c>
      <c r="G29" s="76">
        <v>882</v>
      </c>
      <c r="H29" s="76">
        <v>113</v>
      </c>
      <c r="I29" s="76">
        <f t="shared" si="3"/>
        <v>995</v>
      </c>
      <c r="J29" s="77">
        <f t="shared" si="4"/>
        <v>1.6669738142706361E-2</v>
      </c>
      <c r="K29" s="76">
        <f t="shared" si="0"/>
        <v>1762</v>
      </c>
      <c r="P29" s="89"/>
    </row>
    <row r="30" spans="2:16" x14ac:dyDescent="0.25">
      <c r="B30" s="76" t="s">
        <v>398</v>
      </c>
      <c r="C30" s="76">
        <v>267</v>
      </c>
      <c r="D30" s="76">
        <v>199</v>
      </c>
      <c r="E30" s="76">
        <f t="shared" si="1"/>
        <v>466</v>
      </c>
      <c r="F30" s="77">
        <f t="shared" si="2"/>
        <v>1.1856299613270914E-2</v>
      </c>
      <c r="G30" s="76">
        <v>570</v>
      </c>
      <c r="H30" s="76">
        <v>57</v>
      </c>
      <c r="I30" s="76">
        <f t="shared" si="3"/>
        <v>627</v>
      </c>
      <c r="J30" s="77">
        <f t="shared" si="4"/>
        <v>1.0504448055755667E-2</v>
      </c>
      <c r="K30" s="76">
        <f t="shared" si="0"/>
        <v>1093</v>
      </c>
      <c r="P30" s="89"/>
    </row>
    <row r="31" spans="2:16" x14ac:dyDescent="0.25">
      <c r="B31" s="76" t="s">
        <v>399</v>
      </c>
      <c r="C31" s="76">
        <v>555</v>
      </c>
      <c r="D31" s="76">
        <v>348</v>
      </c>
      <c r="E31" s="76">
        <f t="shared" si="1"/>
        <v>903</v>
      </c>
      <c r="F31" s="77">
        <f t="shared" si="2"/>
        <v>2.2974760838591492E-2</v>
      </c>
      <c r="G31" s="76">
        <v>1462</v>
      </c>
      <c r="H31" s="76">
        <v>86</v>
      </c>
      <c r="I31" s="76">
        <f t="shared" si="3"/>
        <v>1548</v>
      </c>
      <c r="J31" s="77">
        <f t="shared" si="4"/>
        <v>2.5934426778803466E-2</v>
      </c>
      <c r="K31" s="76">
        <f t="shared" si="0"/>
        <v>2451</v>
      </c>
      <c r="P31" s="89"/>
    </row>
    <row r="32" spans="2:16" x14ac:dyDescent="0.25">
      <c r="B32" s="76" t="s">
        <v>400</v>
      </c>
      <c r="C32" s="76">
        <v>602</v>
      </c>
      <c r="D32" s="76">
        <v>320</v>
      </c>
      <c r="E32" s="76">
        <f t="shared" si="1"/>
        <v>922</v>
      </c>
      <c r="F32" s="77">
        <f t="shared" si="2"/>
        <v>2.3458172196214124E-2</v>
      </c>
      <c r="G32" s="76">
        <v>916</v>
      </c>
      <c r="H32" s="76">
        <v>72</v>
      </c>
      <c r="I32" s="76">
        <f t="shared" si="3"/>
        <v>988</v>
      </c>
      <c r="J32" s="77">
        <f t="shared" si="4"/>
        <v>1.6552463603008931E-2</v>
      </c>
      <c r="K32" s="76">
        <f t="shared" si="0"/>
        <v>1910</v>
      </c>
      <c r="P32" s="89"/>
    </row>
    <row r="33" spans="2:16" x14ac:dyDescent="0.25">
      <c r="B33" s="76" t="s">
        <v>401</v>
      </c>
      <c r="C33" s="76">
        <v>482</v>
      </c>
      <c r="D33" s="76">
        <v>398</v>
      </c>
      <c r="E33" s="76">
        <f t="shared" si="1"/>
        <v>880</v>
      </c>
      <c r="F33" s="77">
        <f t="shared" si="2"/>
        <v>2.2389578668837777E-2</v>
      </c>
      <c r="G33" s="76">
        <v>1536</v>
      </c>
      <c r="H33" s="76">
        <v>88</v>
      </c>
      <c r="I33" s="76">
        <f t="shared" si="3"/>
        <v>1624</v>
      </c>
      <c r="J33" s="77">
        <f t="shared" si="4"/>
        <v>2.7207693209804151E-2</v>
      </c>
      <c r="K33" s="76">
        <f t="shared" si="0"/>
        <v>2504</v>
      </c>
      <c r="P33" s="89"/>
    </row>
    <row r="34" spans="2:16" x14ac:dyDescent="0.25">
      <c r="B34" s="76" t="s">
        <v>402</v>
      </c>
      <c r="C34" s="76">
        <v>1021</v>
      </c>
      <c r="D34" s="76">
        <v>676</v>
      </c>
      <c r="E34" s="76">
        <f t="shared" si="1"/>
        <v>1697</v>
      </c>
      <c r="F34" s="77">
        <f t="shared" si="2"/>
        <v>4.3176267046611032E-2</v>
      </c>
      <c r="G34" s="76">
        <v>1110</v>
      </c>
      <c r="H34" s="76">
        <v>87</v>
      </c>
      <c r="I34" s="76">
        <f t="shared" si="3"/>
        <v>1197</v>
      </c>
      <c r="J34" s="77">
        <f t="shared" si="4"/>
        <v>2.0053946288260818E-2</v>
      </c>
      <c r="K34" s="76">
        <f t="shared" si="0"/>
        <v>2894</v>
      </c>
      <c r="P34" s="89"/>
    </row>
    <row r="35" spans="2:16" x14ac:dyDescent="0.25">
      <c r="B35" s="76" t="s">
        <v>403</v>
      </c>
      <c r="C35" s="76">
        <v>1191</v>
      </c>
      <c r="D35" s="76">
        <v>776</v>
      </c>
      <c r="E35" s="76">
        <f t="shared" si="1"/>
        <v>1967</v>
      </c>
      <c r="F35" s="77">
        <f t="shared" si="2"/>
        <v>5.0045796865458986E-2</v>
      </c>
      <c r="G35" s="76">
        <v>3481</v>
      </c>
      <c r="H35" s="76">
        <v>242</v>
      </c>
      <c r="I35" s="76">
        <f t="shared" si="3"/>
        <v>3723</v>
      </c>
      <c r="J35" s="77">
        <f t="shared" si="4"/>
        <v>6.2373301613362596E-2</v>
      </c>
      <c r="K35" s="76">
        <f t="shared" si="0"/>
        <v>5690</v>
      </c>
      <c r="P35" s="89"/>
    </row>
    <row r="36" spans="2:16" x14ac:dyDescent="0.25">
      <c r="B36" s="76" t="s">
        <v>404</v>
      </c>
      <c r="C36" s="76">
        <v>426</v>
      </c>
      <c r="D36" s="76">
        <v>264</v>
      </c>
      <c r="E36" s="76">
        <f t="shared" si="1"/>
        <v>690</v>
      </c>
      <c r="F36" s="77">
        <f t="shared" si="2"/>
        <v>1.7555465092611439E-2</v>
      </c>
      <c r="G36" s="76">
        <v>1023</v>
      </c>
      <c r="H36" s="76">
        <v>67</v>
      </c>
      <c r="I36" s="76">
        <f t="shared" si="3"/>
        <v>1090</v>
      </c>
      <c r="J36" s="77">
        <f t="shared" si="4"/>
        <v>1.8261321181457221E-2</v>
      </c>
      <c r="K36" s="76">
        <f t="shared" si="0"/>
        <v>1780</v>
      </c>
      <c r="P36" s="89"/>
    </row>
    <row r="37" spans="2:16" x14ac:dyDescent="0.25">
      <c r="B37" s="76" t="s">
        <v>405</v>
      </c>
      <c r="C37" s="76">
        <v>430</v>
      </c>
      <c r="D37" s="76">
        <v>219</v>
      </c>
      <c r="E37" s="76">
        <f t="shared" si="1"/>
        <v>649</v>
      </c>
      <c r="F37" s="77">
        <f t="shared" si="2"/>
        <v>1.6512314268267859E-2</v>
      </c>
      <c r="G37" s="76">
        <v>733</v>
      </c>
      <c r="H37" s="76">
        <v>85</v>
      </c>
      <c r="I37" s="76">
        <f t="shared" si="3"/>
        <v>818</v>
      </c>
      <c r="J37" s="77">
        <f t="shared" si="4"/>
        <v>1.3704367638928445E-2</v>
      </c>
      <c r="K37" s="76">
        <f t="shared" si="0"/>
        <v>1467</v>
      </c>
      <c r="P37" s="89"/>
    </row>
    <row r="38" spans="2:16" x14ac:dyDescent="0.25">
      <c r="B38" s="76" t="s">
        <v>406</v>
      </c>
      <c r="C38" s="76">
        <v>146</v>
      </c>
      <c r="D38" s="76">
        <v>74</v>
      </c>
      <c r="E38" s="76">
        <f t="shared" si="1"/>
        <v>220</v>
      </c>
      <c r="F38" s="77">
        <f t="shared" si="2"/>
        <v>5.5973946672094443E-3</v>
      </c>
      <c r="G38" s="76">
        <v>319</v>
      </c>
      <c r="H38" s="76">
        <v>23</v>
      </c>
      <c r="I38" s="76">
        <f t="shared" si="3"/>
        <v>342</v>
      </c>
      <c r="J38" s="77">
        <f t="shared" si="4"/>
        <v>5.7296989395030909E-3</v>
      </c>
      <c r="K38" s="76">
        <f t="shared" si="0"/>
        <v>562</v>
      </c>
      <c r="P38" s="89"/>
    </row>
    <row r="39" spans="2:16" x14ac:dyDescent="0.25">
      <c r="B39" s="76" t="s">
        <v>407</v>
      </c>
      <c r="C39" s="76">
        <v>408</v>
      </c>
      <c r="D39" s="76">
        <v>215</v>
      </c>
      <c r="E39" s="76">
        <f t="shared" si="1"/>
        <v>623</v>
      </c>
      <c r="F39" s="77">
        <f t="shared" si="2"/>
        <v>1.5850803989415834E-2</v>
      </c>
      <c r="G39" s="76">
        <v>467</v>
      </c>
      <c r="H39" s="76">
        <v>41</v>
      </c>
      <c r="I39" s="76">
        <f t="shared" si="3"/>
        <v>508</v>
      </c>
      <c r="J39" s="77">
        <f t="shared" si="4"/>
        <v>8.5107808808993282E-3</v>
      </c>
      <c r="K39" s="76">
        <f t="shared" si="0"/>
        <v>1131</v>
      </c>
      <c r="P39" s="89"/>
    </row>
    <row r="40" spans="2:16" x14ac:dyDescent="0.25">
      <c r="B40" s="76" t="s">
        <v>408</v>
      </c>
      <c r="C40" s="76">
        <v>89</v>
      </c>
      <c r="D40" s="76">
        <v>21</v>
      </c>
      <c r="E40" s="76">
        <f t="shared" si="1"/>
        <v>110</v>
      </c>
      <c r="F40" s="77">
        <f t="shared" si="2"/>
        <v>2.7986973336047221E-3</v>
      </c>
      <c r="G40" s="76">
        <v>177</v>
      </c>
      <c r="H40" s="76">
        <v>5</v>
      </c>
      <c r="I40" s="76">
        <f t="shared" si="3"/>
        <v>182</v>
      </c>
      <c r="J40" s="77">
        <f t="shared" si="4"/>
        <v>3.0491380321332239E-3</v>
      </c>
      <c r="K40" s="76">
        <f t="shared" si="0"/>
        <v>292</v>
      </c>
      <c r="P40" s="89"/>
    </row>
    <row r="41" spans="2:16" x14ac:dyDescent="0.25">
      <c r="B41" s="78" t="s">
        <v>66</v>
      </c>
      <c r="C41" s="76">
        <f t="shared" ref="C41:H41" si="5">SUM(C11:C40)</f>
        <v>24327</v>
      </c>
      <c r="D41" s="76">
        <f t="shared" si="5"/>
        <v>14977</v>
      </c>
      <c r="E41" s="78">
        <f t="shared" ref="E41" si="6">C41+D41</f>
        <v>39304</v>
      </c>
      <c r="F41" s="80">
        <f t="shared" ref="F41" si="7">E41/$E$41</f>
        <v>1</v>
      </c>
      <c r="G41" s="76">
        <f t="shared" si="5"/>
        <v>54815</v>
      </c>
      <c r="H41" s="76">
        <f t="shared" si="5"/>
        <v>4874</v>
      </c>
      <c r="I41" s="78">
        <f t="shared" ref="I41" si="8">G41+H41</f>
        <v>59689</v>
      </c>
      <c r="J41" s="109">
        <f t="shared" ref="J41" si="9">I41/$I$41</f>
        <v>1</v>
      </c>
      <c r="K41" s="78">
        <f t="shared" ref="K41:K42" si="10">E41+I41</f>
        <v>98993</v>
      </c>
      <c r="P41" s="89"/>
    </row>
    <row r="42" spans="2:16" ht="25.5" customHeight="1" x14ac:dyDescent="0.25">
      <c r="B42" s="90" t="s">
        <v>82</v>
      </c>
      <c r="C42" s="91">
        <f>+C41/$K$41</f>
        <v>0.24574464861151799</v>
      </c>
      <c r="D42" s="91">
        <f>+D41/$K$41</f>
        <v>0.15129352580485489</v>
      </c>
      <c r="E42" s="92">
        <f>C42+D42</f>
        <v>0.3970381744163729</v>
      </c>
      <c r="F42" s="92"/>
      <c r="G42" s="91">
        <f>+G41/$K$41</f>
        <v>0.55372602103179014</v>
      </c>
      <c r="H42" s="91">
        <f>+H41/$K$41</f>
        <v>4.9235804551837001E-2</v>
      </c>
      <c r="I42" s="92">
        <f>G42+H42</f>
        <v>0.6029618255836271</v>
      </c>
      <c r="J42" s="92"/>
      <c r="K42" s="92">
        <f t="shared" si="10"/>
        <v>1</v>
      </c>
    </row>
    <row r="43" spans="2:16" x14ac:dyDescent="0.25">
      <c r="B43" s="83"/>
      <c r="C43" s="96"/>
      <c r="D43" s="96"/>
      <c r="E43" s="96"/>
      <c r="F43" s="96"/>
      <c r="G43" s="96"/>
      <c r="H43" s="96"/>
      <c r="I43" s="96"/>
      <c r="J43" s="96"/>
      <c r="K43" s="96"/>
    </row>
    <row r="44" spans="2:16" ht="13.8" x14ac:dyDescent="0.3">
      <c r="B44" s="347" t="s">
        <v>114</v>
      </c>
      <c r="C44" s="347"/>
      <c r="D44" s="347"/>
      <c r="E44" s="347"/>
      <c r="F44" s="347"/>
      <c r="G44" s="347"/>
      <c r="H44" s="347"/>
      <c r="I44" s="347"/>
      <c r="J44" s="347"/>
      <c r="K44" s="347"/>
    </row>
    <row r="45" spans="2:16" ht="13.8" x14ac:dyDescent="0.3">
      <c r="B45" s="360" t="str">
        <f>'Solicitudes Regiones'!$B$6:$P$6</f>
        <v>Acumuladas de julio de 2008 a enero de 2019</v>
      </c>
      <c r="C45" s="360"/>
      <c r="D45" s="360"/>
      <c r="E45" s="360"/>
      <c r="F45" s="360"/>
      <c r="G45" s="360"/>
      <c r="H45" s="360"/>
      <c r="I45" s="360"/>
      <c r="J45" s="360"/>
      <c r="K45" s="360"/>
    </row>
    <row r="47" spans="2:16" ht="15" customHeight="1" x14ac:dyDescent="0.25">
      <c r="B47" s="375" t="s">
        <v>83</v>
      </c>
      <c r="C47" s="375"/>
      <c r="D47" s="375"/>
      <c r="E47" s="375"/>
      <c r="F47" s="375"/>
      <c r="G47" s="375"/>
      <c r="H47" s="375"/>
      <c r="I47" s="375"/>
      <c r="J47" s="375"/>
      <c r="K47" s="375"/>
      <c r="L47" s="97"/>
    </row>
    <row r="48" spans="2:16" ht="15" customHeight="1" x14ac:dyDescent="0.25">
      <c r="B48" s="375" t="s">
        <v>74</v>
      </c>
      <c r="C48" s="375" t="s">
        <v>2</v>
      </c>
      <c r="D48" s="375"/>
      <c r="E48" s="375"/>
      <c r="F48" s="375"/>
      <c r="G48" s="375"/>
      <c r="H48" s="375"/>
      <c r="I48" s="375"/>
      <c r="J48" s="375"/>
      <c r="K48" s="375"/>
    </row>
    <row r="49" spans="2:11" ht="24" x14ac:dyDescent="0.25">
      <c r="B49" s="375"/>
      <c r="C49" s="82" t="s">
        <v>75</v>
      </c>
      <c r="D49" s="82" t="s">
        <v>76</v>
      </c>
      <c r="E49" s="82" t="s">
        <v>77</v>
      </c>
      <c r="F49" s="82" t="s">
        <v>78</v>
      </c>
      <c r="G49" s="82" t="s">
        <v>8</v>
      </c>
      <c r="H49" s="82" t="s">
        <v>79</v>
      </c>
      <c r="I49" s="82" t="s">
        <v>80</v>
      </c>
      <c r="J49" s="82" t="s">
        <v>81</v>
      </c>
      <c r="K49" s="82" t="s">
        <v>46</v>
      </c>
    </row>
    <row r="50" spans="2:11" x14ac:dyDescent="0.25">
      <c r="B50" s="76" t="s">
        <v>379</v>
      </c>
      <c r="C50" s="76">
        <v>1409</v>
      </c>
      <c r="D50" s="76">
        <v>373</v>
      </c>
      <c r="E50" s="76">
        <f>C50+D50</f>
        <v>1782</v>
      </c>
      <c r="F50" s="77">
        <f>E50/$E$80</f>
        <v>5.719604570548209E-2</v>
      </c>
      <c r="G50" s="76">
        <v>1471</v>
      </c>
      <c r="H50" s="76">
        <v>136</v>
      </c>
      <c r="I50" s="76">
        <f>G50+H50</f>
        <v>1607</v>
      </c>
      <c r="J50" s="77">
        <f>I50/$I$80</f>
        <v>3.1264591439688717E-2</v>
      </c>
      <c r="K50" s="76">
        <f t="shared" ref="K50:K79" si="11">E50+I50</f>
        <v>3389</v>
      </c>
    </row>
    <row r="51" spans="2:11" x14ac:dyDescent="0.25">
      <c r="B51" s="76" t="s">
        <v>380</v>
      </c>
      <c r="C51" s="76">
        <v>722</v>
      </c>
      <c r="D51" s="76">
        <v>234</v>
      </c>
      <c r="E51" s="76">
        <f t="shared" ref="E51:E79" si="12">C51+D51</f>
        <v>956</v>
      </c>
      <c r="F51" s="77">
        <f t="shared" ref="F51:F79" si="13">E51/$E$80</f>
        <v>3.0684298369495443E-2</v>
      </c>
      <c r="G51" s="76">
        <v>2143</v>
      </c>
      <c r="H51" s="76">
        <v>106</v>
      </c>
      <c r="I51" s="76">
        <f t="shared" ref="I51:I79" si="14">G51+H51</f>
        <v>2249</v>
      </c>
      <c r="J51" s="77">
        <f t="shared" ref="J51:J79" si="15">I51/$I$80</f>
        <v>4.3754863813229572E-2</v>
      </c>
      <c r="K51" s="76">
        <f t="shared" si="11"/>
        <v>3205</v>
      </c>
    </row>
    <row r="52" spans="2:11" x14ac:dyDescent="0.25">
      <c r="B52" s="76" t="s">
        <v>381</v>
      </c>
      <c r="C52" s="76">
        <v>584</v>
      </c>
      <c r="D52" s="76">
        <v>195</v>
      </c>
      <c r="E52" s="76">
        <f t="shared" si="12"/>
        <v>779</v>
      </c>
      <c r="F52" s="77">
        <f t="shared" si="13"/>
        <v>2.5003209654641159E-2</v>
      </c>
      <c r="G52" s="76">
        <v>1015</v>
      </c>
      <c r="H52" s="76">
        <v>113</v>
      </c>
      <c r="I52" s="76">
        <f t="shared" si="14"/>
        <v>1128</v>
      </c>
      <c r="J52" s="77">
        <f t="shared" si="15"/>
        <v>2.1945525291828794E-2</v>
      </c>
      <c r="K52" s="76">
        <f t="shared" si="11"/>
        <v>1907</v>
      </c>
    </row>
    <row r="53" spans="2:11" x14ac:dyDescent="0.25">
      <c r="B53" s="76" t="s">
        <v>382</v>
      </c>
      <c r="C53" s="76">
        <v>431</v>
      </c>
      <c r="D53" s="76">
        <v>123</v>
      </c>
      <c r="E53" s="76">
        <f t="shared" si="12"/>
        <v>554</v>
      </c>
      <c r="F53" s="77">
        <f t="shared" si="13"/>
        <v>1.7781486712029785E-2</v>
      </c>
      <c r="G53" s="76">
        <v>419</v>
      </c>
      <c r="H53" s="76">
        <v>41</v>
      </c>
      <c r="I53" s="76">
        <f t="shared" si="14"/>
        <v>460</v>
      </c>
      <c r="J53" s="77">
        <f t="shared" si="15"/>
        <v>8.9494163424124508E-3</v>
      </c>
      <c r="K53" s="76">
        <f t="shared" si="11"/>
        <v>1014</v>
      </c>
    </row>
    <row r="54" spans="2:11" x14ac:dyDescent="0.25">
      <c r="B54" s="76" t="s">
        <v>383</v>
      </c>
      <c r="C54" s="76">
        <v>710</v>
      </c>
      <c r="D54" s="76">
        <v>352</v>
      </c>
      <c r="E54" s="76">
        <f t="shared" si="12"/>
        <v>1062</v>
      </c>
      <c r="F54" s="77">
        <f t="shared" si="13"/>
        <v>3.4086532289125691E-2</v>
      </c>
      <c r="G54" s="76">
        <v>1999</v>
      </c>
      <c r="H54" s="76">
        <v>153</v>
      </c>
      <c r="I54" s="76">
        <f t="shared" si="14"/>
        <v>2152</v>
      </c>
      <c r="J54" s="77">
        <f t="shared" si="15"/>
        <v>4.186770428015564E-2</v>
      </c>
      <c r="K54" s="76">
        <f t="shared" si="11"/>
        <v>3214</v>
      </c>
    </row>
    <row r="55" spans="2:11" x14ac:dyDescent="0.25">
      <c r="B55" s="76" t="s">
        <v>384</v>
      </c>
      <c r="C55" s="76">
        <v>487</v>
      </c>
      <c r="D55" s="76">
        <v>298</v>
      </c>
      <c r="E55" s="76">
        <f t="shared" si="12"/>
        <v>785</v>
      </c>
      <c r="F55" s="77">
        <f t="shared" si="13"/>
        <v>2.5195788933110797E-2</v>
      </c>
      <c r="G55" s="76">
        <v>1071</v>
      </c>
      <c r="H55" s="76">
        <v>138</v>
      </c>
      <c r="I55" s="76">
        <f t="shared" si="14"/>
        <v>1209</v>
      </c>
      <c r="J55" s="77">
        <f t="shared" si="15"/>
        <v>2.3521400778210116E-2</v>
      </c>
      <c r="K55" s="76">
        <f t="shared" si="11"/>
        <v>1994</v>
      </c>
    </row>
    <row r="56" spans="2:11" x14ac:dyDescent="0.25">
      <c r="B56" s="76" t="s">
        <v>385</v>
      </c>
      <c r="C56" s="76">
        <v>103</v>
      </c>
      <c r="D56" s="76">
        <v>15</v>
      </c>
      <c r="E56" s="76">
        <f t="shared" si="12"/>
        <v>118</v>
      </c>
      <c r="F56" s="77">
        <f t="shared" si="13"/>
        <v>3.7873924765695209E-3</v>
      </c>
      <c r="G56" s="76">
        <v>137</v>
      </c>
      <c r="H56" s="76">
        <v>4</v>
      </c>
      <c r="I56" s="76">
        <f t="shared" si="14"/>
        <v>141</v>
      </c>
      <c r="J56" s="77">
        <f t="shared" si="15"/>
        <v>2.7431906614785993E-3</v>
      </c>
      <c r="K56" s="76">
        <f t="shared" si="11"/>
        <v>259</v>
      </c>
    </row>
    <row r="57" spans="2:11" x14ac:dyDescent="0.25">
      <c r="B57" s="76" t="s">
        <v>386</v>
      </c>
      <c r="C57" s="76">
        <v>4685</v>
      </c>
      <c r="D57" s="76">
        <v>1622</v>
      </c>
      <c r="E57" s="76">
        <f t="shared" si="12"/>
        <v>6307</v>
      </c>
      <c r="F57" s="77">
        <f t="shared" si="13"/>
        <v>0.20243291821799975</v>
      </c>
      <c r="G57" s="76">
        <v>10748</v>
      </c>
      <c r="H57" s="76">
        <v>856</v>
      </c>
      <c r="I57" s="76">
        <f t="shared" si="14"/>
        <v>11604</v>
      </c>
      <c r="J57" s="77">
        <f t="shared" si="15"/>
        <v>0.22575875486381322</v>
      </c>
      <c r="K57" s="76">
        <f t="shared" si="11"/>
        <v>17911</v>
      </c>
    </row>
    <row r="58" spans="2:11" x14ac:dyDescent="0.25">
      <c r="B58" s="76" t="s">
        <v>387</v>
      </c>
      <c r="C58" s="76">
        <v>216</v>
      </c>
      <c r="D58" s="76">
        <v>45</v>
      </c>
      <c r="E58" s="76">
        <f t="shared" si="12"/>
        <v>261</v>
      </c>
      <c r="F58" s="77">
        <f t="shared" si="13"/>
        <v>8.3771986134291952E-3</v>
      </c>
      <c r="G58" s="76">
        <v>184</v>
      </c>
      <c r="H58" s="76">
        <v>19</v>
      </c>
      <c r="I58" s="76">
        <f t="shared" si="14"/>
        <v>203</v>
      </c>
      <c r="J58" s="77">
        <f t="shared" si="15"/>
        <v>3.9494163424124516E-3</v>
      </c>
      <c r="K58" s="76">
        <f t="shared" si="11"/>
        <v>464</v>
      </c>
    </row>
    <row r="59" spans="2:11" x14ac:dyDescent="0.25">
      <c r="B59" s="76" t="s">
        <v>388</v>
      </c>
      <c r="C59" s="76">
        <v>912</v>
      </c>
      <c r="D59" s="76">
        <v>261</v>
      </c>
      <c r="E59" s="76">
        <f t="shared" si="12"/>
        <v>1173</v>
      </c>
      <c r="F59" s="77">
        <f t="shared" si="13"/>
        <v>3.7649248940813972E-2</v>
      </c>
      <c r="G59" s="76">
        <v>766</v>
      </c>
      <c r="H59" s="76">
        <v>67</v>
      </c>
      <c r="I59" s="76">
        <f t="shared" si="14"/>
        <v>833</v>
      </c>
      <c r="J59" s="77">
        <f t="shared" si="15"/>
        <v>1.6206225680933852E-2</v>
      </c>
      <c r="K59" s="76">
        <f t="shared" si="11"/>
        <v>2006</v>
      </c>
    </row>
    <row r="60" spans="2:11" x14ac:dyDescent="0.25">
      <c r="B60" s="76" t="s">
        <v>389</v>
      </c>
      <c r="C60" s="76">
        <v>1088</v>
      </c>
      <c r="D60" s="76">
        <v>367</v>
      </c>
      <c r="E60" s="76">
        <f t="shared" si="12"/>
        <v>1455</v>
      </c>
      <c r="F60" s="77">
        <f t="shared" si="13"/>
        <v>4.6700475028886891E-2</v>
      </c>
      <c r="G60" s="76">
        <v>3282</v>
      </c>
      <c r="H60" s="76">
        <v>190</v>
      </c>
      <c r="I60" s="76">
        <f t="shared" si="14"/>
        <v>3472</v>
      </c>
      <c r="J60" s="77">
        <f t="shared" si="15"/>
        <v>6.7548638132295724E-2</v>
      </c>
      <c r="K60" s="76">
        <f t="shared" si="11"/>
        <v>4927</v>
      </c>
    </row>
    <row r="61" spans="2:11" x14ac:dyDescent="0.25">
      <c r="B61" s="76" t="s">
        <v>390</v>
      </c>
      <c r="C61" s="76">
        <v>192</v>
      </c>
      <c r="D61" s="76">
        <v>56</v>
      </c>
      <c r="E61" s="76">
        <f t="shared" si="12"/>
        <v>248</v>
      </c>
      <c r="F61" s="77">
        <f t="shared" si="13"/>
        <v>7.9599435100783152E-3</v>
      </c>
      <c r="G61" s="76">
        <v>236</v>
      </c>
      <c r="H61" s="76">
        <v>26</v>
      </c>
      <c r="I61" s="76">
        <f t="shared" si="14"/>
        <v>262</v>
      </c>
      <c r="J61" s="77">
        <f t="shared" si="15"/>
        <v>5.0972762645914394E-3</v>
      </c>
      <c r="K61" s="76">
        <f t="shared" si="11"/>
        <v>510</v>
      </c>
    </row>
    <row r="62" spans="2:11" x14ac:dyDescent="0.25">
      <c r="B62" s="76" t="s">
        <v>391</v>
      </c>
      <c r="C62" s="76">
        <v>189</v>
      </c>
      <c r="D62" s="76">
        <v>65</v>
      </c>
      <c r="E62" s="76">
        <f t="shared" si="12"/>
        <v>254</v>
      </c>
      <c r="F62" s="77">
        <f t="shared" si="13"/>
        <v>8.1525227885479515E-3</v>
      </c>
      <c r="G62" s="76">
        <v>306</v>
      </c>
      <c r="H62" s="76">
        <v>22</v>
      </c>
      <c r="I62" s="76">
        <f t="shared" si="14"/>
        <v>328</v>
      </c>
      <c r="J62" s="77">
        <f t="shared" si="15"/>
        <v>6.3813229571984438E-3</v>
      </c>
      <c r="K62" s="76">
        <f t="shared" si="11"/>
        <v>582</v>
      </c>
    </row>
    <row r="63" spans="2:11" x14ac:dyDescent="0.25">
      <c r="B63" s="76" t="s">
        <v>392</v>
      </c>
      <c r="C63" s="76">
        <v>349</v>
      </c>
      <c r="D63" s="76">
        <v>205</v>
      </c>
      <c r="E63" s="76">
        <f t="shared" si="12"/>
        <v>554</v>
      </c>
      <c r="F63" s="77">
        <f t="shared" si="13"/>
        <v>1.7781486712029785E-2</v>
      </c>
      <c r="G63" s="76">
        <v>764</v>
      </c>
      <c r="H63" s="76">
        <v>91</v>
      </c>
      <c r="I63" s="76">
        <f t="shared" si="14"/>
        <v>855</v>
      </c>
      <c r="J63" s="77">
        <f t="shared" si="15"/>
        <v>1.6634241245136187E-2</v>
      </c>
      <c r="K63" s="76">
        <f t="shared" si="11"/>
        <v>1409</v>
      </c>
    </row>
    <row r="64" spans="2:11" ht="13.5" customHeight="1" x14ac:dyDescent="0.25">
      <c r="B64" s="76" t="s">
        <v>393</v>
      </c>
      <c r="C64" s="76">
        <v>489</v>
      </c>
      <c r="D64" s="76">
        <v>260</v>
      </c>
      <c r="E64" s="76">
        <f t="shared" si="12"/>
        <v>749</v>
      </c>
      <c r="F64" s="77">
        <f t="shared" si="13"/>
        <v>2.4040313262292976E-2</v>
      </c>
      <c r="G64" s="76">
        <v>360</v>
      </c>
      <c r="H64" s="76">
        <v>65</v>
      </c>
      <c r="I64" s="76">
        <f t="shared" si="14"/>
        <v>425</v>
      </c>
      <c r="J64" s="77">
        <f t="shared" si="15"/>
        <v>8.2684824902723737E-3</v>
      </c>
      <c r="K64" s="76">
        <f t="shared" si="11"/>
        <v>1174</v>
      </c>
    </row>
    <row r="65" spans="2:11" x14ac:dyDescent="0.25">
      <c r="B65" s="76" t="s">
        <v>394</v>
      </c>
      <c r="C65" s="76">
        <v>129</v>
      </c>
      <c r="D65" s="76">
        <v>32</v>
      </c>
      <c r="E65" s="76">
        <f t="shared" si="12"/>
        <v>161</v>
      </c>
      <c r="F65" s="77">
        <f t="shared" si="13"/>
        <v>5.1675439722685835E-3</v>
      </c>
      <c r="G65" s="76">
        <v>151</v>
      </c>
      <c r="H65" s="76">
        <v>8</v>
      </c>
      <c r="I65" s="76">
        <f t="shared" si="14"/>
        <v>159</v>
      </c>
      <c r="J65" s="77">
        <f t="shared" si="15"/>
        <v>3.0933852140077821E-3</v>
      </c>
      <c r="K65" s="76">
        <f t="shared" si="11"/>
        <v>320</v>
      </c>
    </row>
    <row r="66" spans="2:11" x14ac:dyDescent="0.25">
      <c r="B66" s="76" t="s">
        <v>395</v>
      </c>
      <c r="C66" s="76">
        <v>300</v>
      </c>
      <c r="D66" s="76">
        <v>112</v>
      </c>
      <c r="E66" s="76">
        <f t="shared" si="12"/>
        <v>412</v>
      </c>
      <c r="F66" s="77">
        <f t="shared" si="13"/>
        <v>1.3223777121581718E-2</v>
      </c>
      <c r="G66" s="76">
        <v>354</v>
      </c>
      <c r="H66" s="76">
        <v>40</v>
      </c>
      <c r="I66" s="76">
        <f t="shared" si="14"/>
        <v>394</v>
      </c>
      <c r="J66" s="77">
        <f t="shared" si="15"/>
        <v>7.6653696498054473E-3</v>
      </c>
      <c r="K66" s="76">
        <f t="shared" si="11"/>
        <v>806</v>
      </c>
    </row>
    <row r="67" spans="2:11" x14ac:dyDescent="0.25">
      <c r="B67" s="76" t="s">
        <v>396</v>
      </c>
      <c r="C67" s="76">
        <v>3946</v>
      </c>
      <c r="D67" s="76">
        <v>2089</v>
      </c>
      <c r="E67" s="76">
        <f t="shared" si="12"/>
        <v>6035</v>
      </c>
      <c r="F67" s="77">
        <f t="shared" si="13"/>
        <v>0.19370265759404287</v>
      </c>
      <c r="G67" s="76">
        <v>11082</v>
      </c>
      <c r="H67" s="76">
        <v>1100</v>
      </c>
      <c r="I67" s="76">
        <f t="shared" si="14"/>
        <v>12182</v>
      </c>
      <c r="J67" s="77">
        <f t="shared" si="15"/>
        <v>0.23700389105058367</v>
      </c>
      <c r="K67" s="76">
        <f t="shared" si="11"/>
        <v>18217</v>
      </c>
    </row>
    <row r="68" spans="2:11" x14ac:dyDescent="0.25">
      <c r="B68" s="76" t="s">
        <v>397</v>
      </c>
      <c r="C68" s="76">
        <v>418</v>
      </c>
      <c r="D68" s="76">
        <v>222</v>
      </c>
      <c r="E68" s="76">
        <f t="shared" si="12"/>
        <v>640</v>
      </c>
      <c r="F68" s="77">
        <f t="shared" si="13"/>
        <v>2.0541789703427911E-2</v>
      </c>
      <c r="G68" s="76">
        <v>799</v>
      </c>
      <c r="H68" s="76">
        <v>97</v>
      </c>
      <c r="I68" s="76">
        <f t="shared" si="14"/>
        <v>896</v>
      </c>
      <c r="J68" s="77">
        <f t="shared" si="15"/>
        <v>1.7431906614785993E-2</v>
      </c>
      <c r="K68" s="76">
        <f t="shared" si="11"/>
        <v>1536</v>
      </c>
    </row>
    <row r="69" spans="2:11" x14ac:dyDescent="0.25">
      <c r="B69" s="76" t="s">
        <v>398</v>
      </c>
      <c r="C69" s="76">
        <v>238</v>
      </c>
      <c r="D69" s="76">
        <v>146</v>
      </c>
      <c r="E69" s="76">
        <f t="shared" si="12"/>
        <v>384</v>
      </c>
      <c r="F69" s="77">
        <f t="shared" si="13"/>
        <v>1.2325073822056746E-2</v>
      </c>
      <c r="G69" s="76">
        <v>502</v>
      </c>
      <c r="H69" s="76">
        <v>51</v>
      </c>
      <c r="I69" s="76">
        <f t="shared" si="14"/>
        <v>553</v>
      </c>
      <c r="J69" s="77">
        <f t="shared" si="15"/>
        <v>1.075875486381323E-2</v>
      </c>
      <c r="K69" s="76">
        <f t="shared" si="11"/>
        <v>937</v>
      </c>
    </row>
    <row r="70" spans="2:11" x14ac:dyDescent="0.25">
      <c r="B70" s="76" t="s">
        <v>399</v>
      </c>
      <c r="C70" s="76">
        <v>501</v>
      </c>
      <c r="D70" s="76">
        <v>170</v>
      </c>
      <c r="E70" s="76">
        <f t="shared" si="12"/>
        <v>671</v>
      </c>
      <c r="F70" s="77">
        <f t="shared" si="13"/>
        <v>2.15367826421877E-2</v>
      </c>
      <c r="G70" s="76">
        <v>1286</v>
      </c>
      <c r="H70" s="76">
        <v>67</v>
      </c>
      <c r="I70" s="76">
        <f t="shared" si="14"/>
        <v>1353</v>
      </c>
      <c r="J70" s="77">
        <f t="shared" si="15"/>
        <v>2.6322957198443579E-2</v>
      </c>
      <c r="K70" s="76">
        <f t="shared" si="11"/>
        <v>2024</v>
      </c>
    </row>
    <row r="71" spans="2:11" x14ac:dyDescent="0.25">
      <c r="B71" s="76" t="s">
        <v>400</v>
      </c>
      <c r="C71" s="76">
        <v>549</v>
      </c>
      <c r="D71" s="76">
        <v>149</v>
      </c>
      <c r="E71" s="76">
        <f t="shared" si="12"/>
        <v>698</v>
      </c>
      <c r="F71" s="77">
        <f t="shared" si="13"/>
        <v>2.2403389395301065E-2</v>
      </c>
      <c r="G71" s="76">
        <v>814</v>
      </c>
      <c r="H71" s="76">
        <v>56</v>
      </c>
      <c r="I71" s="76">
        <f t="shared" si="14"/>
        <v>870</v>
      </c>
      <c r="J71" s="77">
        <f t="shared" si="15"/>
        <v>1.6926070038910505E-2</v>
      </c>
      <c r="K71" s="76">
        <f t="shared" si="11"/>
        <v>1568</v>
      </c>
    </row>
    <row r="72" spans="2:11" x14ac:dyDescent="0.25">
      <c r="B72" s="76" t="s">
        <v>401</v>
      </c>
      <c r="C72" s="76">
        <v>423</v>
      </c>
      <c r="D72" s="76">
        <v>162</v>
      </c>
      <c r="E72" s="76">
        <f t="shared" si="12"/>
        <v>585</v>
      </c>
      <c r="F72" s="77">
        <f t="shared" si="13"/>
        <v>1.8776479650789574E-2</v>
      </c>
      <c r="G72" s="76">
        <v>1314</v>
      </c>
      <c r="H72" s="76">
        <v>71</v>
      </c>
      <c r="I72" s="76">
        <f t="shared" si="14"/>
        <v>1385</v>
      </c>
      <c r="J72" s="77">
        <f t="shared" si="15"/>
        <v>2.6945525291828795E-2</v>
      </c>
      <c r="K72" s="76">
        <f t="shared" si="11"/>
        <v>1970</v>
      </c>
    </row>
    <row r="73" spans="2:11" x14ac:dyDescent="0.25">
      <c r="B73" s="76" t="s">
        <v>402</v>
      </c>
      <c r="C73" s="76">
        <v>948</v>
      </c>
      <c r="D73" s="76">
        <v>289</v>
      </c>
      <c r="E73" s="76">
        <f t="shared" si="12"/>
        <v>1237</v>
      </c>
      <c r="F73" s="77">
        <f t="shared" si="13"/>
        <v>3.9703427911156761E-2</v>
      </c>
      <c r="G73" s="76">
        <v>968</v>
      </c>
      <c r="H73" s="76">
        <v>76</v>
      </c>
      <c r="I73" s="76">
        <f t="shared" si="14"/>
        <v>1044</v>
      </c>
      <c r="J73" s="77">
        <f t="shared" si="15"/>
        <v>2.0311284046692607E-2</v>
      </c>
      <c r="K73" s="76">
        <f t="shared" si="11"/>
        <v>2281</v>
      </c>
    </row>
    <row r="74" spans="2:11" x14ac:dyDescent="0.25">
      <c r="B74" s="76" t="s">
        <v>403</v>
      </c>
      <c r="C74" s="76">
        <v>1074</v>
      </c>
      <c r="D74" s="76">
        <v>408</v>
      </c>
      <c r="E74" s="76">
        <f t="shared" si="12"/>
        <v>1482</v>
      </c>
      <c r="F74" s="77">
        <f t="shared" si="13"/>
        <v>4.7567081782000253E-2</v>
      </c>
      <c r="G74" s="76">
        <v>2848</v>
      </c>
      <c r="H74" s="76">
        <v>203</v>
      </c>
      <c r="I74" s="76">
        <f t="shared" si="14"/>
        <v>3051</v>
      </c>
      <c r="J74" s="77">
        <f t="shared" si="15"/>
        <v>5.93579766536965E-2</v>
      </c>
      <c r="K74" s="76">
        <f t="shared" si="11"/>
        <v>4533</v>
      </c>
    </row>
    <row r="75" spans="2:11" x14ac:dyDescent="0.25">
      <c r="B75" s="76" t="s">
        <v>404</v>
      </c>
      <c r="C75" s="76">
        <v>404</v>
      </c>
      <c r="D75" s="76">
        <v>136</v>
      </c>
      <c r="E75" s="76">
        <f t="shared" si="12"/>
        <v>540</v>
      </c>
      <c r="F75" s="77">
        <f t="shared" si="13"/>
        <v>1.7332135062267301E-2</v>
      </c>
      <c r="G75" s="76">
        <v>927</v>
      </c>
      <c r="H75" s="76">
        <v>49</v>
      </c>
      <c r="I75" s="76">
        <f t="shared" si="14"/>
        <v>976</v>
      </c>
      <c r="J75" s="77">
        <f t="shared" si="15"/>
        <v>1.8988326848249026E-2</v>
      </c>
      <c r="K75" s="76">
        <f t="shared" si="11"/>
        <v>1516</v>
      </c>
    </row>
    <row r="76" spans="2:11" x14ac:dyDescent="0.25">
      <c r="B76" s="76" t="s">
        <v>405</v>
      </c>
      <c r="C76" s="76">
        <v>413</v>
      </c>
      <c r="D76" s="76">
        <v>108</v>
      </c>
      <c r="E76" s="76">
        <f t="shared" si="12"/>
        <v>521</v>
      </c>
      <c r="F76" s="77">
        <f t="shared" si="13"/>
        <v>1.6722300680446785E-2</v>
      </c>
      <c r="G76" s="76">
        <v>635</v>
      </c>
      <c r="H76" s="76">
        <v>70</v>
      </c>
      <c r="I76" s="76">
        <f t="shared" si="14"/>
        <v>705</v>
      </c>
      <c r="J76" s="77">
        <f t="shared" si="15"/>
        <v>1.3715953307392996E-2</v>
      </c>
      <c r="K76" s="76">
        <f t="shared" si="11"/>
        <v>1226</v>
      </c>
    </row>
    <row r="77" spans="2:11" x14ac:dyDescent="0.25">
      <c r="B77" s="76" t="s">
        <v>406</v>
      </c>
      <c r="C77" s="76">
        <v>138</v>
      </c>
      <c r="D77" s="76">
        <v>37</v>
      </c>
      <c r="E77" s="76">
        <f t="shared" si="12"/>
        <v>175</v>
      </c>
      <c r="F77" s="77">
        <f t="shared" si="13"/>
        <v>5.6168956220310692E-3</v>
      </c>
      <c r="G77" s="76">
        <v>280</v>
      </c>
      <c r="H77" s="76">
        <v>21</v>
      </c>
      <c r="I77" s="76">
        <f t="shared" si="14"/>
        <v>301</v>
      </c>
      <c r="J77" s="77">
        <f t="shared" si="15"/>
        <v>5.8560311284046691E-3</v>
      </c>
      <c r="K77" s="76">
        <f t="shared" si="11"/>
        <v>476</v>
      </c>
    </row>
    <row r="78" spans="2:11" x14ac:dyDescent="0.25">
      <c r="B78" s="76" t="s">
        <v>407</v>
      </c>
      <c r="C78" s="76">
        <v>398</v>
      </c>
      <c r="D78" s="76">
        <v>85</v>
      </c>
      <c r="E78" s="76">
        <f t="shared" si="12"/>
        <v>483</v>
      </c>
      <c r="F78" s="77">
        <f t="shared" si="13"/>
        <v>1.5502631916805752E-2</v>
      </c>
      <c r="G78" s="76">
        <v>420</v>
      </c>
      <c r="H78" s="76">
        <v>31</v>
      </c>
      <c r="I78" s="76">
        <f t="shared" si="14"/>
        <v>451</v>
      </c>
      <c r="J78" s="77">
        <f t="shared" si="15"/>
        <v>8.7743190661478607E-3</v>
      </c>
      <c r="K78" s="76">
        <f t="shared" si="11"/>
        <v>934</v>
      </c>
    </row>
    <row r="79" spans="2:11" x14ac:dyDescent="0.25">
      <c r="B79" s="76" t="s">
        <v>408</v>
      </c>
      <c r="C79" s="76">
        <v>84</v>
      </c>
      <c r="D79" s="76">
        <v>11</v>
      </c>
      <c r="E79" s="76">
        <f t="shared" si="12"/>
        <v>95</v>
      </c>
      <c r="F79" s="77">
        <f t="shared" si="13"/>
        <v>3.0491719091025804E-3</v>
      </c>
      <c r="G79" s="76">
        <v>147</v>
      </c>
      <c r="H79" s="76">
        <v>5</v>
      </c>
      <c r="I79" s="76">
        <f t="shared" si="14"/>
        <v>152</v>
      </c>
      <c r="J79" s="77">
        <f t="shared" si="15"/>
        <v>2.9571984435797665E-3</v>
      </c>
      <c r="K79" s="76">
        <f t="shared" si="11"/>
        <v>247</v>
      </c>
    </row>
    <row r="80" spans="2:11" x14ac:dyDescent="0.25">
      <c r="B80" s="78" t="s">
        <v>66</v>
      </c>
      <c r="C80" s="76">
        <f t="shared" ref="C80:H80" si="16">SUM(C50:C79)</f>
        <v>22529</v>
      </c>
      <c r="D80" s="76">
        <f t="shared" si="16"/>
        <v>8627</v>
      </c>
      <c r="E80" s="78">
        <f t="shared" ref="E80" si="17">C80+D80</f>
        <v>31156</v>
      </c>
      <c r="F80" s="80">
        <f t="shared" ref="F80" si="18">E80/$E$80</f>
        <v>1</v>
      </c>
      <c r="G80" s="76">
        <f t="shared" si="16"/>
        <v>47428</v>
      </c>
      <c r="H80" s="76">
        <f t="shared" si="16"/>
        <v>3972</v>
      </c>
      <c r="I80" s="78">
        <f t="shared" ref="I80" si="19">G80+H80</f>
        <v>51400</v>
      </c>
      <c r="J80" s="80">
        <f t="shared" ref="J80" si="20">I80/$I$80</f>
        <v>1</v>
      </c>
      <c r="K80" s="78">
        <f t="shared" ref="K80:K81" si="21">E80+I80</f>
        <v>82556</v>
      </c>
    </row>
    <row r="81" spans="2:11" ht="24" x14ac:dyDescent="0.25">
      <c r="B81" s="90" t="s">
        <v>84</v>
      </c>
      <c r="C81" s="91">
        <f>+C80/$K$80</f>
        <v>0.27289355104413976</v>
      </c>
      <c r="D81" s="91">
        <f>+D80/$K$80</f>
        <v>0.10449876447502301</v>
      </c>
      <c r="E81" s="92">
        <f>C81+D81</f>
        <v>0.37739231551916275</v>
      </c>
      <c r="F81" s="92"/>
      <c r="G81" s="91">
        <f>+G80/$K$80</f>
        <v>0.57449488831823248</v>
      </c>
      <c r="H81" s="91">
        <f>+H80/$K$80</f>
        <v>4.8112796162604776E-2</v>
      </c>
      <c r="I81" s="92">
        <f>G81+H81</f>
        <v>0.62260768448083725</v>
      </c>
      <c r="J81" s="92"/>
      <c r="K81" s="92">
        <f t="shared" si="21"/>
        <v>1</v>
      </c>
    </row>
    <row r="82" spans="2:11" x14ac:dyDescent="0.25">
      <c r="B82" s="83" t="s">
        <v>149</v>
      </c>
    </row>
    <row r="83" spans="2:11" x14ac:dyDescent="0.25">
      <c r="B83" s="83" t="s">
        <v>150</v>
      </c>
    </row>
  </sheetData>
  <mergeCells count="10">
    <mergeCell ref="B6:K6"/>
    <mergeCell ref="B5:K5"/>
    <mergeCell ref="B45:K45"/>
    <mergeCell ref="B44:K44"/>
    <mergeCell ref="B47:K47"/>
    <mergeCell ref="B48:B49"/>
    <mergeCell ref="C48:K48"/>
    <mergeCell ref="B8:K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topLeftCell="A19" zoomScaleNormal="100" workbookViewId="0">
      <selection activeCell="N39" sqref="N39"/>
    </sheetView>
  </sheetViews>
  <sheetFormatPr baseColWidth="10" defaultRowHeight="12" x14ac:dyDescent="0.25"/>
  <cols>
    <col min="1" max="1" width="6" style="84" customWidth="1"/>
    <col min="2" max="2" width="18.109375" style="84" customWidth="1"/>
    <col min="3" max="3" width="8" style="84" bestFit="1" customWidth="1"/>
    <col min="4" max="4" width="7.44140625" style="84" bestFit="1" customWidth="1"/>
    <col min="5" max="6" width="7.44140625" style="84" customWidth="1"/>
    <col min="7" max="7" width="8.33203125" style="84" bestFit="1" customWidth="1"/>
    <col min="8" max="8" width="7.44140625" style="84" bestFit="1" customWidth="1"/>
    <col min="9" max="11" width="7.44140625" style="84" customWidth="1"/>
    <col min="12" max="12" width="7.88671875" style="84" customWidth="1"/>
    <col min="13" max="251" width="11.44140625" style="84"/>
    <col min="252" max="252" width="18.109375" style="84" customWidth="1"/>
    <col min="253" max="253" width="8" style="84" bestFit="1" customWidth="1"/>
    <col min="254" max="254" width="7.44140625" style="84" bestFit="1" customWidth="1"/>
    <col min="255" max="256" width="7.44140625" style="84" customWidth="1"/>
    <col min="257" max="257" width="8.33203125" style="84" bestFit="1" customWidth="1"/>
    <col min="258" max="258" width="7.44140625" style="84" bestFit="1" customWidth="1"/>
    <col min="259" max="261" width="7.44140625" style="84" customWidth="1"/>
    <col min="262" max="267" width="0" style="84" hidden="1" customWidth="1"/>
    <col min="268" max="268" width="7.88671875" style="84" customWidth="1"/>
    <col min="269" max="507" width="11.44140625" style="84"/>
    <col min="508" max="508" width="18.109375" style="84" customWidth="1"/>
    <col min="509" max="509" width="8" style="84" bestFit="1" customWidth="1"/>
    <col min="510" max="510" width="7.44140625" style="84" bestFit="1" customWidth="1"/>
    <col min="511" max="512" width="7.44140625" style="84" customWidth="1"/>
    <col min="513" max="513" width="8.33203125" style="84" bestFit="1" customWidth="1"/>
    <col min="514" max="514" width="7.44140625" style="84" bestFit="1" customWidth="1"/>
    <col min="515" max="517" width="7.44140625" style="84" customWidth="1"/>
    <col min="518" max="523" width="0" style="84" hidden="1" customWidth="1"/>
    <col min="524" max="524" width="7.88671875" style="84" customWidth="1"/>
    <col min="525" max="763" width="11.44140625" style="84"/>
    <col min="764" max="764" width="18.109375" style="84" customWidth="1"/>
    <col min="765" max="765" width="8" style="84" bestFit="1" customWidth="1"/>
    <col min="766" max="766" width="7.44140625" style="84" bestFit="1" customWidth="1"/>
    <col min="767" max="768" width="7.44140625" style="84" customWidth="1"/>
    <col min="769" max="769" width="8.33203125" style="84" bestFit="1" customWidth="1"/>
    <col min="770" max="770" width="7.44140625" style="84" bestFit="1" customWidth="1"/>
    <col min="771" max="773" width="7.44140625" style="84" customWidth="1"/>
    <col min="774" max="779" width="0" style="84" hidden="1" customWidth="1"/>
    <col min="780" max="780" width="7.88671875" style="84" customWidth="1"/>
    <col min="781" max="1019" width="11.44140625" style="84"/>
    <col min="1020" max="1020" width="18.109375" style="84" customWidth="1"/>
    <col min="1021" max="1021" width="8" style="84" bestFit="1" customWidth="1"/>
    <col min="1022" max="1022" width="7.44140625" style="84" bestFit="1" customWidth="1"/>
    <col min="1023" max="1024" width="7.44140625" style="84" customWidth="1"/>
    <col min="1025" max="1025" width="8.33203125" style="84" bestFit="1" customWidth="1"/>
    <col min="1026" max="1026" width="7.44140625" style="84" bestFit="1" customWidth="1"/>
    <col min="1027" max="1029" width="7.44140625" style="84" customWidth="1"/>
    <col min="1030" max="1035" width="0" style="84" hidden="1" customWidth="1"/>
    <col min="1036" max="1036" width="7.88671875" style="84" customWidth="1"/>
    <col min="1037" max="1275" width="11.44140625" style="84"/>
    <col min="1276" max="1276" width="18.109375" style="84" customWidth="1"/>
    <col min="1277" max="1277" width="8" style="84" bestFit="1" customWidth="1"/>
    <col min="1278" max="1278" width="7.44140625" style="84" bestFit="1" customWidth="1"/>
    <col min="1279" max="1280" width="7.44140625" style="84" customWidth="1"/>
    <col min="1281" max="1281" width="8.33203125" style="84" bestFit="1" customWidth="1"/>
    <col min="1282" max="1282" width="7.44140625" style="84" bestFit="1" customWidth="1"/>
    <col min="1283" max="1285" width="7.44140625" style="84" customWidth="1"/>
    <col min="1286" max="1291" width="0" style="84" hidden="1" customWidth="1"/>
    <col min="1292" max="1292" width="7.88671875" style="84" customWidth="1"/>
    <col min="1293" max="1531" width="11.44140625" style="84"/>
    <col min="1532" max="1532" width="18.109375" style="84" customWidth="1"/>
    <col min="1533" max="1533" width="8" style="84" bestFit="1" customWidth="1"/>
    <col min="1534" max="1534" width="7.44140625" style="84" bestFit="1" customWidth="1"/>
    <col min="1535" max="1536" width="7.44140625" style="84" customWidth="1"/>
    <col min="1537" max="1537" width="8.33203125" style="84" bestFit="1" customWidth="1"/>
    <col min="1538" max="1538" width="7.44140625" style="84" bestFit="1" customWidth="1"/>
    <col min="1539" max="1541" width="7.44140625" style="84" customWidth="1"/>
    <col min="1542" max="1547" width="0" style="84" hidden="1" customWidth="1"/>
    <col min="1548" max="1548" width="7.88671875" style="84" customWidth="1"/>
    <col min="1549" max="1787" width="11.44140625" style="84"/>
    <col min="1788" max="1788" width="18.109375" style="84" customWidth="1"/>
    <col min="1789" max="1789" width="8" style="84" bestFit="1" customWidth="1"/>
    <col min="1790" max="1790" width="7.44140625" style="84" bestFit="1" customWidth="1"/>
    <col min="1791" max="1792" width="7.44140625" style="84" customWidth="1"/>
    <col min="1793" max="1793" width="8.33203125" style="84" bestFit="1" customWidth="1"/>
    <col min="1794" max="1794" width="7.44140625" style="84" bestFit="1" customWidth="1"/>
    <col min="1795" max="1797" width="7.44140625" style="84" customWidth="1"/>
    <col min="1798" max="1803" width="0" style="84" hidden="1" customWidth="1"/>
    <col min="1804" max="1804" width="7.88671875" style="84" customWidth="1"/>
    <col min="1805" max="2043" width="11.44140625" style="84"/>
    <col min="2044" max="2044" width="18.109375" style="84" customWidth="1"/>
    <col min="2045" max="2045" width="8" style="84" bestFit="1" customWidth="1"/>
    <col min="2046" max="2046" width="7.44140625" style="84" bestFit="1" customWidth="1"/>
    <col min="2047" max="2048" width="7.44140625" style="84" customWidth="1"/>
    <col min="2049" max="2049" width="8.33203125" style="84" bestFit="1" customWidth="1"/>
    <col min="2050" max="2050" width="7.44140625" style="84" bestFit="1" customWidth="1"/>
    <col min="2051" max="2053" width="7.44140625" style="84" customWidth="1"/>
    <col min="2054" max="2059" width="0" style="84" hidden="1" customWidth="1"/>
    <col min="2060" max="2060" width="7.88671875" style="84" customWidth="1"/>
    <col min="2061" max="2299" width="11.44140625" style="84"/>
    <col min="2300" max="2300" width="18.109375" style="84" customWidth="1"/>
    <col min="2301" max="2301" width="8" style="84" bestFit="1" customWidth="1"/>
    <col min="2302" max="2302" width="7.44140625" style="84" bestFit="1" customWidth="1"/>
    <col min="2303" max="2304" width="7.44140625" style="84" customWidth="1"/>
    <col min="2305" max="2305" width="8.33203125" style="84" bestFit="1" customWidth="1"/>
    <col min="2306" max="2306" width="7.44140625" style="84" bestFit="1" customWidth="1"/>
    <col min="2307" max="2309" width="7.44140625" style="84" customWidth="1"/>
    <col min="2310" max="2315" width="0" style="84" hidden="1" customWidth="1"/>
    <col min="2316" max="2316" width="7.88671875" style="84" customWidth="1"/>
    <col min="2317" max="2555" width="11.44140625" style="84"/>
    <col min="2556" max="2556" width="18.109375" style="84" customWidth="1"/>
    <col min="2557" max="2557" width="8" style="84" bestFit="1" customWidth="1"/>
    <col min="2558" max="2558" width="7.44140625" style="84" bestFit="1" customWidth="1"/>
    <col min="2559" max="2560" width="7.44140625" style="84" customWidth="1"/>
    <col min="2561" max="2561" width="8.33203125" style="84" bestFit="1" customWidth="1"/>
    <col min="2562" max="2562" width="7.44140625" style="84" bestFit="1" customWidth="1"/>
    <col min="2563" max="2565" width="7.44140625" style="84" customWidth="1"/>
    <col min="2566" max="2571" width="0" style="84" hidden="1" customWidth="1"/>
    <col min="2572" max="2572" width="7.88671875" style="84" customWidth="1"/>
    <col min="2573" max="2811" width="11.44140625" style="84"/>
    <col min="2812" max="2812" width="18.109375" style="84" customWidth="1"/>
    <col min="2813" max="2813" width="8" style="84" bestFit="1" customWidth="1"/>
    <col min="2814" max="2814" width="7.44140625" style="84" bestFit="1" customWidth="1"/>
    <col min="2815" max="2816" width="7.44140625" style="84" customWidth="1"/>
    <col min="2817" max="2817" width="8.33203125" style="84" bestFit="1" customWidth="1"/>
    <col min="2818" max="2818" width="7.44140625" style="84" bestFit="1" customWidth="1"/>
    <col min="2819" max="2821" width="7.44140625" style="84" customWidth="1"/>
    <col min="2822" max="2827" width="0" style="84" hidden="1" customWidth="1"/>
    <col min="2828" max="2828" width="7.88671875" style="84" customWidth="1"/>
    <col min="2829" max="3067" width="11.44140625" style="84"/>
    <col min="3068" max="3068" width="18.109375" style="84" customWidth="1"/>
    <col min="3069" max="3069" width="8" style="84" bestFit="1" customWidth="1"/>
    <col min="3070" max="3070" width="7.44140625" style="84" bestFit="1" customWidth="1"/>
    <col min="3071" max="3072" width="7.44140625" style="84" customWidth="1"/>
    <col min="3073" max="3073" width="8.33203125" style="84" bestFit="1" customWidth="1"/>
    <col min="3074" max="3074" width="7.44140625" style="84" bestFit="1" customWidth="1"/>
    <col min="3075" max="3077" width="7.44140625" style="84" customWidth="1"/>
    <col min="3078" max="3083" width="0" style="84" hidden="1" customWidth="1"/>
    <col min="3084" max="3084" width="7.88671875" style="84" customWidth="1"/>
    <col min="3085" max="3323" width="11.44140625" style="84"/>
    <col min="3324" max="3324" width="18.109375" style="84" customWidth="1"/>
    <col min="3325" max="3325" width="8" style="84" bestFit="1" customWidth="1"/>
    <col min="3326" max="3326" width="7.44140625" style="84" bestFit="1" customWidth="1"/>
    <col min="3327" max="3328" width="7.44140625" style="84" customWidth="1"/>
    <col min="3329" max="3329" width="8.33203125" style="84" bestFit="1" customWidth="1"/>
    <col min="3330" max="3330" width="7.44140625" style="84" bestFit="1" customWidth="1"/>
    <col min="3331" max="3333" width="7.44140625" style="84" customWidth="1"/>
    <col min="3334" max="3339" width="0" style="84" hidden="1" customWidth="1"/>
    <col min="3340" max="3340" width="7.88671875" style="84" customWidth="1"/>
    <col min="3341" max="3579" width="11.44140625" style="84"/>
    <col min="3580" max="3580" width="18.109375" style="84" customWidth="1"/>
    <col min="3581" max="3581" width="8" style="84" bestFit="1" customWidth="1"/>
    <col min="3582" max="3582" width="7.44140625" style="84" bestFit="1" customWidth="1"/>
    <col min="3583" max="3584" width="7.44140625" style="84" customWidth="1"/>
    <col min="3585" max="3585" width="8.33203125" style="84" bestFit="1" customWidth="1"/>
    <col min="3586" max="3586" width="7.44140625" style="84" bestFit="1" customWidth="1"/>
    <col min="3587" max="3589" width="7.44140625" style="84" customWidth="1"/>
    <col min="3590" max="3595" width="0" style="84" hidden="1" customWidth="1"/>
    <col min="3596" max="3596" width="7.88671875" style="84" customWidth="1"/>
    <col min="3597" max="3835" width="11.44140625" style="84"/>
    <col min="3836" max="3836" width="18.109375" style="84" customWidth="1"/>
    <col min="3837" max="3837" width="8" style="84" bestFit="1" customWidth="1"/>
    <col min="3838" max="3838" width="7.44140625" style="84" bestFit="1" customWidth="1"/>
    <col min="3839" max="3840" width="7.44140625" style="84" customWidth="1"/>
    <col min="3841" max="3841" width="8.33203125" style="84" bestFit="1" customWidth="1"/>
    <col min="3842" max="3842" width="7.44140625" style="84" bestFit="1" customWidth="1"/>
    <col min="3843" max="3845" width="7.44140625" style="84" customWidth="1"/>
    <col min="3846" max="3851" width="0" style="84" hidden="1" customWidth="1"/>
    <col min="3852" max="3852" width="7.88671875" style="84" customWidth="1"/>
    <col min="3853" max="4091" width="11.44140625" style="84"/>
    <col min="4092" max="4092" width="18.109375" style="84" customWidth="1"/>
    <col min="4093" max="4093" width="8" style="84" bestFit="1" customWidth="1"/>
    <col min="4094" max="4094" width="7.44140625" style="84" bestFit="1" customWidth="1"/>
    <col min="4095" max="4096" width="7.44140625" style="84" customWidth="1"/>
    <col min="4097" max="4097" width="8.33203125" style="84" bestFit="1" customWidth="1"/>
    <col min="4098" max="4098" width="7.44140625" style="84" bestFit="1" customWidth="1"/>
    <col min="4099" max="4101" width="7.44140625" style="84" customWidth="1"/>
    <col min="4102" max="4107" width="0" style="84" hidden="1" customWidth="1"/>
    <col min="4108" max="4108" width="7.88671875" style="84" customWidth="1"/>
    <col min="4109" max="4347" width="11.44140625" style="84"/>
    <col min="4348" max="4348" width="18.109375" style="84" customWidth="1"/>
    <col min="4349" max="4349" width="8" style="84" bestFit="1" customWidth="1"/>
    <col min="4350" max="4350" width="7.44140625" style="84" bestFit="1" customWidth="1"/>
    <col min="4351" max="4352" width="7.44140625" style="84" customWidth="1"/>
    <col min="4353" max="4353" width="8.33203125" style="84" bestFit="1" customWidth="1"/>
    <col min="4354" max="4354" width="7.44140625" style="84" bestFit="1" customWidth="1"/>
    <col min="4355" max="4357" width="7.44140625" style="84" customWidth="1"/>
    <col min="4358" max="4363" width="0" style="84" hidden="1" customWidth="1"/>
    <col min="4364" max="4364" width="7.88671875" style="84" customWidth="1"/>
    <col min="4365" max="4603" width="11.44140625" style="84"/>
    <col min="4604" max="4604" width="18.109375" style="84" customWidth="1"/>
    <col min="4605" max="4605" width="8" style="84" bestFit="1" customWidth="1"/>
    <col min="4606" max="4606" width="7.44140625" style="84" bestFit="1" customWidth="1"/>
    <col min="4607" max="4608" width="7.44140625" style="84" customWidth="1"/>
    <col min="4609" max="4609" width="8.33203125" style="84" bestFit="1" customWidth="1"/>
    <col min="4610" max="4610" width="7.44140625" style="84" bestFit="1" customWidth="1"/>
    <col min="4611" max="4613" width="7.44140625" style="84" customWidth="1"/>
    <col min="4614" max="4619" width="0" style="84" hidden="1" customWidth="1"/>
    <col min="4620" max="4620" width="7.88671875" style="84" customWidth="1"/>
    <col min="4621" max="4859" width="11.44140625" style="84"/>
    <col min="4860" max="4860" width="18.109375" style="84" customWidth="1"/>
    <col min="4861" max="4861" width="8" style="84" bestFit="1" customWidth="1"/>
    <col min="4862" max="4862" width="7.44140625" style="84" bestFit="1" customWidth="1"/>
    <col min="4863" max="4864" width="7.44140625" style="84" customWidth="1"/>
    <col min="4865" max="4865" width="8.33203125" style="84" bestFit="1" customWidth="1"/>
    <col min="4866" max="4866" width="7.44140625" style="84" bestFit="1" customWidth="1"/>
    <col min="4867" max="4869" width="7.44140625" style="84" customWidth="1"/>
    <col min="4870" max="4875" width="0" style="84" hidden="1" customWidth="1"/>
    <col min="4876" max="4876" width="7.88671875" style="84" customWidth="1"/>
    <col min="4877" max="5115" width="11.44140625" style="84"/>
    <col min="5116" max="5116" width="18.109375" style="84" customWidth="1"/>
    <col min="5117" max="5117" width="8" style="84" bestFit="1" customWidth="1"/>
    <col min="5118" max="5118" width="7.44140625" style="84" bestFit="1" customWidth="1"/>
    <col min="5119" max="5120" width="7.44140625" style="84" customWidth="1"/>
    <col min="5121" max="5121" width="8.33203125" style="84" bestFit="1" customWidth="1"/>
    <col min="5122" max="5122" width="7.44140625" style="84" bestFit="1" customWidth="1"/>
    <col min="5123" max="5125" width="7.44140625" style="84" customWidth="1"/>
    <col min="5126" max="5131" width="0" style="84" hidden="1" customWidth="1"/>
    <col min="5132" max="5132" width="7.88671875" style="84" customWidth="1"/>
    <col min="5133" max="5371" width="11.44140625" style="84"/>
    <col min="5372" max="5372" width="18.109375" style="84" customWidth="1"/>
    <col min="5373" max="5373" width="8" style="84" bestFit="1" customWidth="1"/>
    <col min="5374" max="5374" width="7.44140625" style="84" bestFit="1" customWidth="1"/>
    <col min="5375" max="5376" width="7.44140625" style="84" customWidth="1"/>
    <col min="5377" max="5377" width="8.33203125" style="84" bestFit="1" customWidth="1"/>
    <col min="5378" max="5378" width="7.44140625" style="84" bestFit="1" customWidth="1"/>
    <col min="5379" max="5381" width="7.44140625" style="84" customWidth="1"/>
    <col min="5382" max="5387" width="0" style="84" hidden="1" customWidth="1"/>
    <col min="5388" max="5388" width="7.88671875" style="84" customWidth="1"/>
    <col min="5389" max="5627" width="11.44140625" style="84"/>
    <col min="5628" max="5628" width="18.109375" style="84" customWidth="1"/>
    <col min="5629" max="5629" width="8" style="84" bestFit="1" customWidth="1"/>
    <col min="5630" max="5630" width="7.44140625" style="84" bestFit="1" customWidth="1"/>
    <col min="5631" max="5632" width="7.44140625" style="84" customWidth="1"/>
    <col min="5633" max="5633" width="8.33203125" style="84" bestFit="1" customWidth="1"/>
    <col min="5634" max="5634" width="7.44140625" style="84" bestFit="1" customWidth="1"/>
    <col min="5635" max="5637" width="7.44140625" style="84" customWidth="1"/>
    <col min="5638" max="5643" width="0" style="84" hidden="1" customWidth="1"/>
    <col min="5644" max="5644" width="7.88671875" style="84" customWidth="1"/>
    <col min="5645" max="5883" width="11.44140625" style="84"/>
    <col min="5884" max="5884" width="18.109375" style="84" customWidth="1"/>
    <col min="5885" max="5885" width="8" style="84" bestFit="1" customWidth="1"/>
    <col min="5886" max="5886" width="7.44140625" style="84" bestFit="1" customWidth="1"/>
    <col min="5887" max="5888" width="7.44140625" style="84" customWidth="1"/>
    <col min="5889" max="5889" width="8.33203125" style="84" bestFit="1" customWidth="1"/>
    <col min="5890" max="5890" width="7.44140625" style="84" bestFit="1" customWidth="1"/>
    <col min="5891" max="5893" width="7.44140625" style="84" customWidth="1"/>
    <col min="5894" max="5899" width="0" style="84" hidden="1" customWidth="1"/>
    <col min="5900" max="5900" width="7.88671875" style="84" customWidth="1"/>
    <col min="5901" max="6139" width="11.44140625" style="84"/>
    <col min="6140" max="6140" width="18.109375" style="84" customWidth="1"/>
    <col min="6141" max="6141" width="8" style="84" bestFit="1" customWidth="1"/>
    <col min="6142" max="6142" width="7.44140625" style="84" bestFit="1" customWidth="1"/>
    <col min="6143" max="6144" width="7.44140625" style="84" customWidth="1"/>
    <col min="6145" max="6145" width="8.33203125" style="84" bestFit="1" customWidth="1"/>
    <col min="6146" max="6146" width="7.44140625" style="84" bestFit="1" customWidth="1"/>
    <col min="6147" max="6149" width="7.44140625" style="84" customWidth="1"/>
    <col min="6150" max="6155" width="0" style="84" hidden="1" customWidth="1"/>
    <col min="6156" max="6156" width="7.88671875" style="84" customWidth="1"/>
    <col min="6157" max="6395" width="11.44140625" style="84"/>
    <col min="6396" max="6396" width="18.109375" style="84" customWidth="1"/>
    <col min="6397" max="6397" width="8" style="84" bestFit="1" customWidth="1"/>
    <col min="6398" max="6398" width="7.44140625" style="84" bestFit="1" customWidth="1"/>
    <col min="6399" max="6400" width="7.44140625" style="84" customWidth="1"/>
    <col min="6401" max="6401" width="8.33203125" style="84" bestFit="1" customWidth="1"/>
    <col min="6402" max="6402" width="7.44140625" style="84" bestFit="1" customWidth="1"/>
    <col min="6403" max="6405" width="7.44140625" style="84" customWidth="1"/>
    <col min="6406" max="6411" width="0" style="84" hidden="1" customWidth="1"/>
    <col min="6412" max="6412" width="7.88671875" style="84" customWidth="1"/>
    <col min="6413" max="6651" width="11.44140625" style="84"/>
    <col min="6652" max="6652" width="18.109375" style="84" customWidth="1"/>
    <col min="6653" max="6653" width="8" style="84" bestFit="1" customWidth="1"/>
    <col min="6654" max="6654" width="7.44140625" style="84" bestFit="1" customWidth="1"/>
    <col min="6655" max="6656" width="7.44140625" style="84" customWidth="1"/>
    <col min="6657" max="6657" width="8.33203125" style="84" bestFit="1" customWidth="1"/>
    <col min="6658" max="6658" width="7.44140625" style="84" bestFit="1" customWidth="1"/>
    <col min="6659" max="6661" width="7.44140625" style="84" customWidth="1"/>
    <col min="6662" max="6667" width="0" style="84" hidden="1" customWidth="1"/>
    <col min="6668" max="6668" width="7.88671875" style="84" customWidth="1"/>
    <col min="6669" max="6907" width="11.44140625" style="84"/>
    <col min="6908" max="6908" width="18.109375" style="84" customWidth="1"/>
    <col min="6909" max="6909" width="8" style="84" bestFit="1" customWidth="1"/>
    <col min="6910" max="6910" width="7.44140625" style="84" bestFit="1" customWidth="1"/>
    <col min="6911" max="6912" width="7.44140625" style="84" customWidth="1"/>
    <col min="6913" max="6913" width="8.33203125" style="84" bestFit="1" customWidth="1"/>
    <col min="6914" max="6914" width="7.44140625" style="84" bestFit="1" customWidth="1"/>
    <col min="6915" max="6917" width="7.44140625" style="84" customWidth="1"/>
    <col min="6918" max="6923" width="0" style="84" hidden="1" customWidth="1"/>
    <col min="6924" max="6924" width="7.88671875" style="84" customWidth="1"/>
    <col min="6925" max="7163" width="11.44140625" style="84"/>
    <col min="7164" max="7164" width="18.109375" style="84" customWidth="1"/>
    <col min="7165" max="7165" width="8" style="84" bestFit="1" customWidth="1"/>
    <col min="7166" max="7166" width="7.44140625" style="84" bestFit="1" customWidth="1"/>
    <col min="7167" max="7168" width="7.44140625" style="84" customWidth="1"/>
    <col min="7169" max="7169" width="8.33203125" style="84" bestFit="1" customWidth="1"/>
    <col min="7170" max="7170" width="7.44140625" style="84" bestFit="1" customWidth="1"/>
    <col min="7171" max="7173" width="7.44140625" style="84" customWidth="1"/>
    <col min="7174" max="7179" width="0" style="84" hidden="1" customWidth="1"/>
    <col min="7180" max="7180" width="7.88671875" style="84" customWidth="1"/>
    <col min="7181" max="7419" width="11.44140625" style="84"/>
    <col min="7420" max="7420" width="18.109375" style="84" customWidth="1"/>
    <col min="7421" max="7421" width="8" style="84" bestFit="1" customWidth="1"/>
    <col min="7422" max="7422" width="7.44140625" style="84" bestFit="1" customWidth="1"/>
    <col min="7423" max="7424" width="7.44140625" style="84" customWidth="1"/>
    <col min="7425" max="7425" width="8.33203125" style="84" bestFit="1" customWidth="1"/>
    <col min="7426" max="7426" width="7.44140625" style="84" bestFit="1" customWidth="1"/>
    <col min="7427" max="7429" width="7.44140625" style="84" customWidth="1"/>
    <col min="7430" max="7435" width="0" style="84" hidden="1" customWidth="1"/>
    <col min="7436" max="7436" width="7.88671875" style="84" customWidth="1"/>
    <col min="7437" max="7675" width="11.44140625" style="84"/>
    <col min="7676" max="7676" width="18.109375" style="84" customWidth="1"/>
    <col min="7677" max="7677" width="8" style="84" bestFit="1" customWidth="1"/>
    <col min="7678" max="7678" width="7.44140625" style="84" bestFit="1" customWidth="1"/>
    <col min="7679" max="7680" width="7.44140625" style="84" customWidth="1"/>
    <col min="7681" max="7681" width="8.33203125" style="84" bestFit="1" customWidth="1"/>
    <col min="7682" max="7682" width="7.44140625" style="84" bestFit="1" customWidth="1"/>
    <col min="7683" max="7685" width="7.44140625" style="84" customWidth="1"/>
    <col min="7686" max="7691" width="0" style="84" hidden="1" customWidth="1"/>
    <col min="7692" max="7692" width="7.88671875" style="84" customWidth="1"/>
    <col min="7693" max="7931" width="11.44140625" style="84"/>
    <col min="7932" max="7932" width="18.109375" style="84" customWidth="1"/>
    <col min="7933" max="7933" width="8" style="84" bestFit="1" customWidth="1"/>
    <col min="7934" max="7934" width="7.44140625" style="84" bestFit="1" customWidth="1"/>
    <col min="7935" max="7936" width="7.44140625" style="84" customWidth="1"/>
    <col min="7937" max="7937" width="8.33203125" style="84" bestFit="1" customWidth="1"/>
    <col min="7938" max="7938" width="7.44140625" style="84" bestFit="1" customWidth="1"/>
    <col min="7939" max="7941" width="7.44140625" style="84" customWidth="1"/>
    <col min="7942" max="7947" width="0" style="84" hidden="1" customWidth="1"/>
    <col min="7948" max="7948" width="7.88671875" style="84" customWidth="1"/>
    <col min="7949" max="8187" width="11.44140625" style="84"/>
    <col min="8188" max="8188" width="18.109375" style="84" customWidth="1"/>
    <col min="8189" max="8189" width="8" style="84" bestFit="1" customWidth="1"/>
    <col min="8190" max="8190" width="7.44140625" style="84" bestFit="1" customWidth="1"/>
    <col min="8191" max="8192" width="7.44140625" style="84" customWidth="1"/>
    <col min="8193" max="8193" width="8.33203125" style="84" bestFit="1" customWidth="1"/>
    <col min="8194" max="8194" width="7.44140625" style="84" bestFit="1" customWidth="1"/>
    <col min="8195" max="8197" width="7.44140625" style="84" customWidth="1"/>
    <col min="8198" max="8203" width="0" style="84" hidden="1" customWidth="1"/>
    <col min="8204" max="8204" width="7.88671875" style="84" customWidth="1"/>
    <col min="8205" max="8443" width="11.44140625" style="84"/>
    <col min="8444" max="8444" width="18.109375" style="84" customWidth="1"/>
    <col min="8445" max="8445" width="8" style="84" bestFit="1" customWidth="1"/>
    <col min="8446" max="8446" width="7.44140625" style="84" bestFit="1" customWidth="1"/>
    <col min="8447" max="8448" width="7.44140625" style="84" customWidth="1"/>
    <col min="8449" max="8449" width="8.33203125" style="84" bestFit="1" customWidth="1"/>
    <col min="8450" max="8450" width="7.44140625" style="84" bestFit="1" customWidth="1"/>
    <col min="8451" max="8453" width="7.44140625" style="84" customWidth="1"/>
    <col min="8454" max="8459" width="0" style="84" hidden="1" customWidth="1"/>
    <col min="8460" max="8460" width="7.88671875" style="84" customWidth="1"/>
    <col min="8461" max="8699" width="11.44140625" style="84"/>
    <col min="8700" max="8700" width="18.109375" style="84" customWidth="1"/>
    <col min="8701" max="8701" width="8" style="84" bestFit="1" customWidth="1"/>
    <col min="8702" max="8702" width="7.44140625" style="84" bestFit="1" customWidth="1"/>
    <col min="8703" max="8704" width="7.44140625" style="84" customWidth="1"/>
    <col min="8705" max="8705" width="8.33203125" style="84" bestFit="1" customWidth="1"/>
    <col min="8706" max="8706" width="7.44140625" style="84" bestFit="1" customWidth="1"/>
    <col min="8707" max="8709" width="7.44140625" style="84" customWidth="1"/>
    <col min="8710" max="8715" width="0" style="84" hidden="1" customWidth="1"/>
    <col min="8716" max="8716" width="7.88671875" style="84" customWidth="1"/>
    <col min="8717" max="8955" width="11.44140625" style="84"/>
    <col min="8956" max="8956" width="18.109375" style="84" customWidth="1"/>
    <col min="8957" max="8957" width="8" style="84" bestFit="1" customWidth="1"/>
    <col min="8958" max="8958" width="7.44140625" style="84" bestFit="1" customWidth="1"/>
    <col min="8959" max="8960" width="7.44140625" style="84" customWidth="1"/>
    <col min="8961" max="8961" width="8.33203125" style="84" bestFit="1" customWidth="1"/>
    <col min="8962" max="8962" width="7.44140625" style="84" bestFit="1" customWidth="1"/>
    <col min="8963" max="8965" width="7.44140625" style="84" customWidth="1"/>
    <col min="8966" max="8971" width="0" style="84" hidden="1" customWidth="1"/>
    <col min="8972" max="8972" width="7.88671875" style="84" customWidth="1"/>
    <col min="8973" max="9211" width="11.44140625" style="84"/>
    <col min="9212" max="9212" width="18.109375" style="84" customWidth="1"/>
    <col min="9213" max="9213" width="8" style="84" bestFit="1" customWidth="1"/>
    <col min="9214" max="9214" width="7.44140625" style="84" bestFit="1" customWidth="1"/>
    <col min="9215" max="9216" width="7.44140625" style="84" customWidth="1"/>
    <col min="9217" max="9217" width="8.33203125" style="84" bestFit="1" customWidth="1"/>
    <col min="9218" max="9218" width="7.44140625" style="84" bestFit="1" customWidth="1"/>
    <col min="9219" max="9221" width="7.44140625" style="84" customWidth="1"/>
    <col min="9222" max="9227" width="0" style="84" hidden="1" customWidth="1"/>
    <col min="9228" max="9228" width="7.88671875" style="84" customWidth="1"/>
    <col min="9229" max="9467" width="11.44140625" style="84"/>
    <col min="9468" max="9468" width="18.109375" style="84" customWidth="1"/>
    <col min="9469" max="9469" width="8" style="84" bestFit="1" customWidth="1"/>
    <col min="9470" max="9470" width="7.44140625" style="84" bestFit="1" customWidth="1"/>
    <col min="9471" max="9472" width="7.44140625" style="84" customWidth="1"/>
    <col min="9473" max="9473" width="8.33203125" style="84" bestFit="1" customWidth="1"/>
    <col min="9474" max="9474" width="7.44140625" style="84" bestFit="1" customWidth="1"/>
    <col min="9475" max="9477" width="7.44140625" style="84" customWidth="1"/>
    <col min="9478" max="9483" width="0" style="84" hidden="1" customWidth="1"/>
    <col min="9484" max="9484" width="7.88671875" style="84" customWidth="1"/>
    <col min="9485" max="9723" width="11.44140625" style="84"/>
    <col min="9724" max="9724" width="18.109375" style="84" customWidth="1"/>
    <col min="9725" max="9725" width="8" style="84" bestFit="1" customWidth="1"/>
    <col min="9726" max="9726" width="7.44140625" style="84" bestFit="1" customWidth="1"/>
    <col min="9727" max="9728" width="7.44140625" style="84" customWidth="1"/>
    <col min="9729" max="9729" width="8.33203125" style="84" bestFit="1" customWidth="1"/>
    <col min="9730" max="9730" width="7.44140625" style="84" bestFit="1" customWidth="1"/>
    <col min="9731" max="9733" width="7.44140625" style="84" customWidth="1"/>
    <col min="9734" max="9739" width="0" style="84" hidden="1" customWidth="1"/>
    <col min="9740" max="9740" width="7.88671875" style="84" customWidth="1"/>
    <col min="9741" max="9979" width="11.44140625" style="84"/>
    <col min="9980" max="9980" width="18.109375" style="84" customWidth="1"/>
    <col min="9981" max="9981" width="8" style="84" bestFit="1" customWidth="1"/>
    <col min="9982" max="9982" width="7.44140625" style="84" bestFit="1" customWidth="1"/>
    <col min="9983" max="9984" width="7.44140625" style="84" customWidth="1"/>
    <col min="9985" max="9985" width="8.33203125" style="84" bestFit="1" customWidth="1"/>
    <col min="9986" max="9986" width="7.44140625" style="84" bestFit="1" customWidth="1"/>
    <col min="9987" max="9989" width="7.44140625" style="84" customWidth="1"/>
    <col min="9990" max="9995" width="0" style="84" hidden="1" customWidth="1"/>
    <col min="9996" max="9996" width="7.88671875" style="84" customWidth="1"/>
    <col min="9997" max="10235" width="11.44140625" style="84"/>
    <col min="10236" max="10236" width="18.109375" style="84" customWidth="1"/>
    <col min="10237" max="10237" width="8" style="84" bestFit="1" customWidth="1"/>
    <col min="10238" max="10238" width="7.44140625" style="84" bestFit="1" customWidth="1"/>
    <col min="10239" max="10240" width="7.44140625" style="84" customWidth="1"/>
    <col min="10241" max="10241" width="8.33203125" style="84" bestFit="1" customWidth="1"/>
    <col min="10242" max="10242" width="7.44140625" style="84" bestFit="1" customWidth="1"/>
    <col min="10243" max="10245" width="7.44140625" style="84" customWidth="1"/>
    <col min="10246" max="10251" width="0" style="84" hidden="1" customWidth="1"/>
    <col min="10252" max="10252" width="7.88671875" style="84" customWidth="1"/>
    <col min="10253" max="10491" width="11.44140625" style="84"/>
    <col min="10492" max="10492" width="18.109375" style="84" customWidth="1"/>
    <col min="10493" max="10493" width="8" style="84" bestFit="1" customWidth="1"/>
    <col min="10494" max="10494" width="7.44140625" style="84" bestFit="1" customWidth="1"/>
    <col min="10495" max="10496" width="7.44140625" style="84" customWidth="1"/>
    <col min="10497" max="10497" width="8.33203125" style="84" bestFit="1" customWidth="1"/>
    <col min="10498" max="10498" width="7.44140625" style="84" bestFit="1" customWidth="1"/>
    <col min="10499" max="10501" width="7.44140625" style="84" customWidth="1"/>
    <col min="10502" max="10507" width="0" style="84" hidden="1" customWidth="1"/>
    <col min="10508" max="10508" width="7.88671875" style="84" customWidth="1"/>
    <col min="10509" max="10747" width="11.44140625" style="84"/>
    <col min="10748" max="10748" width="18.109375" style="84" customWidth="1"/>
    <col min="10749" max="10749" width="8" style="84" bestFit="1" customWidth="1"/>
    <col min="10750" max="10750" width="7.44140625" style="84" bestFit="1" customWidth="1"/>
    <col min="10751" max="10752" width="7.44140625" style="84" customWidth="1"/>
    <col min="10753" max="10753" width="8.33203125" style="84" bestFit="1" customWidth="1"/>
    <col min="10754" max="10754" width="7.44140625" style="84" bestFit="1" customWidth="1"/>
    <col min="10755" max="10757" width="7.44140625" style="84" customWidth="1"/>
    <col min="10758" max="10763" width="0" style="84" hidden="1" customWidth="1"/>
    <col min="10764" max="10764" width="7.88671875" style="84" customWidth="1"/>
    <col min="10765" max="11003" width="11.44140625" style="84"/>
    <col min="11004" max="11004" width="18.109375" style="84" customWidth="1"/>
    <col min="11005" max="11005" width="8" style="84" bestFit="1" customWidth="1"/>
    <col min="11006" max="11006" width="7.44140625" style="84" bestFit="1" customWidth="1"/>
    <col min="11007" max="11008" width="7.44140625" style="84" customWidth="1"/>
    <col min="11009" max="11009" width="8.33203125" style="84" bestFit="1" customWidth="1"/>
    <col min="11010" max="11010" width="7.44140625" style="84" bestFit="1" customWidth="1"/>
    <col min="11011" max="11013" width="7.44140625" style="84" customWidth="1"/>
    <col min="11014" max="11019" width="0" style="84" hidden="1" customWidth="1"/>
    <col min="11020" max="11020" width="7.88671875" style="84" customWidth="1"/>
    <col min="11021" max="11259" width="11.44140625" style="84"/>
    <col min="11260" max="11260" width="18.109375" style="84" customWidth="1"/>
    <col min="11261" max="11261" width="8" style="84" bestFit="1" customWidth="1"/>
    <col min="11262" max="11262" width="7.44140625" style="84" bestFit="1" customWidth="1"/>
    <col min="11263" max="11264" width="7.44140625" style="84" customWidth="1"/>
    <col min="11265" max="11265" width="8.33203125" style="84" bestFit="1" customWidth="1"/>
    <col min="11266" max="11266" width="7.44140625" style="84" bestFit="1" customWidth="1"/>
    <col min="11267" max="11269" width="7.44140625" style="84" customWidth="1"/>
    <col min="11270" max="11275" width="0" style="84" hidden="1" customWidth="1"/>
    <col min="11276" max="11276" width="7.88671875" style="84" customWidth="1"/>
    <col min="11277" max="11515" width="11.44140625" style="84"/>
    <col min="11516" max="11516" width="18.109375" style="84" customWidth="1"/>
    <col min="11517" max="11517" width="8" style="84" bestFit="1" customWidth="1"/>
    <col min="11518" max="11518" width="7.44140625" style="84" bestFit="1" customWidth="1"/>
    <col min="11519" max="11520" width="7.44140625" style="84" customWidth="1"/>
    <col min="11521" max="11521" width="8.33203125" style="84" bestFit="1" customWidth="1"/>
    <col min="11522" max="11522" width="7.44140625" style="84" bestFit="1" customWidth="1"/>
    <col min="11523" max="11525" width="7.44140625" style="84" customWidth="1"/>
    <col min="11526" max="11531" width="0" style="84" hidden="1" customWidth="1"/>
    <col min="11532" max="11532" width="7.88671875" style="84" customWidth="1"/>
    <col min="11533" max="11771" width="11.44140625" style="84"/>
    <col min="11772" max="11772" width="18.109375" style="84" customWidth="1"/>
    <col min="11773" max="11773" width="8" style="84" bestFit="1" customWidth="1"/>
    <col min="11774" max="11774" width="7.44140625" style="84" bestFit="1" customWidth="1"/>
    <col min="11775" max="11776" width="7.44140625" style="84" customWidth="1"/>
    <col min="11777" max="11777" width="8.33203125" style="84" bestFit="1" customWidth="1"/>
    <col min="11778" max="11778" width="7.44140625" style="84" bestFit="1" customWidth="1"/>
    <col min="11779" max="11781" width="7.44140625" style="84" customWidth="1"/>
    <col min="11782" max="11787" width="0" style="84" hidden="1" customWidth="1"/>
    <col min="11788" max="11788" width="7.88671875" style="84" customWidth="1"/>
    <col min="11789" max="12027" width="11.44140625" style="84"/>
    <col min="12028" max="12028" width="18.109375" style="84" customWidth="1"/>
    <col min="12029" max="12029" width="8" style="84" bestFit="1" customWidth="1"/>
    <col min="12030" max="12030" width="7.44140625" style="84" bestFit="1" customWidth="1"/>
    <col min="12031" max="12032" width="7.44140625" style="84" customWidth="1"/>
    <col min="12033" max="12033" width="8.33203125" style="84" bestFit="1" customWidth="1"/>
    <col min="12034" max="12034" width="7.44140625" style="84" bestFit="1" customWidth="1"/>
    <col min="12035" max="12037" width="7.44140625" style="84" customWidth="1"/>
    <col min="12038" max="12043" width="0" style="84" hidden="1" customWidth="1"/>
    <col min="12044" max="12044" width="7.88671875" style="84" customWidth="1"/>
    <col min="12045" max="12283" width="11.44140625" style="84"/>
    <col min="12284" max="12284" width="18.109375" style="84" customWidth="1"/>
    <col min="12285" max="12285" width="8" style="84" bestFit="1" customWidth="1"/>
    <col min="12286" max="12286" width="7.44140625" style="84" bestFit="1" customWidth="1"/>
    <col min="12287" max="12288" width="7.44140625" style="84" customWidth="1"/>
    <col min="12289" max="12289" width="8.33203125" style="84" bestFit="1" customWidth="1"/>
    <col min="12290" max="12290" width="7.44140625" style="84" bestFit="1" customWidth="1"/>
    <col min="12291" max="12293" width="7.44140625" style="84" customWidth="1"/>
    <col min="12294" max="12299" width="0" style="84" hidden="1" customWidth="1"/>
    <col min="12300" max="12300" width="7.88671875" style="84" customWidth="1"/>
    <col min="12301" max="12539" width="11.44140625" style="84"/>
    <col min="12540" max="12540" width="18.109375" style="84" customWidth="1"/>
    <col min="12541" max="12541" width="8" style="84" bestFit="1" customWidth="1"/>
    <col min="12542" max="12542" width="7.44140625" style="84" bestFit="1" customWidth="1"/>
    <col min="12543" max="12544" width="7.44140625" style="84" customWidth="1"/>
    <col min="12545" max="12545" width="8.33203125" style="84" bestFit="1" customWidth="1"/>
    <col min="12546" max="12546" width="7.44140625" style="84" bestFit="1" customWidth="1"/>
    <col min="12547" max="12549" width="7.44140625" style="84" customWidth="1"/>
    <col min="12550" max="12555" width="0" style="84" hidden="1" customWidth="1"/>
    <col min="12556" max="12556" width="7.88671875" style="84" customWidth="1"/>
    <col min="12557" max="12795" width="11.44140625" style="84"/>
    <col min="12796" max="12796" width="18.109375" style="84" customWidth="1"/>
    <col min="12797" max="12797" width="8" style="84" bestFit="1" customWidth="1"/>
    <col min="12798" max="12798" width="7.44140625" style="84" bestFit="1" customWidth="1"/>
    <col min="12799" max="12800" width="7.44140625" style="84" customWidth="1"/>
    <col min="12801" max="12801" width="8.33203125" style="84" bestFit="1" customWidth="1"/>
    <col min="12802" max="12802" width="7.44140625" style="84" bestFit="1" customWidth="1"/>
    <col min="12803" max="12805" width="7.44140625" style="84" customWidth="1"/>
    <col min="12806" max="12811" width="0" style="84" hidden="1" customWidth="1"/>
    <col min="12812" max="12812" width="7.88671875" style="84" customWidth="1"/>
    <col min="12813" max="13051" width="11.44140625" style="84"/>
    <col min="13052" max="13052" width="18.109375" style="84" customWidth="1"/>
    <col min="13053" max="13053" width="8" style="84" bestFit="1" customWidth="1"/>
    <col min="13054" max="13054" width="7.44140625" style="84" bestFit="1" customWidth="1"/>
    <col min="13055" max="13056" width="7.44140625" style="84" customWidth="1"/>
    <col min="13057" max="13057" width="8.33203125" style="84" bestFit="1" customWidth="1"/>
    <col min="13058" max="13058" width="7.44140625" style="84" bestFit="1" customWidth="1"/>
    <col min="13059" max="13061" width="7.44140625" style="84" customWidth="1"/>
    <col min="13062" max="13067" width="0" style="84" hidden="1" customWidth="1"/>
    <col min="13068" max="13068" width="7.88671875" style="84" customWidth="1"/>
    <col min="13069" max="13307" width="11.44140625" style="84"/>
    <col min="13308" max="13308" width="18.109375" style="84" customWidth="1"/>
    <col min="13309" max="13309" width="8" style="84" bestFit="1" customWidth="1"/>
    <col min="13310" max="13310" width="7.44140625" style="84" bestFit="1" customWidth="1"/>
    <col min="13311" max="13312" width="7.44140625" style="84" customWidth="1"/>
    <col min="13313" max="13313" width="8.33203125" style="84" bestFit="1" customWidth="1"/>
    <col min="13314" max="13314" width="7.44140625" style="84" bestFit="1" customWidth="1"/>
    <col min="13315" max="13317" width="7.44140625" style="84" customWidth="1"/>
    <col min="13318" max="13323" width="0" style="84" hidden="1" customWidth="1"/>
    <col min="13324" max="13324" width="7.88671875" style="84" customWidth="1"/>
    <col min="13325" max="13563" width="11.44140625" style="84"/>
    <col min="13564" max="13564" width="18.109375" style="84" customWidth="1"/>
    <col min="13565" max="13565" width="8" style="84" bestFit="1" customWidth="1"/>
    <col min="13566" max="13566" width="7.44140625" style="84" bestFit="1" customWidth="1"/>
    <col min="13567" max="13568" width="7.44140625" style="84" customWidth="1"/>
    <col min="13569" max="13569" width="8.33203125" style="84" bestFit="1" customWidth="1"/>
    <col min="13570" max="13570" width="7.44140625" style="84" bestFit="1" customWidth="1"/>
    <col min="13571" max="13573" width="7.44140625" style="84" customWidth="1"/>
    <col min="13574" max="13579" width="0" style="84" hidden="1" customWidth="1"/>
    <col min="13580" max="13580" width="7.88671875" style="84" customWidth="1"/>
    <col min="13581" max="13819" width="11.44140625" style="84"/>
    <col min="13820" max="13820" width="18.109375" style="84" customWidth="1"/>
    <col min="13821" max="13821" width="8" style="84" bestFit="1" customWidth="1"/>
    <col min="13822" max="13822" width="7.44140625" style="84" bestFit="1" customWidth="1"/>
    <col min="13823" max="13824" width="7.44140625" style="84" customWidth="1"/>
    <col min="13825" max="13825" width="8.33203125" style="84" bestFit="1" customWidth="1"/>
    <col min="13826" max="13826" width="7.44140625" style="84" bestFit="1" customWidth="1"/>
    <col min="13827" max="13829" width="7.44140625" style="84" customWidth="1"/>
    <col min="13830" max="13835" width="0" style="84" hidden="1" customWidth="1"/>
    <col min="13836" max="13836" width="7.88671875" style="84" customWidth="1"/>
    <col min="13837" max="14075" width="11.44140625" style="84"/>
    <col min="14076" max="14076" width="18.109375" style="84" customWidth="1"/>
    <col min="14077" max="14077" width="8" style="84" bestFit="1" customWidth="1"/>
    <col min="14078" max="14078" width="7.44140625" style="84" bestFit="1" customWidth="1"/>
    <col min="14079" max="14080" width="7.44140625" style="84" customWidth="1"/>
    <col min="14081" max="14081" width="8.33203125" style="84" bestFit="1" customWidth="1"/>
    <col min="14082" max="14082" width="7.44140625" style="84" bestFit="1" customWidth="1"/>
    <col min="14083" max="14085" width="7.44140625" style="84" customWidth="1"/>
    <col min="14086" max="14091" width="0" style="84" hidden="1" customWidth="1"/>
    <col min="14092" max="14092" width="7.88671875" style="84" customWidth="1"/>
    <col min="14093" max="14331" width="11.44140625" style="84"/>
    <col min="14332" max="14332" width="18.109375" style="84" customWidth="1"/>
    <col min="14333" max="14333" width="8" style="84" bestFit="1" customWidth="1"/>
    <col min="14334" max="14334" width="7.44140625" style="84" bestFit="1" customWidth="1"/>
    <col min="14335" max="14336" width="7.44140625" style="84" customWidth="1"/>
    <col min="14337" max="14337" width="8.33203125" style="84" bestFit="1" customWidth="1"/>
    <col min="14338" max="14338" width="7.44140625" style="84" bestFit="1" customWidth="1"/>
    <col min="14339" max="14341" width="7.44140625" style="84" customWidth="1"/>
    <col min="14342" max="14347" width="0" style="84" hidden="1" customWidth="1"/>
    <col min="14348" max="14348" width="7.88671875" style="84" customWidth="1"/>
    <col min="14349" max="14587" width="11.44140625" style="84"/>
    <col min="14588" max="14588" width="18.109375" style="84" customWidth="1"/>
    <col min="14589" max="14589" width="8" style="84" bestFit="1" customWidth="1"/>
    <col min="14590" max="14590" width="7.44140625" style="84" bestFit="1" customWidth="1"/>
    <col min="14591" max="14592" width="7.44140625" style="84" customWidth="1"/>
    <col min="14593" max="14593" width="8.33203125" style="84" bestFit="1" customWidth="1"/>
    <col min="14594" max="14594" width="7.44140625" style="84" bestFit="1" customWidth="1"/>
    <col min="14595" max="14597" width="7.44140625" style="84" customWidth="1"/>
    <col min="14598" max="14603" width="0" style="84" hidden="1" customWidth="1"/>
    <col min="14604" max="14604" width="7.88671875" style="84" customWidth="1"/>
    <col min="14605" max="14843" width="11.44140625" style="84"/>
    <col min="14844" max="14844" width="18.109375" style="84" customWidth="1"/>
    <col min="14845" max="14845" width="8" style="84" bestFit="1" customWidth="1"/>
    <col min="14846" max="14846" width="7.44140625" style="84" bestFit="1" customWidth="1"/>
    <col min="14847" max="14848" width="7.44140625" style="84" customWidth="1"/>
    <col min="14849" max="14849" width="8.33203125" style="84" bestFit="1" customWidth="1"/>
    <col min="14850" max="14850" width="7.44140625" style="84" bestFit="1" customWidth="1"/>
    <col min="14851" max="14853" width="7.44140625" style="84" customWidth="1"/>
    <col min="14854" max="14859" width="0" style="84" hidden="1" customWidth="1"/>
    <col min="14860" max="14860" width="7.88671875" style="84" customWidth="1"/>
    <col min="14861" max="15099" width="11.44140625" style="84"/>
    <col min="15100" max="15100" width="18.109375" style="84" customWidth="1"/>
    <col min="15101" max="15101" width="8" style="84" bestFit="1" customWidth="1"/>
    <col min="15102" max="15102" width="7.44140625" style="84" bestFit="1" customWidth="1"/>
    <col min="15103" max="15104" width="7.44140625" style="84" customWidth="1"/>
    <col min="15105" max="15105" width="8.33203125" style="84" bestFit="1" customWidth="1"/>
    <col min="15106" max="15106" width="7.44140625" style="84" bestFit="1" customWidth="1"/>
    <col min="15107" max="15109" width="7.44140625" style="84" customWidth="1"/>
    <col min="15110" max="15115" width="0" style="84" hidden="1" customWidth="1"/>
    <col min="15116" max="15116" width="7.88671875" style="84" customWidth="1"/>
    <col min="15117" max="15355" width="11.44140625" style="84"/>
    <col min="15356" max="15356" width="18.109375" style="84" customWidth="1"/>
    <col min="15357" max="15357" width="8" style="84" bestFit="1" customWidth="1"/>
    <col min="15358" max="15358" width="7.44140625" style="84" bestFit="1" customWidth="1"/>
    <col min="15359" max="15360" width="7.44140625" style="84" customWidth="1"/>
    <col min="15361" max="15361" width="8.33203125" style="84" bestFit="1" customWidth="1"/>
    <col min="15362" max="15362" width="7.44140625" style="84" bestFit="1" customWidth="1"/>
    <col min="15363" max="15365" width="7.44140625" style="84" customWidth="1"/>
    <col min="15366" max="15371" width="0" style="84" hidden="1" customWidth="1"/>
    <col min="15372" max="15372" width="7.88671875" style="84" customWidth="1"/>
    <col min="15373" max="15611" width="11.44140625" style="84"/>
    <col min="15612" max="15612" width="18.109375" style="84" customWidth="1"/>
    <col min="15613" max="15613" width="8" style="84" bestFit="1" customWidth="1"/>
    <col min="15614" max="15614" width="7.44140625" style="84" bestFit="1" customWidth="1"/>
    <col min="15615" max="15616" width="7.44140625" style="84" customWidth="1"/>
    <col min="15617" max="15617" width="8.33203125" style="84" bestFit="1" customWidth="1"/>
    <col min="15618" max="15618" width="7.44140625" style="84" bestFit="1" customWidth="1"/>
    <col min="15619" max="15621" width="7.44140625" style="84" customWidth="1"/>
    <col min="15622" max="15627" width="0" style="84" hidden="1" customWidth="1"/>
    <col min="15628" max="15628" width="7.88671875" style="84" customWidth="1"/>
    <col min="15629" max="15867" width="11.44140625" style="84"/>
    <col min="15868" max="15868" width="18.109375" style="84" customWidth="1"/>
    <col min="15869" max="15869" width="8" style="84" bestFit="1" customWidth="1"/>
    <col min="15870" max="15870" width="7.44140625" style="84" bestFit="1" customWidth="1"/>
    <col min="15871" max="15872" width="7.44140625" style="84" customWidth="1"/>
    <col min="15873" max="15873" width="8.33203125" style="84" bestFit="1" customWidth="1"/>
    <col min="15874" max="15874" width="7.44140625" style="84" bestFit="1" customWidth="1"/>
    <col min="15875" max="15877" width="7.44140625" style="84" customWidth="1"/>
    <col min="15878" max="15883" width="0" style="84" hidden="1" customWidth="1"/>
    <col min="15884" max="15884" width="7.88671875" style="84" customWidth="1"/>
    <col min="15885" max="16123" width="11.44140625" style="84"/>
    <col min="16124" max="16124" width="18.109375" style="84" customWidth="1"/>
    <col min="16125" max="16125" width="8" style="84" bestFit="1" customWidth="1"/>
    <col min="16126" max="16126" width="7.44140625" style="84" bestFit="1" customWidth="1"/>
    <col min="16127" max="16128" width="7.44140625" style="84" customWidth="1"/>
    <col min="16129" max="16129" width="8.33203125" style="84" bestFit="1" customWidth="1"/>
    <col min="16130" max="16130" width="7.44140625" style="84" bestFit="1" customWidth="1"/>
    <col min="16131" max="16133" width="7.44140625" style="84" customWidth="1"/>
    <col min="16134" max="16139" width="0" style="84" hidden="1" customWidth="1"/>
    <col min="16140" max="16140" width="7.88671875" style="84" customWidth="1"/>
    <col min="16141" max="16384" width="11.44140625" style="84"/>
  </cols>
  <sheetData>
    <row r="1" spans="1:16" s="85" customFormat="1" x14ac:dyDescent="0.25">
      <c r="B1" s="98"/>
      <c r="C1" s="98"/>
      <c r="D1" s="98"/>
      <c r="E1" s="98"/>
      <c r="F1" s="98"/>
      <c r="G1" s="98"/>
      <c r="H1" s="98"/>
      <c r="I1" s="98"/>
      <c r="J1" s="98"/>
      <c r="K1" s="98"/>
      <c r="L1" s="98"/>
    </row>
    <row r="2" spans="1:16" s="85" customFormat="1" x14ac:dyDescent="0.25">
      <c r="A2" s="112" t="s">
        <v>121</v>
      </c>
      <c r="B2" s="98"/>
      <c r="C2" s="98"/>
      <c r="D2" s="98"/>
      <c r="E2" s="98"/>
      <c r="F2" s="98"/>
      <c r="G2" s="98"/>
      <c r="H2" s="98"/>
      <c r="I2" s="98"/>
      <c r="K2" s="98"/>
      <c r="L2" s="98"/>
    </row>
    <row r="3" spans="1:16" s="85" customFormat="1" ht="14.4" x14ac:dyDescent="0.3">
      <c r="A3" s="112" t="s">
        <v>122</v>
      </c>
      <c r="B3" s="98"/>
      <c r="C3" s="98"/>
      <c r="D3" s="98"/>
      <c r="E3" s="98"/>
      <c r="F3" s="98"/>
      <c r="G3" s="98"/>
      <c r="H3" s="98"/>
      <c r="I3" s="98"/>
      <c r="J3" s="98"/>
      <c r="K3" s="253"/>
      <c r="L3" s="98"/>
    </row>
    <row r="4" spans="1:16" s="85" customFormat="1" x14ac:dyDescent="0.25">
      <c r="B4" s="98"/>
      <c r="C4" s="98"/>
      <c r="D4" s="98"/>
      <c r="E4" s="98"/>
      <c r="F4" s="98"/>
      <c r="G4" s="98"/>
      <c r="H4" s="98"/>
      <c r="I4" s="98"/>
      <c r="J4" s="98"/>
      <c r="K4" s="98"/>
      <c r="L4" s="98"/>
    </row>
    <row r="5" spans="1:16" s="85" customFormat="1" ht="13.8" x14ac:dyDescent="0.3">
      <c r="B5" s="347" t="s">
        <v>116</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81" t="s">
        <v>75</v>
      </c>
      <c r="D10" s="81" t="s">
        <v>76</v>
      </c>
      <c r="E10" s="81" t="s">
        <v>77</v>
      </c>
      <c r="F10" s="81" t="s">
        <v>78</v>
      </c>
      <c r="G10" s="81" t="s">
        <v>8</v>
      </c>
      <c r="H10" s="81" t="s">
        <v>79</v>
      </c>
      <c r="I10" s="81" t="s">
        <v>80</v>
      </c>
      <c r="J10" s="81" t="s">
        <v>81</v>
      </c>
      <c r="K10" s="142" t="s">
        <v>46</v>
      </c>
    </row>
    <row r="11" spans="1:16" x14ac:dyDescent="0.25">
      <c r="B11" s="76" t="s">
        <v>409</v>
      </c>
      <c r="C11" s="76">
        <v>1161</v>
      </c>
      <c r="D11" s="76">
        <v>702</v>
      </c>
      <c r="E11" s="76">
        <f>D11+C11</f>
        <v>1863</v>
      </c>
      <c r="F11" s="77">
        <f>E11/$E$21</f>
        <v>0.52390326209223848</v>
      </c>
      <c r="G11" s="76">
        <v>3587</v>
      </c>
      <c r="H11" s="76">
        <v>306</v>
      </c>
      <c r="I11" s="76">
        <f>G11+H11</f>
        <v>3893</v>
      </c>
      <c r="J11" s="77">
        <f>I11/$I$21</f>
        <v>0.56192263279445731</v>
      </c>
      <c r="K11" s="76">
        <f t="shared" ref="K11:K20" si="0">E11+I11</f>
        <v>5756</v>
      </c>
      <c r="P11" s="89"/>
    </row>
    <row r="12" spans="1:16" x14ac:dyDescent="0.25">
      <c r="B12" s="76" t="s">
        <v>410</v>
      </c>
      <c r="C12" s="76">
        <v>35</v>
      </c>
      <c r="D12" s="76">
        <v>8</v>
      </c>
      <c r="E12" s="76">
        <f t="shared" ref="E12:E20" si="1">D12+C12</f>
        <v>43</v>
      </c>
      <c r="F12" s="77">
        <f t="shared" ref="F12:F20" si="2">E12/$E$21</f>
        <v>1.2092238470191226E-2</v>
      </c>
      <c r="G12" s="76">
        <v>72</v>
      </c>
      <c r="H12" s="76">
        <v>1</v>
      </c>
      <c r="I12" s="76">
        <f t="shared" ref="I12:I20" si="3">G12+H12</f>
        <v>73</v>
      </c>
      <c r="J12" s="77">
        <f t="shared" ref="J12:J20" si="4">I12/$I$21</f>
        <v>1.0536951501154735E-2</v>
      </c>
      <c r="K12" s="76">
        <f t="shared" si="0"/>
        <v>116</v>
      </c>
      <c r="P12" s="89"/>
    </row>
    <row r="13" spans="1:16" x14ac:dyDescent="0.25">
      <c r="B13" s="76" t="s">
        <v>411</v>
      </c>
      <c r="C13" s="76">
        <v>459</v>
      </c>
      <c r="D13" s="76">
        <v>238</v>
      </c>
      <c r="E13" s="76">
        <f t="shared" si="1"/>
        <v>697</v>
      </c>
      <c r="F13" s="77">
        <f t="shared" si="2"/>
        <v>0.19600674915635546</v>
      </c>
      <c r="G13" s="76">
        <v>1546</v>
      </c>
      <c r="H13" s="76">
        <v>118</v>
      </c>
      <c r="I13" s="76">
        <f t="shared" si="3"/>
        <v>1664</v>
      </c>
      <c r="J13" s="77">
        <f t="shared" si="4"/>
        <v>0.24018475750577367</v>
      </c>
      <c r="K13" s="76">
        <f t="shared" si="0"/>
        <v>2361</v>
      </c>
      <c r="P13" s="89"/>
    </row>
    <row r="14" spans="1:16" x14ac:dyDescent="0.25">
      <c r="B14" s="76" t="s">
        <v>412</v>
      </c>
      <c r="C14" s="76">
        <v>97</v>
      </c>
      <c r="D14" s="76">
        <v>42</v>
      </c>
      <c r="E14" s="76">
        <f t="shared" si="1"/>
        <v>139</v>
      </c>
      <c r="F14" s="77">
        <f t="shared" si="2"/>
        <v>3.9088863892013499E-2</v>
      </c>
      <c r="G14" s="76">
        <v>316</v>
      </c>
      <c r="H14" s="76">
        <v>21</v>
      </c>
      <c r="I14" s="76">
        <f t="shared" si="3"/>
        <v>337</v>
      </c>
      <c r="J14" s="77">
        <f t="shared" si="4"/>
        <v>4.8643187066974597E-2</v>
      </c>
      <c r="K14" s="76">
        <f t="shared" si="0"/>
        <v>476</v>
      </c>
      <c r="P14" s="89"/>
    </row>
    <row r="15" spans="1:16" x14ac:dyDescent="0.25">
      <c r="B15" s="76" t="s">
        <v>413</v>
      </c>
      <c r="C15" s="76">
        <v>35</v>
      </c>
      <c r="D15" s="76">
        <v>15</v>
      </c>
      <c r="E15" s="76">
        <f t="shared" si="1"/>
        <v>50</v>
      </c>
      <c r="F15" s="77">
        <f t="shared" si="2"/>
        <v>1.40607424071991E-2</v>
      </c>
      <c r="G15" s="76">
        <v>56</v>
      </c>
      <c r="H15" s="76">
        <v>4</v>
      </c>
      <c r="I15" s="76">
        <f t="shared" si="3"/>
        <v>60</v>
      </c>
      <c r="J15" s="77">
        <f t="shared" si="4"/>
        <v>8.6605080831408769E-3</v>
      </c>
      <c r="K15" s="76">
        <f t="shared" si="0"/>
        <v>110</v>
      </c>
      <c r="P15" s="89"/>
    </row>
    <row r="16" spans="1:16" x14ac:dyDescent="0.25">
      <c r="B16" s="76" t="s">
        <v>414</v>
      </c>
      <c r="C16" s="76">
        <v>130</v>
      </c>
      <c r="D16" s="76">
        <v>44</v>
      </c>
      <c r="E16" s="76">
        <f t="shared" si="1"/>
        <v>174</v>
      </c>
      <c r="F16" s="77">
        <f t="shared" si="2"/>
        <v>4.8931383577052866E-2</v>
      </c>
      <c r="G16" s="76">
        <v>187</v>
      </c>
      <c r="H16" s="76">
        <v>11</v>
      </c>
      <c r="I16" s="76">
        <f t="shared" si="3"/>
        <v>198</v>
      </c>
      <c r="J16" s="77">
        <f t="shared" si="4"/>
        <v>2.8579676674364896E-2</v>
      </c>
      <c r="K16" s="76">
        <f t="shared" si="0"/>
        <v>372</v>
      </c>
      <c r="P16" s="89"/>
    </row>
    <row r="17" spans="2:16" x14ac:dyDescent="0.25">
      <c r="B17" s="76" t="s">
        <v>415</v>
      </c>
      <c r="C17" s="76">
        <v>4</v>
      </c>
      <c r="D17" s="76">
        <v>1</v>
      </c>
      <c r="E17" s="76">
        <f t="shared" si="1"/>
        <v>5</v>
      </c>
      <c r="F17" s="77">
        <f t="shared" si="2"/>
        <v>1.4060742407199099E-3</v>
      </c>
      <c r="G17" s="76">
        <v>18</v>
      </c>
      <c r="H17" s="76">
        <v>0</v>
      </c>
      <c r="I17" s="76">
        <f t="shared" si="3"/>
        <v>18</v>
      </c>
      <c r="J17" s="77">
        <f t="shared" si="4"/>
        <v>2.5981524249422631E-3</v>
      </c>
      <c r="K17" s="76">
        <f t="shared" si="0"/>
        <v>23</v>
      </c>
      <c r="P17" s="89"/>
    </row>
    <row r="18" spans="2:16" x14ac:dyDescent="0.25">
      <c r="B18" s="76" t="s">
        <v>416</v>
      </c>
      <c r="C18" s="76">
        <v>9</v>
      </c>
      <c r="D18" s="76">
        <v>2</v>
      </c>
      <c r="E18" s="76">
        <f t="shared" si="1"/>
        <v>11</v>
      </c>
      <c r="F18" s="77">
        <f t="shared" si="2"/>
        <v>3.0933633295838021E-3</v>
      </c>
      <c r="G18" s="76">
        <v>22</v>
      </c>
      <c r="H18" s="76">
        <v>2</v>
      </c>
      <c r="I18" s="76">
        <f t="shared" si="3"/>
        <v>24</v>
      </c>
      <c r="J18" s="77">
        <f t="shared" si="4"/>
        <v>3.4642032332563512E-3</v>
      </c>
      <c r="K18" s="76">
        <f t="shared" si="0"/>
        <v>35</v>
      </c>
      <c r="P18" s="89"/>
    </row>
    <row r="19" spans="2:16" x14ac:dyDescent="0.25">
      <c r="B19" s="76" t="s">
        <v>417</v>
      </c>
      <c r="C19" s="76">
        <v>351</v>
      </c>
      <c r="D19" s="76">
        <v>103</v>
      </c>
      <c r="E19" s="76">
        <f t="shared" si="1"/>
        <v>454</v>
      </c>
      <c r="F19" s="77">
        <f t="shared" si="2"/>
        <v>0.12767154105736783</v>
      </c>
      <c r="G19" s="76">
        <v>412</v>
      </c>
      <c r="H19" s="76">
        <v>33</v>
      </c>
      <c r="I19" s="76">
        <f t="shared" si="3"/>
        <v>445</v>
      </c>
      <c r="J19" s="77">
        <f t="shared" si="4"/>
        <v>6.4232101616628179E-2</v>
      </c>
      <c r="K19" s="76">
        <f t="shared" si="0"/>
        <v>899</v>
      </c>
      <c r="P19" s="89"/>
    </row>
    <row r="20" spans="2:16" x14ac:dyDescent="0.25">
      <c r="B20" s="76" t="s">
        <v>418</v>
      </c>
      <c r="C20" s="76">
        <v>90</v>
      </c>
      <c r="D20" s="76">
        <v>30</v>
      </c>
      <c r="E20" s="76">
        <f t="shared" si="1"/>
        <v>120</v>
      </c>
      <c r="F20" s="77">
        <f t="shared" si="2"/>
        <v>3.3745781777277842E-2</v>
      </c>
      <c r="G20" s="76">
        <v>201</v>
      </c>
      <c r="H20" s="76">
        <v>15</v>
      </c>
      <c r="I20" s="76">
        <f t="shared" si="3"/>
        <v>216</v>
      </c>
      <c r="J20" s="77">
        <f t="shared" si="4"/>
        <v>3.117782909930716E-2</v>
      </c>
      <c r="K20" s="76">
        <f t="shared" si="0"/>
        <v>336</v>
      </c>
      <c r="P20" s="89"/>
    </row>
    <row r="21" spans="2:16" x14ac:dyDescent="0.25">
      <c r="B21" s="78" t="s">
        <v>66</v>
      </c>
      <c r="C21" s="76">
        <f t="shared" ref="C21:H21" si="5">SUM(C11:C20)</f>
        <v>2371</v>
      </c>
      <c r="D21" s="76">
        <f t="shared" si="5"/>
        <v>1185</v>
      </c>
      <c r="E21" s="78">
        <f t="shared" ref="E21" si="6">D21+C21</f>
        <v>3556</v>
      </c>
      <c r="F21" s="80">
        <f t="shared" ref="F21" si="7">E21/$E$21</f>
        <v>1</v>
      </c>
      <c r="G21" s="76">
        <f t="shared" si="5"/>
        <v>6417</v>
      </c>
      <c r="H21" s="76">
        <f t="shared" si="5"/>
        <v>511</v>
      </c>
      <c r="I21" s="78">
        <f t="shared" ref="I21" si="8">G21+H21</f>
        <v>6928</v>
      </c>
      <c r="J21" s="80">
        <f t="shared" ref="J21" si="9">I21/$I$21</f>
        <v>1</v>
      </c>
      <c r="K21" s="78">
        <f t="shared" ref="K21:K22" si="10">E21+I21</f>
        <v>10484</v>
      </c>
      <c r="P21" s="89"/>
    </row>
    <row r="22" spans="2:16" ht="25.5" customHeight="1" x14ac:dyDescent="0.25">
      <c r="B22" s="90" t="s">
        <v>82</v>
      </c>
      <c r="C22" s="91">
        <f>+C21/$K$21</f>
        <v>0.22615413964135825</v>
      </c>
      <c r="D22" s="91">
        <f>+D21/$K$21</f>
        <v>0.11302937809996184</v>
      </c>
      <c r="E22" s="132">
        <f>C22+D22</f>
        <v>0.33918351774132011</v>
      </c>
      <c r="F22" s="92"/>
      <c r="G22" s="91">
        <f>+G21/$K$21</f>
        <v>0.61207554368561623</v>
      </c>
      <c r="H22" s="91">
        <f>+H21/$K$21</f>
        <v>4.8740938573063719E-2</v>
      </c>
      <c r="I22" s="92">
        <f>G22+H22</f>
        <v>0.66081648225867995</v>
      </c>
      <c r="J22" s="92"/>
      <c r="K22" s="92">
        <f t="shared" si="10"/>
        <v>1</v>
      </c>
    </row>
    <row r="23" spans="2:16" x14ac:dyDescent="0.25">
      <c r="B23" s="83"/>
      <c r="C23" s="96"/>
      <c r="D23" s="96"/>
      <c r="E23" s="96"/>
      <c r="F23" s="96"/>
      <c r="G23" s="96"/>
      <c r="H23" s="96"/>
      <c r="I23" s="96"/>
      <c r="J23" s="96"/>
      <c r="K23" s="96"/>
    </row>
    <row r="24" spans="2:16" ht="13.8" x14ac:dyDescent="0.3">
      <c r="B24" s="347" t="s">
        <v>117</v>
      </c>
      <c r="C24" s="347"/>
      <c r="D24" s="347"/>
      <c r="E24" s="347"/>
      <c r="F24" s="347"/>
      <c r="G24" s="347"/>
      <c r="H24" s="347"/>
      <c r="I24" s="347"/>
      <c r="J24" s="347"/>
      <c r="K24" s="347"/>
    </row>
    <row r="25" spans="2:16" ht="13.8" x14ac:dyDescent="0.3">
      <c r="B25" s="360" t="str">
        <f>'Solicitudes Regiones'!$B$6:$P$6</f>
        <v>Acumuladas de julio de 2008 a enero de 2019</v>
      </c>
      <c r="C25" s="360"/>
      <c r="D25" s="360"/>
      <c r="E25" s="360"/>
      <c r="F25" s="360"/>
      <c r="G25" s="360"/>
      <c r="H25" s="360"/>
      <c r="I25" s="360"/>
      <c r="J25" s="360"/>
      <c r="K25" s="360"/>
    </row>
    <row r="26" spans="2:16" x14ac:dyDescent="0.25">
      <c r="B26" s="83"/>
      <c r="C26" s="96"/>
      <c r="D26" s="96"/>
      <c r="E26" s="96"/>
      <c r="F26" s="96"/>
      <c r="G26" s="96"/>
      <c r="H26" s="96"/>
      <c r="I26" s="96"/>
      <c r="J26" s="96"/>
      <c r="K26" s="96"/>
    </row>
    <row r="27" spans="2:16" ht="15" customHeight="1" x14ac:dyDescent="0.25">
      <c r="B27" s="375" t="s">
        <v>83</v>
      </c>
      <c r="C27" s="375"/>
      <c r="D27" s="375"/>
      <c r="E27" s="375"/>
      <c r="F27" s="375"/>
      <c r="G27" s="375"/>
      <c r="H27" s="375"/>
      <c r="I27" s="375"/>
      <c r="J27" s="375"/>
      <c r="K27" s="375"/>
      <c r="L27" s="97"/>
    </row>
    <row r="28" spans="2:16" ht="15" customHeight="1" x14ac:dyDescent="0.25">
      <c r="B28" s="375" t="s">
        <v>74</v>
      </c>
      <c r="C28" s="375" t="s">
        <v>2</v>
      </c>
      <c r="D28" s="375"/>
      <c r="E28" s="375"/>
      <c r="F28" s="375"/>
      <c r="G28" s="375"/>
      <c r="H28" s="375"/>
      <c r="I28" s="375"/>
      <c r="J28" s="375"/>
      <c r="K28" s="82" t="s">
        <v>115</v>
      </c>
    </row>
    <row r="29" spans="2:16" ht="24" x14ac:dyDescent="0.25">
      <c r="B29" s="375"/>
      <c r="C29" s="82" t="s">
        <v>75</v>
      </c>
      <c r="D29" s="82" t="s">
        <v>76</v>
      </c>
      <c r="E29" s="82" t="s">
        <v>77</v>
      </c>
      <c r="F29" s="82" t="s">
        <v>78</v>
      </c>
      <c r="G29" s="82" t="s">
        <v>8</v>
      </c>
      <c r="H29" s="82" t="s">
        <v>79</v>
      </c>
      <c r="I29" s="82" t="s">
        <v>80</v>
      </c>
      <c r="J29" s="82" t="s">
        <v>81</v>
      </c>
      <c r="K29" s="82" t="s">
        <v>46</v>
      </c>
    </row>
    <row r="30" spans="2:16" x14ac:dyDescent="0.25">
      <c r="B30" s="76" t="s">
        <v>409</v>
      </c>
      <c r="C30" s="76">
        <v>991</v>
      </c>
      <c r="D30" s="76">
        <v>321</v>
      </c>
      <c r="E30" s="76">
        <f>C30+D30</f>
        <v>1312</v>
      </c>
      <c r="F30" s="77">
        <f>E30/$E$40</f>
        <v>0.48664688427299702</v>
      </c>
      <c r="G30" s="76">
        <v>2878</v>
      </c>
      <c r="H30" s="76">
        <v>240</v>
      </c>
      <c r="I30" s="76">
        <f>G30+H30</f>
        <v>3118</v>
      </c>
      <c r="J30" s="77">
        <f>I30/$I$40</f>
        <v>0.55788155305063514</v>
      </c>
      <c r="K30" s="76">
        <f t="shared" ref="K30:K39" si="11">E30+I30</f>
        <v>4430</v>
      </c>
    </row>
    <row r="31" spans="2:16" x14ac:dyDescent="0.25">
      <c r="B31" s="76" t="s">
        <v>410</v>
      </c>
      <c r="C31" s="76">
        <v>34</v>
      </c>
      <c r="D31" s="76">
        <v>3</v>
      </c>
      <c r="E31" s="76">
        <f t="shared" ref="E31:E39" si="12">C31+D31</f>
        <v>37</v>
      </c>
      <c r="F31" s="77">
        <f t="shared" ref="F31:F39" si="13">E31/$E$40</f>
        <v>1.3724035608308606E-2</v>
      </c>
      <c r="G31" s="76">
        <v>62</v>
      </c>
      <c r="H31" s="76">
        <v>1</v>
      </c>
      <c r="I31" s="76">
        <f t="shared" ref="I31:I39" si="14">G31+H31</f>
        <v>63</v>
      </c>
      <c r="J31" s="77">
        <f t="shared" ref="J31:J39" si="15">I31/$I$40</f>
        <v>1.1272141706924315E-2</v>
      </c>
      <c r="K31" s="76">
        <f t="shared" si="11"/>
        <v>100</v>
      </c>
    </row>
    <row r="32" spans="2:16" x14ac:dyDescent="0.25">
      <c r="B32" s="76" t="s">
        <v>411</v>
      </c>
      <c r="C32" s="76">
        <v>424</v>
      </c>
      <c r="D32" s="76">
        <v>134</v>
      </c>
      <c r="E32" s="76">
        <f t="shared" si="12"/>
        <v>558</v>
      </c>
      <c r="F32" s="77">
        <f t="shared" si="13"/>
        <v>0.20697329376854601</v>
      </c>
      <c r="G32" s="76">
        <v>1250</v>
      </c>
      <c r="H32" s="76">
        <v>91</v>
      </c>
      <c r="I32" s="76">
        <f t="shared" si="14"/>
        <v>1341</v>
      </c>
      <c r="J32" s="77">
        <f t="shared" si="15"/>
        <v>0.23993558776167473</v>
      </c>
      <c r="K32" s="76">
        <f t="shared" si="11"/>
        <v>1899</v>
      </c>
    </row>
    <row r="33" spans="2:11" x14ac:dyDescent="0.25">
      <c r="B33" s="76" t="s">
        <v>412</v>
      </c>
      <c r="C33" s="76">
        <v>91</v>
      </c>
      <c r="D33" s="76">
        <v>20</v>
      </c>
      <c r="E33" s="76">
        <f t="shared" si="12"/>
        <v>111</v>
      </c>
      <c r="F33" s="77">
        <f t="shared" si="13"/>
        <v>4.1172106824925815E-2</v>
      </c>
      <c r="G33" s="76">
        <v>248</v>
      </c>
      <c r="H33" s="76">
        <v>14</v>
      </c>
      <c r="I33" s="76">
        <f t="shared" si="14"/>
        <v>262</v>
      </c>
      <c r="J33" s="77">
        <f t="shared" si="15"/>
        <v>4.6877795670066204E-2</v>
      </c>
      <c r="K33" s="76">
        <f t="shared" si="11"/>
        <v>373</v>
      </c>
    </row>
    <row r="34" spans="2:11" x14ac:dyDescent="0.25">
      <c r="B34" s="76" t="s">
        <v>413</v>
      </c>
      <c r="C34" s="76">
        <v>35</v>
      </c>
      <c r="D34" s="76">
        <v>6</v>
      </c>
      <c r="E34" s="76">
        <f t="shared" si="12"/>
        <v>41</v>
      </c>
      <c r="F34" s="77">
        <f t="shared" si="13"/>
        <v>1.5207715133531157E-2</v>
      </c>
      <c r="G34" s="76">
        <v>50</v>
      </c>
      <c r="H34" s="76">
        <v>4</v>
      </c>
      <c r="I34" s="76">
        <f t="shared" si="14"/>
        <v>54</v>
      </c>
      <c r="J34" s="77">
        <f t="shared" si="15"/>
        <v>9.6618357487922701E-3</v>
      </c>
      <c r="K34" s="76">
        <f t="shared" si="11"/>
        <v>95</v>
      </c>
    </row>
    <row r="35" spans="2:11" x14ac:dyDescent="0.25">
      <c r="B35" s="76" t="s">
        <v>414</v>
      </c>
      <c r="C35" s="76">
        <v>119</v>
      </c>
      <c r="D35" s="76">
        <v>22</v>
      </c>
      <c r="E35" s="76">
        <f t="shared" si="12"/>
        <v>141</v>
      </c>
      <c r="F35" s="77">
        <f t="shared" si="13"/>
        <v>5.2299703264094957E-2</v>
      </c>
      <c r="G35" s="76">
        <v>157</v>
      </c>
      <c r="H35" s="76">
        <v>5</v>
      </c>
      <c r="I35" s="76">
        <f t="shared" si="14"/>
        <v>162</v>
      </c>
      <c r="J35" s="77">
        <f t="shared" si="15"/>
        <v>2.8985507246376812E-2</v>
      </c>
      <c r="K35" s="76">
        <f t="shared" si="11"/>
        <v>303</v>
      </c>
    </row>
    <row r="36" spans="2:11" x14ac:dyDescent="0.25">
      <c r="B36" s="76" t="s">
        <v>415</v>
      </c>
      <c r="C36" s="76">
        <v>4</v>
      </c>
      <c r="D36" s="76">
        <v>0</v>
      </c>
      <c r="E36" s="76">
        <f t="shared" si="12"/>
        <v>4</v>
      </c>
      <c r="F36" s="77">
        <f t="shared" si="13"/>
        <v>1.483679525222552E-3</v>
      </c>
      <c r="G36" s="76">
        <v>17</v>
      </c>
      <c r="H36" s="76">
        <v>0</v>
      </c>
      <c r="I36" s="76">
        <f t="shared" si="14"/>
        <v>17</v>
      </c>
      <c r="J36" s="77">
        <f t="shared" si="15"/>
        <v>3.0416890320271962E-3</v>
      </c>
      <c r="K36" s="76">
        <f t="shared" si="11"/>
        <v>21</v>
      </c>
    </row>
    <row r="37" spans="2:11" x14ac:dyDescent="0.25">
      <c r="B37" s="76" t="s">
        <v>416</v>
      </c>
      <c r="C37" s="76">
        <v>9</v>
      </c>
      <c r="D37" s="76">
        <v>1</v>
      </c>
      <c r="E37" s="76">
        <f t="shared" si="12"/>
        <v>10</v>
      </c>
      <c r="F37" s="77">
        <f t="shared" si="13"/>
        <v>3.70919881305638E-3</v>
      </c>
      <c r="G37" s="76">
        <v>17</v>
      </c>
      <c r="H37" s="76">
        <v>2</v>
      </c>
      <c r="I37" s="76">
        <f t="shared" si="14"/>
        <v>19</v>
      </c>
      <c r="J37" s="77">
        <f t="shared" si="15"/>
        <v>3.3995348005009841E-3</v>
      </c>
      <c r="K37" s="76">
        <f t="shared" si="11"/>
        <v>29</v>
      </c>
    </row>
    <row r="38" spans="2:11" x14ac:dyDescent="0.25">
      <c r="B38" s="76" t="s">
        <v>417</v>
      </c>
      <c r="C38" s="76">
        <v>327</v>
      </c>
      <c r="D38" s="76">
        <v>58</v>
      </c>
      <c r="E38" s="76">
        <f t="shared" si="12"/>
        <v>385</v>
      </c>
      <c r="F38" s="77">
        <f t="shared" si="13"/>
        <v>0.14280415430267063</v>
      </c>
      <c r="G38" s="76">
        <v>355</v>
      </c>
      <c r="H38" s="76">
        <v>21</v>
      </c>
      <c r="I38" s="76">
        <f t="shared" si="14"/>
        <v>376</v>
      </c>
      <c r="J38" s="77">
        <f t="shared" si="15"/>
        <v>6.7275004473072109E-2</v>
      </c>
      <c r="K38" s="76">
        <f t="shared" si="11"/>
        <v>761</v>
      </c>
    </row>
    <row r="39" spans="2:11" x14ac:dyDescent="0.25">
      <c r="B39" s="76" t="s">
        <v>418</v>
      </c>
      <c r="C39" s="76">
        <v>79</v>
      </c>
      <c r="D39" s="76">
        <v>18</v>
      </c>
      <c r="E39" s="76">
        <f t="shared" si="12"/>
        <v>97</v>
      </c>
      <c r="F39" s="77">
        <f t="shared" si="13"/>
        <v>3.5979228486646884E-2</v>
      </c>
      <c r="G39" s="76">
        <v>164</v>
      </c>
      <c r="H39" s="76">
        <v>13</v>
      </c>
      <c r="I39" s="76">
        <f t="shared" si="14"/>
        <v>177</v>
      </c>
      <c r="J39" s="77">
        <f t="shared" si="15"/>
        <v>3.1669350509930222E-2</v>
      </c>
      <c r="K39" s="76">
        <f t="shared" si="11"/>
        <v>274</v>
      </c>
    </row>
    <row r="40" spans="2:11" x14ac:dyDescent="0.25">
      <c r="B40" s="78" t="s">
        <v>66</v>
      </c>
      <c r="C40" s="76">
        <f t="shared" ref="C40:H40" si="16">SUM(C30:C39)</f>
        <v>2113</v>
      </c>
      <c r="D40" s="76">
        <f t="shared" si="16"/>
        <v>583</v>
      </c>
      <c r="E40" s="78">
        <f t="shared" ref="E40" si="17">C40+D40</f>
        <v>2696</v>
      </c>
      <c r="F40" s="80">
        <f t="shared" ref="F40" si="18">E40/$E$40</f>
        <v>1</v>
      </c>
      <c r="G40" s="76">
        <f t="shared" si="16"/>
        <v>5198</v>
      </c>
      <c r="H40" s="76">
        <f t="shared" si="16"/>
        <v>391</v>
      </c>
      <c r="I40" s="78">
        <f t="shared" ref="I40" si="19">G40+H40</f>
        <v>5589</v>
      </c>
      <c r="J40" s="80">
        <f t="shared" ref="J40" si="20">I40/$I$40</f>
        <v>1</v>
      </c>
      <c r="K40" s="78">
        <f t="shared" ref="K40:K41" si="21">E40+I40</f>
        <v>8285</v>
      </c>
    </row>
    <row r="41" spans="2:11" ht="24" x14ac:dyDescent="0.25">
      <c r="B41" s="90" t="s">
        <v>84</v>
      </c>
      <c r="C41" s="91">
        <f>+C40/$K$40</f>
        <v>0.25503922751961378</v>
      </c>
      <c r="D41" s="91">
        <f>+D40/$K$40</f>
        <v>7.0368135184067593E-2</v>
      </c>
      <c r="E41" s="92">
        <f>C41+D41</f>
        <v>0.32540736270368137</v>
      </c>
      <c r="F41" s="91"/>
      <c r="G41" s="91">
        <f>+G40/$K$40</f>
        <v>0.62739891369945688</v>
      </c>
      <c r="H41" s="91">
        <f>+H40/$K$40</f>
        <v>4.7193723596861796E-2</v>
      </c>
      <c r="I41" s="92">
        <f>G41+H41</f>
        <v>0.67459263729631869</v>
      </c>
      <c r="J41" s="92"/>
      <c r="K41" s="92">
        <f t="shared" si="21"/>
        <v>1</v>
      </c>
    </row>
    <row r="42" spans="2:11" x14ac:dyDescent="0.25">
      <c r="B42" s="83" t="s">
        <v>149</v>
      </c>
    </row>
    <row r="43" spans="2:11" x14ac:dyDescent="0.25">
      <c r="B43" s="83" t="s">
        <v>150</v>
      </c>
    </row>
  </sheetData>
  <mergeCells count="10">
    <mergeCell ref="B6:K6"/>
    <mergeCell ref="B5:K5"/>
    <mergeCell ref="B25:K25"/>
    <mergeCell ref="B24:K24"/>
    <mergeCell ref="B27:K27"/>
    <mergeCell ref="B28:B29"/>
    <mergeCell ref="C28:J28"/>
    <mergeCell ref="B8:K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topLeftCell="A19" zoomScaleNormal="100" workbookViewId="0">
      <selection activeCell="N24" sqref="N24"/>
    </sheetView>
  </sheetViews>
  <sheetFormatPr baseColWidth="10" defaultRowHeight="12" x14ac:dyDescent="0.25"/>
  <cols>
    <col min="1" max="1" width="6" style="84" customWidth="1"/>
    <col min="2" max="2" width="18.109375" style="84" customWidth="1"/>
    <col min="3" max="3" width="8.44140625" style="84" bestFit="1" customWidth="1"/>
    <col min="4" max="4" width="8" style="84" bestFit="1" customWidth="1"/>
    <col min="5" max="6" width="8" style="84" customWidth="1"/>
    <col min="7" max="7" width="8.33203125" style="84" bestFit="1" customWidth="1"/>
    <col min="8" max="8" width="8" style="84" bestFit="1" customWidth="1"/>
    <col min="9" max="11" width="8" style="84" customWidth="1"/>
    <col min="12" max="12" width="7.88671875" style="84" customWidth="1"/>
    <col min="13" max="251" width="11.44140625" style="84"/>
    <col min="252" max="252" width="18.109375" style="84" customWidth="1"/>
    <col min="253" max="253" width="8.44140625" style="84" bestFit="1" customWidth="1"/>
    <col min="254" max="254" width="8" style="84" bestFit="1" customWidth="1"/>
    <col min="255" max="256" width="8" style="84" customWidth="1"/>
    <col min="257" max="257" width="8.33203125" style="84" bestFit="1" customWidth="1"/>
    <col min="258" max="258" width="8" style="84" bestFit="1" customWidth="1"/>
    <col min="259" max="261" width="8" style="84" customWidth="1"/>
    <col min="262" max="267" width="0" style="84" hidden="1" customWidth="1"/>
    <col min="268" max="268" width="7.88671875" style="84" customWidth="1"/>
    <col min="269" max="507" width="11.44140625" style="84"/>
    <col min="508" max="508" width="18.109375" style="84" customWidth="1"/>
    <col min="509" max="509" width="8.44140625" style="84" bestFit="1" customWidth="1"/>
    <col min="510" max="510" width="8" style="84" bestFit="1" customWidth="1"/>
    <col min="511" max="512" width="8" style="84" customWidth="1"/>
    <col min="513" max="513" width="8.33203125" style="84" bestFit="1" customWidth="1"/>
    <col min="514" max="514" width="8" style="84" bestFit="1" customWidth="1"/>
    <col min="515" max="517" width="8" style="84" customWidth="1"/>
    <col min="518" max="523" width="0" style="84" hidden="1" customWidth="1"/>
    <col min="524" max="524" width="7.88671875" style="84" customWidth="1"/>
    <col min="525" max="763" width="11.44140625" style="84"/>
    <col min="764" max="764" width="18.109375" style="84" customWidth="1"/>
    <col min="765" max="765" width="8.44140625" style="84" bestFit="1" customWidth="1"/>
    <col min="766" max="766" width="8" style="84" bestFit="1" customWidth="1"/>
    <col min="767" max="768" width="8" style="84" customWidth="1"/>
    <col min="769" max="769" width="8.33203125" style="84" bestFit="1" customWidth="1"/>
    <col min="770" max="770" width="8" style="84" bestFit="1" customWidth="1"/>
    <col min="771" max="773" width="8" style="84" customWidth="1"/>
    <col min="774" max="779" width="0" style="84" hidden="1" customWidth="1"/>
    <col min="780" max="780" width="7.88671875" style="84" customWidth="1"/>
    <col min="781" max="1019" width="11.44140625" style="84"/>
    <col min="1020" max="1020" width="18.109375" style="84" customWidth="1"/>
    <col min="1021" max="1021" width="8.44140625" style="84" bestFit="1" customWidth="1"/>
    <col min="1022" max="1022" width="8" style="84" bestFit="1" customWidth="1"/>
    <col min="1023" max="1024" width="8" style="84" customWidth="1"/>
    <col min="1025" max="1025" width="8.33203125" style="84" bestFit="1" customWidth="1"/>
    <col min="1026" max="1026" width="8" style="84" bestFit="1" customWidth="1"/>
    <col min="1027" max="1029" width="8" style="84" customWidth="1"/>
    <col min="1030" max="1035" width="0" style="84" hidden="1" customWidth="1"/>
    <col min="1036" max="1036" width="7.88671875" style="84" customWidth="1"/>
    <col min="1037" max="1275" width="11.44140625" style="84"/>
    <col min="1276" max="1276" width="18.109375" style="84" customWidth="1"/>
    <col min="1277" max="1277" width="8.44140625" style="84" bestFit="1" customWidth="1"/>
    <col min="1278" max="1278" width="8" style="84" bestFit="1" customWidth="1"/>
    <col min="1279" max="1280" width="8" style="84" customWidth="1"/>
    <col min="1281" max="1281" width="8.33203125" style="84" bestFit="1" customWidth="1"/>
    <col min="1282" max="1282" width="8" style="84" bestFit="1" customWidth="1"/>
    <col min="1283" max="1285" width="8" style="84" customWidth="1"/>
    <col min="1286" max="1291" width="0" style="84" hidden="1" customWidth="1"/>
    <col min="1292" max="1292" width="7.88671875" style="84" customWidth="1"/>
    <col min="1293" max="1531" width="11.44140625" style="84"/>
    <col min="1532" max="1532" width="18.109375" style="84" customWidth="1"/>
    <col min="1533" max="1533" width="8.44140625" style="84" bestFit="1" customWidth="1"/>
    <col min="1534" max="1534" width="8" style="84" bestFit="1" customWidth="1"/>
    <col min="1535" max="1536" width="8" style="84" customWidth="1"/>
    <col min="1537" max="1537" width="8.33203125" style="84" bestFit="1" customWidth="1"/>
    <col min="1538" max="1538" width="8" style="84" bestFit="1" customWidth="1"/>
    <col min="1539" max="1541" width="8" style="84" customWidth="1"/>
    <col min="1542" max="1547" width="0" style="84" hidden="1" customWidth="1"/>
    <col min="1548" max="1548" width="7.88671875" style="84" customWidth="1"/>
    <col min="1549" max="1787" width="11.44140625" style="84"/>
    <col min="1788" max="1788" width="18.109375" style="84" customWidth="1"/>
    <col min="1789" max="1789" width="8.44140625" style="84" bestFit="1" customWidth="1"/>
    <col min="1790" max="1790" width="8" style="84" bestFit="1" customWidth="1"/>
    <col min="1791" max="1792" width="8" style="84" customWidth="1"/>
    <col min="1793" max="1793" width="8.33203125" style="84" bestFit="1" customWidth="1"/>
    <col min="1794" max="1794" width="8" style="84" bestFit="1" customWidth="1"/>
    <col min="1795" max="1797" width="8" style="84" customWidth="1"/>
    <col min="1798" max="1803" width="0" style="84" hidden="1" customWidth="1"/>
    <col min="1804" max="1804" width="7.88671875" style="84" customWidth="1"/>
    <col min="1805" max="2043" width="11.44140625" style="84"/>
    <col min="2044" max="2044" width="18.109375" style="84" customWidth="1"/>
    <col min="2045" max="2045" width="8.44140625" style="84" bestFit="1" customWidth="1"/>
    <col min="2046" max="2046" width="8" style="84" bestFit="1" customWidth="1"/>
    <col min="2047" max="2048" width="8" style="84" customWidth="1"/>
    <col min="2049" max="2049" width="8.33203125" style="84" bestFit="1" customWidth="1"/>
    <col min="2050" max="2050" width="8" style="84" bestFit="1" customWidth="1"/>
    <col min="2051" max="2053" width="8" style="84" customWidth="1"/>
    <col min="2054" max="2059" width="0" style="84" hidden="1" customWidth="1"/>
    <col min="2060" max="2060" width="7.88671875" style="84" customWidth="1"/>
    <col min="2061" max="2299" width="11.44140625" style="84"/>
    <col min="2300" max="2300" width="18.109375" style="84" customWidth="1"/>
    <col min="2301" max="2301" width="8.44140625" style="84" bestFit="1" customWidth="1"/>
    <col min="2302" max="2302" width="8" style="84" bestFit="1" customWidth="1"/>
    <col min="2303" max="2304" width="8" style="84" customWidth="1"/>
    <col min="2305" max="2305" width="8.33203125" style="84" bestFit="1" customWidth="1"/>
    <col min="2306" max="2306" width="8" style="84" bestFit="1" customWidth="1"/>
    <col min="2307" max="2309" width="8" style="84" customWidth="1"/>
    <col min="2310" max="2315" width="0" style="84" hidden="1" customWidth="1"/>
    <col min="2316" max="2316" width="7.88671875" style="84" customWidth="1"/>
    <col min="2317" max="2555" width="11.44140625" style="84"/>
    <col min="2556" max="2556" width="18.109375" style="84" customWidth="1"/>
    <col min="2557" max="2557" width="8.44140625" style="84" bestFit="1" customWidth="1"/>
    <col min="2558" max="2558" width="8" style="84" bestFit="1" customWidth="1"/>
    <col min="2559" max="2560" width="8" style="84" customWidth="1"/>
    <col min="2561" max="2561" width="8.33203125" style="84" bestFit="1" customWidth="1"/>
    <col min="2562" max="2562" width="8" style="84" bestFit="1" customWidth="1"/>
    <col min="2563" max="2565" width="8" style="84" customWidth="1"/>
    <col min="2566" max="2571" width="0" style="84" hidden="1" customWidth="1"/>
    <col min="2572" max="2572" width="7.88671875" style="84" customWidth="1"/>
    <col min="2573" max="2811" width="11.44140625" style="84"/>
    <col min="2812" max="2812" width="18.109375" style="84" customWidth="1"/>
    <col min="2813" max="2813" width="8.44140625" style="84" bestFit="1" customWidth="1"/>
    <col min="2814" max="2814" width="8" style="84" bestFit="1" customWidth="1"/>
    <col min="2815" max="2816" width="8" style="84" customWidth="1"/>
    <col min="2817" max="2817" width="8.33203125" style="84" bestFit="1" customWidth="1"/>
    <col min="2818" max="2818" width="8" style="84" bestFit="1" customWidth="1"/>
    <col min="2819" max="2821" width="8" style="84" customWidth="1"/>
    <col min="2822" max="2827" width="0" style="84" hidden="1" customWidth="1"/>
    <col min="2828" max="2828" width="7.88671875" style="84" customWidth="1"/>
    <col min="2829" max="3067" width="11.44140625" style="84"/>
    <col min="3068" max="3068" width="18.109375" style="84" customWidth="1"/>
    <col min="3069" max="3069" width="8.44140625" style="84" bestFit="1" customWidth="1"/>
    <col min="3070" max="3070" width="8" style="84" bestFit="1" customWidth="1"/>
    <col min="3071" max="3072" width="8" style="84" customWidth="1"/>
    <col min="3073" max="3073" width="8.33203125" style="84" bestFit="1" customWidth="1"/>
    <col min="3074" max="3074" width="8" style="84" bestFit="1" customWidth="1"/>
    <col min="3075" max="3077" width="8" style="84" customWidth="1"/>
    <col min="3078" max="3083" width="0" style="84" hidden="1" customWidth="1"/>
    <col min="3084" max="3084" width="7.88671875" style="84" customWidth="1"/>
    <col min="3085" max="3323" width="11.44140625" style="84"/>
    <col min="3324" max="3324" width="18.109375" style="84" customWidth="1"/>
    <col min="3325" max="3325" width="8.44140625" style="84" bestFit="1" customWidth="1"/>
    <col min="3326" max="3326" width="8" style="84" bestFit="1" customWidth="1"/>
    <col min="3327" max="3328" width="8" style="84" customWidth="1"/>
    <col min="3329" max="3329" width="8.33203125" style="84" bestFit="1" customWidth="1"/>
    <col min="3330" max="3330" width="8" style="84" bestFit="1" customWidth="1"/>
    <col min="3331" max="3333" width="8" style="84" customWidth="1"/>
    <col min="3334" max="3339" width="0" style="84" hidden="1" customWidth="1"/>
    <col min="3340" max="3340" width="7.88671875" style="84" customWidth="1"/>
    <col min="3341" max="3579" width="11.44140625" style="84"/>
    <col min="3580" max="3580" width="18.109375" style="84" customWidth="1"/>
    <col min="3581" max="3581" width="8.44140625" style="84" bestFit="1" customWidth="1"/>
    <col min="3582" max="3582" width="8" style="84" bestFit="1" customWidth="1"/>
    <col min="3583" max="3584" width="8" style="84" customWidth="1"/>
    <col min="3585" max="3585" width="8.33203125" style="84" bestFit="1" customWidth="1"/>
    <col min="3586" max="3586" width="8" style="84" bestFit="1" customWidth="1"/>
    <col min="3587" max="3589" width="8" style="84" customWidth="1"/>
    <col min="3590" max="3595" width="0" style="84" hidden="1" customWidth="1"/>
    <col min="3596" max="3596" width="7.88671875" style="84" customWidth="1"/>
    <col min="3597" max="3835" width="11.44140625" style="84"/>
    <col min="3836" max="3836" width="18.109375" style="84" customWidth="1"/>
    <col min="3837" max="3837" width="8.44140625" style="84" bestFit="1" customWidth="1"/>
    <col min="3838" max="3838" width="8" style="84" bestFit="1" customWidth="1"/>
    <col min="3839" max="3840" width="8" style="84" customWidth="1"/>
    <col min="3841" max="3841" width="8.33203125" style="84" bestFit="1" customWidth="1"/>
    <col min="3842" max="3842" width="8" style="84" bestFit="1" customWidth="1"/>
    <col min="3843" max="3845" width="8" style="84" customWidth="1"/>
    <col min="3846" max="3851" width="0" style="84" hidden="1" customWidth="1"/>
    <col min="3852" max="3852" width="7.88671875" style="84" customWidth="1"/>
    <col min="3853" max="4091" width="11.44140625" style="84"/>
    <col min="4092" max="4092" width="18.109375" style="84" customWidth="1"/>
    <col min="4093" max="4093" width="8.44140625" style="84" bestFit="1" customWidth="1"/>
    <col min="4094" max="4094" width="8" style="84" bestFit="1" customWidth="1"/>
    <col min="4095" max="4096" width="8" style="84" customWidth="1"/>
    <col min="4097" max="4097" width="8.33203125" style="84" bestFit="1" customWidth="1"/>
    <col min="4098" max="4098" width="8" style="84" bestFit="1" customWidth="1"/>
    <col min="4099" max="4101" width="8" style="84" customWidth="1"/>
    <col min="4102" max="4107" width="0" style="84" hidden="1" customWidth="1"/>
    <col min="4108" max="4108" width="7.88671875" style="84" customWidth="1"/>
    <col min="4109" max="4347" width="11.44140625" style="84"/>
    <col min="4348" max="4348" width="18.109375" style="84" customWidth="1"/>
    <col min="4349" max="4349" width="8.44140625" style="84" bestFit="1" customWidth="1"/>
    <col min="4350" max="4350" width="8" style="84" bestFit="1" customWidth="1"/>
    <col min="4351" max="4352" width="8" style="84" customWidth="1"/>
    <col min="4353" max="4353" width="8.33203125" style="84" bestFit="1" customWidth="1"/>
    <col min="4354" max="4354" width="8" style="84" bestFit="1" customWidth="1"/>
    <col min="4355" max="4357" width="8" style="84" customWidth="1"/>
    <col min="4358" max="4363" width="0" style="84" hidden="1" customWidth="1"/>
    <col min="4364" max="4364" width="7.88671875" style="84" customWidth="1"/>
    <col min="4365" max="4603" width="11.44140625" style="84"/>
    <col min="4604" max="4604" width="18.109375" style="84" customWidth="1"/>
    <col min="4605" max="4605" width="8.44140625" style="84" bestFit="1" customWidth="1"/>
    <col min="4606" max="4606" width="8" style="84" bestFit="1" customWidth="1"/>
    <col min="4607" max="4608" width="8" style="84" customWidth="1"/>
    <col min="4609" max="4609" width="8.33203125" style="84" bestFit="1" customWidth="1"/>
    <col min="4610" max="4610" width="8" style="84" bestFit="1" customWidth="1"/>
    <col min="4611" max="4613" width="8" style="84" customWidth="1"/>
    <col min="4614" max="4619" width="0" style="84" hidden="1" customWidth="1"/>
    <col min="4620" max="4620" width="7.88671875" style="84" customWidth="1"/>
    <col min="4621" max="4859" width="11.44140625" style="84"/>
    <col min="4860" max="4860" width="18.109375" style="84" customWidth="1"/>
    <col min="4861" max="4861" width="8.44140625" style="84" bestFit="1" customWidth="1"/>
    <col min="4862" max="4862" width="8" style="84" bestFit="1" customWidth="1"/>
    <col min="4863" max="4864" width="8" style="84" customWidth="1"/>
    <col min="4865" max="4865" width="8.33203125" style="84" bestFit="1" customWidth="1"/>
    <col min="4866" max="4866" width="8" style="84" bestFit="1" customWidth="1"/>
    <col min="4867" max="4869" width="8" style="84" customWidth="1"/>
    <col min="4870" max="4875" width="0" style="84" hidden="1" customWidth="1"/>
    <col min="4876" max="4876" width="7.88671875" style="84" customWidth="1"/>
    <col min="4877" max="5115" width="11.44140625" style="84"/>
    <col min="5116" max="5116" width="18.109375" style="84" customWidth="1"/>
    <col min="5117" max="5117" width="8.44140625" style="84" bestFit="1" customWidth="1"/>
    <col min="5118" max="5118" width="8" style="84" bestFit="1" customWidth="1"/>
    <col min="5119" max="5120" width="8" style="84" customWidth="1"/>
    <col min="5121" max="5121" width="8.33203125" style="84" bestFit="1" customWidth="1"/>
    <col min="5122" max="5122" width="8" style="84" bestFit="1" customWidth="1"/>
    <col min="5123" max="5125" width="8" style="84" customWidth="1"/>
    <col min="5126" max="5131" width="0" style="84" hidden="1" customWidth="1"/>
    <col min="5132" max="5132" width="7.88671875" style="84" customWidth="1"/>
    <col min="5133" max="5371" width="11.44140625" style="84"/>
    <col min="5372" max="5372" width="18.109375" style="84" customWidth="1"/>
    <col min="5373" max="5373" width="8.44140625" style="84" bestFit="1" customWidth="1"/>
    <col min="5374" max="5374" width="8" style="84" bestFit="1" customWidth="1"/>
    <col min="5375" max="5376" width="8" style="84" customWidth="1"/>
    <col min="5377" max="5377" width="8.33203125" style="84" bestFit="1" customWidth="1"/>
    <col min="5378" max="5378" width="8" style="84" bestFit="1" customWidth="1"/>
    <col min="5379" max="5381" width="8" style="84" customWidth="1"/>
    <col min="5382" max="5387" width="0" style="84" hidden="1" customWidth="1"/>
    <col min="5388" max="5388" width="7.88671875" style="84" customWidth="1"/>
    <col min="5389" max="5627" width="11.44140625" style="84"/>
    <col min="5628" max="5628" width="18.109375" style="84" customWidth="1"/>
    <col min="5629" max="5629" width="8.44140625" style="84" bestFit="1" customWidth="1"/>
    <col min="5630" max="5630" width="8" style="84" bestFit="1" customWidth="1"/>
    <col min="5631" max="5632" width="8" style="84" customWidth="1"/>
    <col min="5633" max="5633" width="8.33203125" style="84" bestFit="1" customWidth="1"/>
    <col min="5634" max="5634" width="8" style="84" bestFit="1" customWidth="1"/>
    <col min="5635" max="5637" width="8" style="84" customWidth="1"/>
    <col min="5638" max="5643" width="0" style="84" hidden="1" customWidth="1"/>
    <col min="5644" max="5644" width="7.88671875" style="84" customWidth="1"/>
    <col min="5645" max="5883" width="11.44140625" style="84"/>
    <col min="5884" max="5884" width="18.109375" style="84" customWidth="1"/>
    <col min="5885" max="5885" width="8.44140625" style="84" bestFit="1" customWidth="1"/>
    <col min="5886" max="5886" width="8" style="84" bestFit="1" customWidth="1"/>
    <col min="5887" max="5888" width="8" style="84" customWidth="1"/>
    <col min="5889" max="5889" width="8.33203125" style="84" bestFit="1" customWidth="1"/>
    <col min="5890" max="5890" width="8" style="84" bestFit="1" customWidth="1"/>
    <col min="5891" max="5893" width="8" style="84" customWidth="1"/>
    <col min="5894" max="5899" width="0" style="84" hidden="1" customWidth="1"/>
    <col min="5900" max="5900" width="7.88671875" style="84" customWidth="1"/>
    <col min="5901" max="6139" width="11.44140625" style="84"/>
    <col min="6140" max="6140" width="18.109375" style="84" customWidth="1"/>
    <col min="6141" max="6141" width="8.44140625" style="84" bestFit="1" customWidth="1"/>
    <col min="6142" max="6142" width="8" style="84" bestFit="1" customWidth="1"/>
    <col min="6143" max="6144" width="8" style="84" customWidth="1"/>
    <col min="6145" max="6145" width="8.33203125" style="84" bestFit="1" customWidth="1"/>
    <col min="6146" max="6146" width="8" style="84" bestFit="1" customWidth="1"/>
    <col min="6147" max="6149" width="8" style="84" customWidth="1"/>
    <col min="6150" max="6155" width="0" style="84" hidden="1" customWidth="1"/>
    <col min="6156" max="6156" width="7.88671875" style="84" customWidth="1"/>
    <col min="6157" max="6395" width="11.44140625" style="84"/>
    <col min="6396" max="6396" width="18.109375" style="84" customWidth="1"/>
    <col min="6397" max="6397" width="8.44140625" style="84" bestFit="1" customWidth="1"/>
    <col min="6398" max="6398" width="8" style="84" bestFit="1" customWidth="1"/>
    <col min="6399" max="6400" width="8" style="84" customWidth="1"/>
    <col min="6401" max="6401" width="8.33203125" style="84" bestFit="1" customWidth="1"/>
    <col min="6402" max="6402" width="8" style="84" bestFit="1" customWidth="1"/>
    <col min="6403" max="6405" width="8" style="84" customWidth="1"/>
    <col min="6406" max="6411" width="0" style="84" hidden="1" customWidth="1"/>
    <col min="6412" max="6412" width="7.88671875" style="84" customWidth="1"/>
    <col min="6413" max="6651" width="11.44140625" style="84"/>
    <col min="6652" max="6652" width="18.109375" style="84" customWidth="1"/>
    <col min="6653" max="6653" width="8.44140625" style="84" bestFit="1" customWidth="1"/>
    <col min="6654" max="6654" width="8" style="84" bestFit="1" customWidth="1"/>
    <col min="6655" max="6656" width="8" style="84" customWidth="1"/>
    <col min="6657" max="6657" width="8.33203125" style="84" bestFit="1" customWidth="1"/>
    <col min="6658" max="6658" width="8" style="84" bestFit="1" customWidth="1"/>
    <col min="6659" max="6661" width="8" style="84" customWidth="1"/>
    <col min="6662" max="6667" width="0" style="84" hidden="1" customWidth="1"/>
    <col min="6668" max="6668" width="7.88671875" style="84" customWidth="1"/>
    <col min="6669" max="6907" width="11.44140625" style="84"/>
    <col min="6908" max="6908" width="18.109375" style="84" customWidth="1"/>
    <col min="6909" max="6909" width="8.44140625" style="84" bestFit="1" customWidth="1"/>
    <col min="6910" max="6910" width="8" style="84" bestFit="1" customWidth="1"/>
    <col min="6911" max="6912" width="8" style="84" customWidth="1"/>
    <col min="6913" max="6913" width="8.33203125" style="84" bestFit="1" customWidth="1"/>
    <col min="6914" max="6914" width="8" style="84" bestFit="1" customWidth="1"/>
    <col min="6915" max="6917" width="8" style="84" customWidth="1"/>
    <col min="6918" max="6923" width="0" style="84" hidden="1" customWidth="1"/>
    <col min="6924" max="6924" width="7.88671875" style="84" customWidth="1"/>
    <col min="6925" max="7163" width="11.44140625" style="84"/>
    <col min="7164" max="7164" width="18.109375" style="84" customWidth="1"/>
    <col min="7165" max="7165" width="8.44140625" style="84" bestFit="1" customWidth="1"/>
    <col min="7166" max="7166" width="8" style="84" bestFit="1" customWidth="1"/>
    <col min="7167" max="7168" width="8" style="84" customWidth="1"/>
    <col min="7169" max="7169" width="8.33203125" style="84" bestFit="1" customWidth="1"/>
    <col min="7170" max="7170" width="8" style="84" bestFit="1" customWidth="1"/>
    <col min="7171" max="7173" width="8" style="84" customWidth="1"/>
    <col min="7174" max="7179" width="0" style="84" hidden="1" customWidth="1"/>
    <col min="7180" max="7180" width="7.88671875" style="84" customWidth="1"/>
    <col min="7181" max="7419" width="11.44140625" style="84"/>
    <col min="7420" max="7420" width="18.109375" style="84" customWidth="1"/>
    <col min="7421" max="7421" width="8.44140625" style="84" bestFit="1" customWidth="1"/>
    <col min="7422" max="7422" width="8" style="84" bestFit="1" customWidth="1"/>
    <col min="7423" max="7424" width="8" style="84" customWidth="1"/>
    <col min="7425" max="7425" width="8.33203125" style="84" bestFit="1" customWidth="1"/>
    <col min="7426" max="7426" width="8" style="84" bestFit="1" customWidth="1"/>
    <col min="7427" max="7429" width="8" style="84" customWidth="1"/>
    <col min="7430" max="7435" width="0" style="84" hidden="1" customWidth="1"/>
    <col min="7436" max="7436" width="7.88671875" style="84" customWidth="1"/>
    <col min="7437" max="7675" width="11.44140625" style="84"/>
    <col min="7676" max="7676" width="18.109375" style="84" customWidth="1"/>
    <col min="7677" max="7677" width="8.44140625" style="84" bestFit="1" customWidth="1"/>
    <col min="7678" max="7678" width="8" style="84" bestFit="1" customWidth="1"/>
    <col min="7679" max="7680" width="8" style="84" customWidth="1"/>
    <col min="7681" max="7681" width="8.33203125" style="84" bestFit="1" customWidth="1"/>
    <col min="7682" max="7682" width="8" style="84" bestFit="1" customWidth="1"/>
    <col min="7683" max="7685" width="8" style="84" customWidth="1"/>
    <col min="7686" max="7691" width="0" style="84" hidden="1" customWidth="1"/>
    <col min="7692" max="7692" width="7.88671875" style="84" customWidth="1"/>
    <col min="7693" max="7931" width="11.44140625" style="84"/>
    <col min="7932" max="7932" width="18.109375" style="84" customWidth="1"/>
    <col min="7933" max="7933" width="8.44140625" style="84" bestFit="1" customWidth="1"/>
    <col min="7934" max="7934" width="8" style="84" bestFit="1" customWidth="1"/>
    <col min="7935" max="7936" width="8" style="84" customWidth="1"/>
    <col min="7937" max="7937" width="8.33203125" style="84" bestFit="1" customWidth="1"/>
    <col min="7938" max="7938" width="8" style="84" bestFit="1" customWidth="1"/>
    <col min="7939" max="7941" width="8" style="84" customWidth="1"/>
    <col min="7942" max="7947" width="0" style="84" hidden="1" customWidth="1"/>
    <col min="7948" max="7948" width="7.88671875" style="84" customWidth="1"/>
    <col min="7949" max="8187" width="11.44140625" style="84"/>
    <col min="8188" max="8188" width="18.109375" style="84" customWidth="1"/>
    <col min="8189" max="8189" width="8.44140625" style="84" bestFit="1" customWidth="1"/>
    <col min="8190" max="8190" width="8" style="84" bestFit="1" customWidth="1"/>
    <col min="8191" max="8192" width="8" style="84" customWidth="1"/>
    <col min="8193" max="8193" width="8.33203125" style="84" bestFit="1" customWidth="1"/>
    <col min="8194" max="8194" width="8" style="84" bestFit="1" customWidth="1"/>
    <col min="8195" max="8197" width="8" style="84" customWidth="1"/>
    <col min="8198" max="8203" width="0" style="84" hidden="1" customWidth="1"/>
    <col min="8204" max="8204" width="7.88671875" style="84" customWidth="1"/>
    <col min="8205" max="8443" width="11.44140625" style="84"/>
    <col min="8444" max="8444" width="18.109375" style="84" customWidth="1"/>
    <col min="8445" max="8445" width="8.44140625" style="84" bestFit="1" customWidth="1"/>
    <col min="8446" max="8446" width="8" style="84" bestFit="1" customWidth="1"/>
    <col min="8447" max="8448" width="8" style="84" customWidth="1"/>
    <col min="8449" max="8449" width="8.33203125" style="84" bestFit="1" customWidth="1"/>
    <col min="8450" max="8450" width="8" style="84" bestFit="1" customWidth="1"/>
    <col min="8451" max="8453" width="8" style="84" customWidth="1"/>
    <col min="8454" max="8459" width="0" style="84" hidden="1" customWidth="1"/>
    <col min="8460" max="8460" width="7.88671875" style="84" customWidth="1"/>
    <col min="8461" max="8699" width="11.44140625" style="84"/>
    <col min="8700" max="8700" width="18.109375" style="84" customWidth="1"/>
    <col min="8701" max="8701" width="8.44140625" style="84" bestFit="1" customWidth="1"/>
    <col min="8702" max="8702" width="8" style="84" bestFit="1" customWidth="1"/>
    <col min="8703" max="8704" width="8" style="84" customWidth="1"/>
    <col min="8705" max="8705" width="8.33203125" style="84" bestFit="1" customWidth="1"/>
    <col min="8706" max="8706" width="8" style="84" bestFit="1" customWidth="1"/>
    <col min="8707" max="8709" width="8" style="84" customWidth="1"/>
    <col min="8710" max="8715" width="0" style="84" hidden="1" customWidth="1"/>
    <col min="8716" max="8716" width="7.88671875" style="84" customWidth="1"/>
    <col min="8717" max="8955" width="11.44140625" style="84"/>
    <col min="8956" max="8956" width="18.109375" style="84" customWidth="1"/>
    <col min="8957" max="8957" width="8.44140625" style="84" bestFit="1" customWidth="1"/>
    <col min="8958" max="8958" width="8" style="84" bestFit="1" customWidth="1"/>
    <col min="8959" max="8960" width="8" style="84" customWidth="1"/>
    <col min="8961" max="8961" width="8.33203125" style="84" bestFit="1" customWidth="1"/>
    <col min="8962" max="8962" width="8" style="84" bestFit="1" customWidth="1"/>
    <col min="8963" max="8965" width="8" style="84" customWidth="1"/>
    <col min="8966" max="8971" width="0" style="84" hidden="1" customWidth="1"/>
    <col min="8972" max="8972" width="7.88671875" style="84" customWidth="1"/>
    <col min="8973" max="9211" width="11.44140625" style="84"/>
    <col min="9212" max="9212" width="18.109375" style="84" customWidth="1"/>
    <col min="9213" max="9213" width="8.44140625" style="84" bestFit="1" customWidth="1"/>
    <col min="9214" max="9214" width="8" style="84" bestFit="1" customWidth="1"/>
    <col min="9215" max="9216" width="8" style="84" customWidth="1"/>
    <col min="9217" max="9217" width="8.33203125" style="84" bestFit="1" customWidth="1"/>
    <col min="9218" max="9218" width="8" style="84" bestFit="1" customWidth="1"/>
    <col min="9219" max="9221" width="8" style="84" customWidth="1"/>
    <col min="9222" max="9227" width="0" style="84" hidden="1" customWidth="1"/>
    <col min="9228" max="9228" width="7.88671875" style="84" customWidth="1"/>
    <col min="9229" max="9467" width="11.44140625" style="84"/>
    <col min="9468" max="9468" width="18.109375" style="84" customWidth="1"/>
    <col min="9469" max="9469" width="8.44140625" style="84" bestFit="1" customWidth="1"/>
    <col min="9470" max="9470" width="8" style="84" bestFit="1" customWidth="1"/>
    <col min="9471" max="9472" width="8" style="84" customWidth="1"/>
    <col min="9473" max="9473" width="8.33203125" style="84" bestFit="1" customWidth="1"/>
    <col min="9474" max="9474" width="8" style="84" bestFit="1" customWidth="1"/>
    <col min="9475" max="9477" width="8" style="84" customWidth="1"/>
    <col min="9478" max="9483" width="0" style="84" hidden="1" customWidth="1"/>
    <col min="9484" max="9484" width="7.88671875" style="84" customWidth="1"/>
    <col min="9485" max="9723" width="11.44140625" style="84"/>
    <col min="9724" max="9724" width="18.109375" style="84" customWidth="1"/>
    <col min="9725" max="9725" width="8.44140625" style="84" bestFit="1" customWidth="1"/>
    <col min="9726" max="9726" width="8" style="84" bestFit="1" customWidth="1"/>
    <col min="9727" max="9728" width="8" style="84" customWidth="1"/>
    <col min="9729" max="9729" width="8.33203125" style="84" bestFit="1" customWidth="1"/>
    <col min="9730" max="9730" width="8" style="84" bestFit="1" customWidth="1"/>
    <col min="9731" max="9733" width="8" style="84" customWidth="1"/>
    <col min="9734" max="9739" width="0" style="84" hidden="1" customWidth="1"/>
    <col min="9740" max="9740" width="7.88671875" style="84" customWidth="1"/>
    <col min="9741" max="9979" width="11.44140625" style="84"/>
    <col min="9980" max="9980" width="18.109375" style="84" customWidth="1"/>
    <col min="9981" max="9981" width="8.44140625" style="84" bestFit="1" customWidth="1"/>
    <col min="9982" max="9982" width="8" style="84" bestFit="1" customWidth="1"/>
    <col min="9983" max="9984" width="8" style="84" customWidth="1"/>
    <col min="9985" max="9985" width="8.33203125" style="84" bestFit="1" customWidth="1"/>
    <col min="9986" max="9986" width="8" style="84" bestFit="1" customWidth="1"/>
    <col min="9987" max="9989" width="8" style="84" customWidth="1"/>
    <col min="9990" max="9995" width="0" style="84" hidden="1" customWidth="1"/>
    <col min="9996" max="9996" width="7.88671875" style="84" customWidth="1"/>
    <col min="9997" max="10235" width="11.44140625" style="84"/>
    <col min="10236" max="10236" width="18.109375" style="84" customWidth="1"/>
    <col min="10237" max="10237" width="8.44140625" style="84" bestFit="1" customWidth="1"/>
    <col min="10238" max="10238" width="8" style="84" bestFit="1" customWidth="1"/>
    <col min="10239" max="10240" width="8" style="84" customWidth="1"/>
    <col min="10241" max="10241" width="8.33203125" style="84" bestFit="1" customWidth="1"/>
    <col min="10242" max="10242" width="8" style="84" bestFit="1" customWidth="1"/>
    <col min="10243" max="10245" width="8" style="84" customWidth="1"/>
    <col min="10246" max="10251" width="0" style="84" hidden="1" customWidth="1"/>
    <col min="10252" max="10252" width="7.88671875" style="84" customWidth="1"/>
    <col min="10253" max="10491" width="11.44140625" style="84"/>
    <col min="10492" max="10492" width="18.109375" style="84" customWidth="1"/>
    <col min="10493" max="10493" width="8.44140625" style="84" bestFit="1" customWidth="1"/>
    <col min="10494" max="10494" width="8" style="84" bestFit="1" customWidth="1"/>
    <col min="10495" max="10496" width="8" style="84" customWidth="1"/>
    <col min="10497" max="10497" width="8.33203125" style="84" bestFit="1" customWidth="1"/>
    <col min="10498" max="10498" width="8" style="84" bestFit="1" customWidth="1"/>
    <col min="10499" max="10501" width="8" style="84" customWidth="1"/>
    <col min="10502" max="10507" width="0" style="84" hidden="1" customWidth="1"/>
    <col min="10508" max="10508" width="7.88671875" style="84" customWidth="1"/>
    <col min="10509" max="10747" width="11.44140625" style="84"/>
    <col min="10748" max="10748" width="18.109375" style="84" customWidth="1"/>
    <col min="10749" max="10749" width="8.44140625" style="84" bestFit="1" customWidth="1"/>
    <col min="10750" max="10750" width="8" style="84" bestFit="1" customWidth="1"/>
    <col min="10751" max="10752" width="8" style="84" customWidth="1"/>
    <col min="10753" max="10753" width="8.33203125" style="84" bestFit="1" customWidth="1"/>
    <col min="10754" max="10754" width="8" style="84" bestFit="1" customWidth="1"/>
    <col min="10755" max="10757" width="8" style="84" customWidth="1"/>
    <col min="10758" max="10763" width="0" style="84" hidden="1" customWidth="1"/>
    <col min="10764" max="10764" width="7.88671875" style="84" customWidth="1"/>
    <col min="10765" max="11003" width="11.44140625" style="84"/>
    <col min="11004" max="11004" width="18.109375" style="84" customWidth="1"/>
    <col min="11005" max="11005" width="8.44140625" style="84" bestFit="1" customWidth="1"/>
    <col min="11006" max="11006" width="8" style="84" bestFit="1" customWidth="1"/>
    <col min="11007" max="11008" width="8" style="84" customWidth="1"/>
    <col min="11009" max="11009" width="8.33203125" style="84" bestFit="1" customWidth="1"/>
    <col min="11010" max="11010" width="8" style="84" bestFit="1" customWidth="1"/>
    <col min="11011" max="11013" width="8" style="84" customWidth="1"/>
    <col min="11014" max="11019" width="0" style="84" hidden="1" customWidth="1"/>
    <col min="11020" max="11020" width="7.88671875" style="84" customWidth="1"/>
    <col min="11021" max="11259" width="11.44140625" style="84"/>
    <col min="11260" max="11260" width="18.109375" style="84" customWidth="1"/>
    <col min="11261" max="11261" width="8.44140625" style="84" bestFit="1" customWidth="1"/>
    <col min="11262" max="11262" width="8" style="84" bestFit="1" customWidth="1"/>
    <col min="11263" max="11264" width="8" style="84" customWidth="1"/>
    <col min="11265" max="11265" width="8.33203125" style="84" bestFit="1" customWidth="1"/>
    <col min="11266" max="11266" width="8" style="84" bestFit="1" customWidth="1"/>
    <col min="11267" max="11269" width="8" style="84" customWidth="1"/>
    <col min="11270" max="11275" width="0" style="84" hidden="1" customWidth="1"/>
    <col min="11276" max="11276" width="7.88671875" style="84" customWidth="1"/>
    <col min="11277" max="11515" width="11.44140625" style="84"/>
    <col min="11516" max="11516" width="18.109375" style="84" customWidth="1"/>
    <col min="11517" max="11517" width="8.44140625" style="84" bestFit="1" customWidth="1"/>
    <col min="11518" max="11518" width="8" style="84" bestFit="1" customWidth="1"/>
    <col min="11519" max="11520" width="8" style="84" customWidth="1"/>
    <col min="11521" max="11521" width="8.33203125" style="84" bestFit="1" customWidth="1"/>
    <col min="11522" max="11522" width="8" style="84" bestFit="1" customWidth="1"/>
    <col min="11523" max="11525" width="8" style="84" customWidth="1"/>
    <col min="11526" max="11531" width="0" style="84" hidden="1" customWidth="1"/>
    <col min="11532" max="11532" width="7.88671875" style="84" customWidth="1"/>
    <col min="11533" max="11771" width="11.44140625" style="84"/>
    <col min="11772" max="11772" width="18.109375" style="84" customWidth="1"/>
    <col min="11773" max="11773" width="8.44140625" style="84" bestFit="1" customWidth="1"/>
    <col min="11774" max="11774" width="8" style="84" bestFit="1" customWidth="1"/>
    <col min="11775" max="11776" width="8" style="84" customWidth="1"/>
    <col min="11777" max="11777" width="8.33203125" style="84" bestFit="1" customWidth="1"/>
    <col min="11778" max="11778" width="8" style="84" bestFit="1" customWidth="1"/>
    <col min="11779" max="11781" width="8" style="84" customWidth="1"/>
    <col min="11782" max="11787" width="0" style="84" hidden="1" customWidth="1"/>
    <col min="11788" max="11788" width="7.88671875" style="84" customWidth="1"/>
    <col min="11789" max="12027" width="11.44140625" style="84"/>
    <col min="12028" max="12028" width="18.109375" style="84" customWidth="1"/>
    <col min="12029" max="12029" width="8.44140625" style="84" bestFit="1" customWidth="1"/>
    <col min="12030" max="12030" width="8" style="84" bestFit="1" customWidth="1"/>
    <col min="12031" max="12032" width="8" style="84" customWidth="1"/>
    <col min="12033" max="12033" width="8.33203125" style="84" bestFit="1" customWidth="1"/>
    <col min="12034" max="12034" width="8" style="84" bestFit="1" customWidth="1"/>
    <col min="12035" max="12037" width="8" style="84" customWidth="1"/>
    <col min="12038" max="12043" width="0" style="84" hidden="1" customWidth="1"/>
    <col min="12044" max="12044" width="7.88671875" style="84" customWidth="1"/>
    <col min="12045" max="12283" width="11.44140625" style="84"/>
    <col min="12284" max="12284" width="18.109375" style="84" customWidth="1"/>
    <col min="12285" max="12285" width="8.44140625" style="84" bestFit="1" customWidth="1"/>
    <col min="12286" max="12286" width="8" style="84" bestFit="1" customWidth="1"/>
    <col min="12287" max="12288" width="8" style="84" customWidth="1"/>
    <col min="12289" max="12289" width="8.33203125" style="84" bestFit="1" customWidth="1"/>
    <col min="12290" max="12290" width="8" style="84" bestFit="1" customWidth="1"/>
    <col min="12291" max="12293" width="8" style="84" customWidth="1"/>
    <col min="12294" max="12299" width="0" style="84" hidden="1" customWidth="1"/>
    <col min="12300" max="12300" width="7.88671875" style="84" customWidth="1"/>
    <col min="12301" max="12539" width="11.44140625" style="84"/>
    <col min="12540" max="12540" width="18.109375" style="84" customWidth="1"/>
    <col min="12541" max="12541" width="8.44140625" style="84" bestFit="1" customWidth="1"/>
    <col min="12542" max="12542" width="8" style="84" bestFit="1" customWidth="1"/>
    <col min="12543" max="12544" width="8" style="84" customWidth="1"/>
    <col min="12545" max="12545" width="8.33203125" style="84" bestFit="1" customWidth="1"/>
    <col min="12546" max="12546" width="8" style="84" bestFit="1" customWidth="1"/>
    <col min="12547" max="12549" width="8" style="84" customWidth="1"/>
    <col min="12550" max="12555" width="0" style="84" hidden="1" customWidth="1"/>
    <col min="12556" max="12556" width="7.88671875" style="84" customWidth="1"/>
    <col min="12557" max="12795" width="11.44140625" style="84"/>
    <col min="12796" max="12796" width="18.109375" style="84" customWidth="1"/>
    <col min="12797" max="12797" width="8.44140625" style="84" bestFit="1" customWidth="1"/>
    <col min="12798" max="12798" width="8" style="84" bestFit="1" customWidth="1"/>
    <col min="12799" max="12800" width="8" style="84" customWidth="1"/>
    <col min="12801" max="12801" width="8.33203125" style="84" bestFit="1" customWidth="1"/>
    <col min="12802" max="12802" width="8" style="84" bestFit="1" customWidth="1"/>
    <col min="12803" max="12805" width="8" style="84" customWidth="1"/>
    <col min="12806" max="12811" width="0" style="84" hidden="1" customWidth="1"/>
    <col min="12812" max="12812" width="7.88671875" style="84" customWidth="1"/>
    <col min="12813" max="13051" width="11.44140625" style="84"/>
    <col min="13052" max="13052" width="18.109375" style="84" customWidth="1"/>
    <col min="13053" max="13053" width="8.44140625" style="84" bestFit="1" customWidth="1"/>
    <col min="13054" max="13054" width="8" style="84" bestFit="1" customWidth="1"/>
    <col min="13055" max="13056" width="8" style="84" customWidth="1"/>
    <col min="13057" max="13057" width="8.33203125" style="84" bestFit="1" customWidth="1"/>
    <col min="13058" max="13058" width="8" style="84" bestFit="1" customWidth="1"/>
    <col min="13059" max="13061" width="8" style="84" customWidth="1"/>
    <col min="13062" max="13067" width="0" style="84" hidden="1" customWidth="1"/>
    <col min="13068" max="13068" width="7.88671875" style="84" customWidth="1"/>
    <col min="13069" max="13307" width="11.44140625" style="84"/>
    <col min="13308" max="13308" width="18.109375" style="84" customWidth="1"/>
    <col min="13309" max="13309" width="8.44140625" style="84" bestFit="1" customWidth="1"/>
    <col min="13310" max="13310" width="8" style="84" bestFit="1" customWidth="1"/>
    <col min="13311" max="13312" width="8" style="84" customWidth="1"/>
    <col min="13313" max="13313" width="8.33203125" style="84" bestFit="1" customWidth="1"/>
    <col min="13314" max="13314" width="8" style="84" bestFit="1" customWidth="1"/>
    <col min="13315" max="13317" width="8" style="84" customWidth="1"/>
    <col min="13318" max="13323" width="0" style="84" hidden="1" customWidth="1"/>
    <col min="13324" max="13324" width="7.88671875" style="84" customWidth="1"/>
    <col min="13325" max="13563" width="11.44140625" style="84"/>
    <col min="13564" max="13564" width="18.109375" style="84" customWidth="1"/>
    <col min="13565" max="13565" width="8.44140625" style="84" bestFit="1" customWidth="1"/>
    <col min="13566" max="13566" width="8" style="84" bestFit="1" customWidth="1"/>
    <col min="13567" max="13568" width="8" style="84" customWidth="1"/>
    <col min="13569" max="13569" width="8.33203125" style="84" bestFit="1" customWidth="1"/>
    <col min="13570" max="13570" width="8" style="84" bestFit="1" customWidth="1"/>
    <col min="13571" max="13573" width="8" style="84" customWidth="1"/>
    <col min="13574" max="13579" width="0" style="84" hidden="1" customWidth="1"/>
    <col min="13580" max="13580" width="7.88671875" style="84" customWidth="1"/>
    <col min="13581" max="13819" width="11.44140625" style="84"/>
    <col min="13820" max="13820" width="18.109375" style="84" customWidth="1"/>
    <col min="13821" max="13821" width="8.44140625" style="84" bestFit="1" customWidth="1"/>
    <col min="13822" max="13822" width="8" style="84" bestFit="1" customWidth="1"/>
    <col min="13823" max="13824" width="8" style="84" customWidth="1"/>
    <col min="13825" max="13825" width="8.33203125" style="84" bestFit="1" customWidth="1"/>
    <col min="13826" max="13826" width="8" style="84" bestFit="1" customWidth="1"/>
    <col min="13827" max="13829" width="8" style="84" customWidth="1"/>
    <col min="13830" max="13835" width="0" style="84" hidden="1" customWidth="1"/>
    <col min="13836" max="13836" width="7.88671875" style="84" customWidth="1"/>
    <col min="13837" max="14075" width="11.44140625" style="84"/>
    <col min="14076" max="14076" width="18.109375" style="84" customWidth="1"/>
    <col min="14077" max="14077" width="8.44140625" style="84" bestFit="1" customWidth="1"/>
    <col min="14078" max="14078" width="8" style="84" bestFit="1" customWidth="1"/>
    <col min="14079" max="14080" width="8" style="84" customWidth="1"/>
    <col min="14081" max="14081" width="8.33203125" style="84" bestFit="1" customWidth="1"/>
    <col min="14082" max="14082" width="8" style="84" bestFit="1" customWidth="1"/>
    <col min="14083" max="14085" width="8" style="84" customWidth="1"/>
    <col min="14086" max="14091" width="0" style="84" hidden="1" customWidth="1"/>
    <col min="14092" max="14092" width="7.88671875" style="84" customWidth="1"/>
    <col min="14093" max="14331" width="11.44140625" style="84"/>
    <col min="14332" max="14332" width="18.109375" style="84" customWidth="1"/>
    <col min="14333" max="14333" width="8.44140625" style="84" bestFit="1" customWidth="1"/>
    <col min="14334" max="14334" width="8" style="84" bestFit="1" customWidth="1"/>
    <col min="14335" max="14336" width="8" style="84" customWidth="1"/>
    <col min="14337" max="14337" width="8.33203125" style="84" bestFit="1" customWidth="1"/>
    <col min="14338" max="14338" width="8" style="84" bestFit="1" customWidth="1"/>
    <col min="14339" max="14341" width="8" style="84" customWidth="1"/>
    <col min="14342" max="14347" width="0" style="84" hidden="1" customWidth="1"/>
    <col min="14348" max="14348" width="7.88671875" style="84" customWidth="1"/>
    <col min="14349" max="14587" width="11.44140625" style="84"/>
    <col min="14588" max="14588" width="18.109375" style="84" customWidth="1"/>
    <col min="14589" max="14589" width="8.44140625" style="84" bestFit="1" customWidth="1"/>
    <col min="14590" max="14590" width="8" style="84" bestFit="1" customWidth="1"/>
    <col min="14591" max="14592" width="8" style="84" customWidth="1"/>
    <col min="14593" max="14593" width="8.33203125" style="84" bestFit="1" customWidth="1"/>
    <col min="14594" max="14594" width="8" style="84" bestFit="1" customWidth="1"/>
    <col min="14595" max="14597" width="8" style="84" customWidth="1"/>
    <col min="14598" max="14603" width="0" style="84" hidden="1" customWidth="1"/>
    <col min="14604" max="14604" width="7.88671875" style="84" customWidth="1"/>
    <col min="14605" max="14843" width="11.44140625" style="84"/>
    <col min="14844" max="14844" width="18.109375" style="84" customWidth="1"/>
    <col min="14845" max="14845" width="8.44140625" style="84" bestFit="1" customWidth="1"/>
    <col min="14846" max="14846" width="8" style="84" bestFit="1" customWidth="1"/>
    <col min="14847" max="14848" width="8" style="84" customWidth="1"/>
    <col min="14849" max="14849" width="8.33203125" style="84" bestFit="1" customWidth="1"/>
    <col min="14850" max="14850" width="8" style="84" bestFit="1" customWidth="1"/>
    <col min="14851" max="14853" width="8" style="84" customWidth="1"/>
    <col min="14854" max="14859" width="0" style="84" hidden="1" customWidth="1"/>
    <col min="14860" max="14860" width="7.88671875" style="84" customWidth="1"/>
    <col min="14861" max="15099" width="11.44140625" style="84"/>
    <col min="15100" max="15100" width="18.109375" style="84" customWidth="1"/>
    <col min="15101" max="15101" width="8.44140625" style="84" bestFit="1" customWidth="1"/>
    <col min="15102" max="15102" width="8" style="84" bestFit="1" customWidth="1"/>
    <col min="15103" max="15104" width="8" style="84" customWidth="1"/>
    <col min="15105" max="15105" width="8.33203125" style="84" bestFit="1" customWidth="1"/>
    <col min="15106" max="15106" width="8" style="84" bestFit="1" customWidth="1"/>
    <col min="15107" max="15109" width="8" style="84" customWidth="1"/>
    <col min="15110" max="15115" width="0" style="84" hidden="1" customWidth="1"/>
    <col min="15116" max="15116" width="7.88671875" style="84" customWidth="1"/>
    <col min="15117" max="15355" width="11.44140625" style="84"/>
    <col min="15356" max="15356" width="18.109375" style="84" customWidth="1"/>
    <col min="15357" max="15357" width="8.44140625" style="84" bestFit="1" customWidth="1"/>
    <col min="15358" max="15358" width="8" style="84" bestFit="1" customWidth="1"/>
    <col min="15359" max="15360" width="8" style="84" customWidth="1"/>
    <col min="15361" max="15361" width="8.33203125" style="84" bestFit="1" customWidth="1"/>
    <col min="15362" max="15362" width="8" style="84" bestFit="1" customWidth="1"/>
    <col min="15363" max="15365" width="8" style="84" customWidth="1"/>
    <col min="15366" max="15371" width="0" style="84" hidden="1" customWidth="1"/>
    <col min="15372" max="15372" width="7.88671875" style="84" customWidth="1"/>
    <col min="15373" max="15611" width="11.44140625" style="84"/>
    <col min="15612" max="15612" width="18.109375" style="84" customWidth="1"/>
    <col min="15613" max="15613" width="8.44140625" style="84" bestFit="1" customWidth="1"/>
    <col min="15614" max="15614" width="8" style="84" bestFit="1" customWidth="1"/>
    <col min="15615" max="15616" width="8" style="84" customWidth="1"/>
    <col min="15617" max="15617" width="8.33203125" style="84" bestFit="1" customWidth="1"/>
    <col min="15618" max="15618" width="8" style="84" bestFit="1" customWidth="1"/>
    <col min="15619" max="15621" width="8" style="84" customWidth="1"/>
    <col min="15622" max="15627" width="0" style="84" hidden="1" customWidth="1"/>
    <col min="15628" max="15628" width="7.88671875" style="84" customWidth="1"/>
    <col min="15629" max="15867" width="11.44140625" style="84"/>
    <col min="15868" max="15868" width="18.109375" style="84" customWidth="1"/>
    <col min="15869" max="15869" width="8.44140625" style="84" bestFit="1" customWidth="1"/>
    <col min="15870" max="15870" width="8" style="84" bestFit="1" customWidth="1"/>
    <col min="15871" max="15872" width="8" style="84" customWidth="1"/>
    <col min="15873" max="15873" width="8.33203125" style="84" bestFit="1" customWidth="1"/>
    <col min="15874" max="15874" width="8" style="84" bestFit="1" customWidth="1"/>
    <col min="15875" max="15877" width="8" style="84" customWidth="1"/>
    <col min="15878" max="15883" width="0" style="84" hidden="1" customWidth="1"/>
    <col min="15884" max="15884" width="7.88671875" style="84" customWidth="1"/>
    <col min="15885" max="16123" width="11.44140625" style="84"/>
    <col min="16124" max="16124" width="18.109375" style="84" customWidth="1"/>
    <col min="16125" max="16125" width="8.44140625" style="84" bestFit="1" customWidth="1"/>
    <col min="16126" max="16126" width="8" style="84" bestFit="1" customWidth="1"/>
    <col min="16127" max="16128" width="8" style="84" customWidth="1"/>
    <col min="16129" max="16129" width="8.33203125" style="84" bestFit="1" customWidth="1"/>
    <col min="16130" max="16130" width="8" style="84" bestFit="1" customWidth="1"/>
    <col min="16131" max="16133" width="8" style="84" customWidth="1"/>
    <col min="16134" max="16139" width="0" style="84" hidden="1" customWidth="1"/>
    <col min="16140" max="16140" width="7.88671875" style="84" customWidth="1"/>
    <col min="16141" max="16384" width="11.44140625" style="84"/>
  </cols>
  <sheetData>
    <row r="1" spans="1:16" s="85" customFormat="1" x14ac:dyDescent="0.25">
      <c r="B1" s="98"/>
      <c r="C1" s="98"/>
      <c r="D1" s="98"/>
      <c r="E1" s="98"/>
      <c r="F1" s="98"/>
      <c r="G1" s="98"/>
      <c r="H1" s="98"/>
      <c r="I1" s="98"/>
      <c r="J1" s="98"/>
      <c r="K1" s="98"/>
      <c r="L1" s="98"/>
    </row>
    <row r="2" spans="1:16" s="85" customFormat="1" x14ac:dyDescent="0.25">
      <c r="A2" s="112" t="s">
        <v>121</v>
      </c>
      <c r="B2" s="98"/>
      <c r="C2" s="98"/>
      <c r="D2" s="98"/>
      <c r="E2" s="98"/>
      <c r="F2" s="98"/>
      <c r="G2" s="98"/>
      <c r="H2" s="98"/>
      <c r="I2" s="98"/>
      <c r="K2" s="98"/>
      <c r="L2" s="98"/>
    </row>
    <row r="3" spans="1:16" s="85" customFormat="1" ht="14.4" x14ac:dyDescent="0.3">
      <c r="A3" s="112" t="s">
        <v>122</v>
      </c>
      <c r="B3" s="98"/>
      <c r="C3" s="98"/>
      <c r="D3" s="98"/>
      <c r="E3" s="98"/>
      <c r="F3" s="98"/>
      <c r="G3" s="98"/>
      <c r="H3" s="98"/>
      <c r="I3" s="98"/>
      <c r="J3" s="98"/>
      <c r="K3" s="253"/>
      <c r="L3" s="98"/>
    </row>
    <row r="4" spans="1:16" s="85" customFormat="1" x14ac:dyDescent="0.25">
      <c r="B4" s="98"/>
      <c r="C4" s="98"/>
      <c r="D4" s="98"/>
      <c r="E4" s="98"/>
      <c r="F4" s="98"/>
      <c r="G4" s="98"/>
      <c r="H4" s="98"/>
      <c r="I4" s="98"/>
      <c r="J4" s="98"/>
      <c r="K4" s="98"/>
      <c r="L4" s="98"/>
    </row>
    <row r="5" spans="1:16" s="85" customFormat="1" ht="13.8" x14ac:dyDescent="0.3">
      <c r="B5" s="347" t="s">
        <v>118</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s="88" customFormat="1" x14ac:dyDescent="0.25">
      <c r="B7" s="86"/>
      <c r="C7" s="87"/>
      <c r="D7" s="87"/>
      <c r="E7" s="87"/>
      <c r="F7" s="87"/>
      <c r="G7" s="87"/>
      <c r="H7" s="87"/>
      <c r="I7" s="87"/>
      <c r="J7" s="87"/>
      <c r="K7" s="87"/>
      <c r="L7" s="87"/>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81" t="s">
        <v>75</v>
      </c>
      <c r="D10" s="81" t="s">
        <v>76</v>
      </c>
      <c r="E10" s="81" t="s">
        <v>77</v>
      </c>
      <c r="F10" s="81" t="s">
        <v>78</v>
      </c>
      <c r="G10" s="81" t="s">
        <v>8</v>
      </c>
      <c r="H10" s="81" t="s">
        <v>79</v>
      </c>
      <c r="I10" s="81" t="s">
        <v>80</v>
      </c>
      <c r="J10" s="81" t="s">
        <v>81</v>
      </c>
      <c r="K10" s="142" t="s">
        <v>46</v>
      </c>
    </row>
    <row r="11" spans="1:16" x14ac:dyDescent="0.25">
      <c r="B11" s="76" t="s">
        <v>419</v>
      </c>
      <c r="C11" s="76">
        <v>2832</v>
      </c>
      <c r="D11" s="76">
        <v>1112</v>
      </c>
      <c r="E11" s="76">
        <f>C11+D11</f>
        <v>3944</v>
      </c>
      <c r="F11" s="77">
        <f>E11/$E$22</f>
        <v>0.72446730345334309</v>
      </c>
      <c r="G11" s="76">
        <v>10076</v>
      </c>
      <c r="H11" s="76">
        <v>488</v>
      </c>
      <c r="I11" s="76">
        <f>G11+H11</f>
        <v>10564</v>
      </c>
      <c r="J11" s="77">
        <f>I11/$I$22</f>
        <v>0.79524239686841314</v>
      </c>
      <c r="K11" s="76">
        <f t="shared" ref="K11:K21" si="0">E11+I11</f>
        <v>14508</v>
      </c>
      <c r="P11" s="131"/>
    </row>
    <row r="12" spans="1:16" x14ac:dyDescent="0.25">
      <c r="B12" s="76" t="s">
        <v>420</v>
      </c>
      <c r="C12" s="76">
        <v>2</v>
      </c>
      <c r="D12" s="76">
        <v>0</v>
      </c>
      <c r="E12" s="76">
        <f t="shared" ref="E12:E21" si="1">C12+D12</f>
        <v>2</v>
      </c>
      <c r="F12" s="77"/>
      <c r="G12" s="76">
        <v>6</v>
      </c>
      <c r="H12" s="76">
        <v>0</v>
      </c>
      <c r="I12" s="76">
        <f t="shared" ref="I12:I21" si="2">G12+H12</f>
        <v>6</v>
      </c>
      <c r="J12" s="77"/>
      <c r="K12" s="76">
        <f t="shared" si="0"/>
        <v>8</v>
      </c>
      <c r="P12" s="131"/>
    </row>
    <row r="13" spans="1:16" x14ac:dyDescent="0.25">
      <c r="B13" s="76" t="s">
        <v>421</v>
      </c>
      <c r="C13" s="76">
        <v>1</v>
      </c>
      <c r="D13" s="76">
        <v>0</v>
      </c>
      <c r="E13" s="76">
        <f t="shared" si="1"/>
        <v>1</v>
      </c>
      <c r="F13" s="77">
        <f t="shared" ref="F13:F20" si="3">E13/$E$22</f>
        <v>1.836884643644379E-4</v>
      </c>
      <c r="G13" s="76">
        <v>3</v>
      </c>
      <c r="H13" s="76">
        <v>0</v>
      </c>
      <c r="I13" s="76">
        <f t="shared" si="2"/>
        <v>3</v>
      </c>
      <c r="J13" s="77">
        <f t="shared" ref="J13:J20" si="4">I13/$I$22</f>
        <v>2.2583559168925022E-4</v>
      </c>
      <c r="K13" s="76">
        <f t="shared" si="0"/>
        <v>4</v>
      </c>
      <c r="P13" s="131"/>
    </row>
    <row r="14" spans="1:16" x14ac:dyDescent="0.25">
      <c r="B14" s="76" t="s">
        <v>422</v>
      </c>
      <c r="C14" s="76">
        <v>5</v>
      </c>
      <c r="D14" s="76">
        <v>0</v>
      </c>
      <c r="E14" s="76">
        <f t="shared" si="1"/>
        <v>5</v>
      </c>
      <c r="F14" s="77">
        <f t="shared" si="3"/>
        <v>9.1844232182218956E-4</v>
      </c>
      <c r="G14" s="76">
        <v>12</v>
      </c>
      <c r="H14" s="76">
        <v>0</v>
      </c>
      <c r="I14" s="76">
        <f t="shared" si="2"/>
        <v>12</v>
      </c>
      <c r="J14" s="77">
        <f t="shared" si="4"/>
        <v>9.0334236675700087E-4</v>
      </c>
      <c r="K14" s="76">
        <f t="shared" si="0"/>
        <v>17</v>
      </c>
      <c r="P14" s="131"/>
    </row>
    <row r="15" spans="1:16" x14ac:dyDescent="0.25">
      <c r="B15" s="76" t="s">
        <v>423</v>
      </c>
      <c r="C15" s="76">
        <v>9</v>
      </c>
      <c r="D15" s="76">
        <v>6</v>
      </c>
      <c r="E15" s="76">
        <f t="shared" si="1"/>
        <v>15</v>
      </c>
      <c r="F15" s="77"/>
      <c r="G15" s="76">
        <v>56</v>
      </c>
      <c r="H15" s="76">
        <v>4</v>
      </c>
      <c r="I15" s="76">
        <f t="shared" si="2"/>
        <v>60</v>
      </c>
      <c r="J15" s="77"/>
      <c r="K15" s="76">
        <f t="shared" si="0"/>
        <v>75</v>
      </c>
      <c r="P15" s="131"/>
    </row>
    <row r="16" spans="1:16" x14ac:dyDescent="0.25">
      <c r="B16" s="76" t="s">
        <v>424</v>
      </c>
      <c r="C16" s="76">
        <v>0</v>
      </c>
      <c r="D16" s="76">
        <v>0</v>
      </c>
      <c r="E16" s="76">
        <f t="shared" si="1"/>
        <v>0</v>
      </c>
      <c r="F16" s="77">
        <f t="shared" si="3"/>
        <v>0</v>
      </c>
      <c r="G16" s="76">
        <v>2</v>
      </c>
      <c r="H16" s="76">
        <v>0</v>
      </c>
      <c r="I16" s="76">
        <f t="shared" si="2"/>
        <v>2</v>
      </c>
      <c r="J16" s="77">
        <f t="shared" si="4"/>
        <v>1.5055706112616682E-4</v>
      </c>
      <c r="K16" s="76">
        <f t="shared" si="0"/>
        <v>2</v>
      </c>
      <c r="P16" s="131"/>
    </row>
    <row r="17" spans="2:16" x14ac:dyDescent="0.25">
      <c r="B17" s="76" t="s">
        <v>425</v>
      </c>
      <c r="C17" s="76">
        <v>132</v>
      </c>
      <c r="D17" s="76">
        <v>48</v>
      </c>
      <c r="E17" s="76">
        <f t="shared" si="1"/>
        <v>180</v>
      </c>
      <c r="F17" s="77">
        <f t="shared" si="3"/>
        <v>3.3063923585598821E-2</v>
      </c>
      <c r="G17" s="76">
        <v>477</v>
      </c>
      <c r="H17" s="76">
        <v>30</v>
      </c>
      <c r="I17" s="76">
        <f t="shared" si="2"/>
        <v>507</v>
      </c>
      <c r="J17" s="77">
        <f t="shared" si="4"/>
        <v>3.816621499548329E-2</v>
      </c>
      <c r="K17" s="76">
        <f t="shared" si="0"/>
        <v>687</v>
      </c>
      <c r="P17" s="131"/>
    </row>
    <row r="18" spans="2:16" x14ac:dyDescent="0.25">
      <c r="B18" s="76" t="s">
        <v>426</v>
      </c>
      <c r="C18" s="76">
        <v>7</v>
      </c>
      <c r="D18" s="76">
        <v>2</v>
      </c>
      <c r="E18" s="76">
        <f t="shared" si="1"/>
        <v>9</v>
      </c>
      <c r="F18" s="77">
        <f t="shared" si="3"/>
        <v>1.6531961792799412E-3</v>
      </c>
      <c r="G18" s="76">
        <v>33</v>
      </c>
      <c r="H18" s="76">
        <v>2</v>
      </c>
      <c r="I18" s="76">
        <f t="shared" si="2"/>
        <v>35</v>
      </c>
      <c r="J18" s="77">
        <f t="shared" si="4"/>
        <v>2.6347485697079194E-3</v>
      </c>
      <c r="K18" s="76">
        <f t="shared" si="0"/>
        <v>44</v>
      </c>
      <c r="P18" s="131"/>
    </row>
    <row r="19" spans="2:16" x14ac:dyDescent="0.25">
      <c r="B19" s="76" t="s">
        <v>427</v>
      </c>
      <c r="C19" s="76">
        <v>1</v>
      </c>
      <c r="D19" s="76">
        <v>0</v>
      </c>
      <c r="E19" s="76">
        <f t="shared" si="1"/>
        <v>1</v>
      </c>
      <c r="F19" s="77">
        <f t="shared" si="3"/>
        <v>1.836884643644379E-4</v>
      </c>
      <c r="G19" s="76">
        <v>0</v>
      </c>
      <c r="H19" s="76">
        <v>0</v>
      </c>
      <c r="I19" s="76">
        <f t="shared" si="2"/>
        <v>0</v>
      </c>
      <c r="J19" s="77">
        <f t="shared" si="4"/>
        <v>0</v>
      </c>
      <c r="K19" s="76">
        <f t="shared" si="0"/>
        <v>1</v>
      </c>
      <c r="P19" s="131"/>
    </row>
    <row r="20" spans="2:16" x14ac:dyDescent="0.25">
      <c r="B20" s="76" t="s">
        <v>428</v>
      </c>
      <c r="C20" s="76">
        <v>946</v>
      </c>
      <c r="D20" s="76">
        <v>339</v>
      </c>
      <c r="E20" s="76">
        <f t="shared" si="1"/>
        <v>1285</v>
      </c>
      <c r="F20" s="77">
        <f t="shared" si="3"/>
        <v>0.23603967670830273</v>
      </c>
      <c r="G20" s="76">
        <v>1995</v>
      </c>
      <c r="H20" s="76">
        <v>98</v>
      </c>
      <c r="I20" s="76">
        <f t="shared" si="2"/>
        <v>2093</v>
      </c>
      <c r="J20" s="77">
        <f t="shared" si="4"/>
        <v>0.15755796446853357</v>
      </c>
      <c r="K20" s="76">
        <f t="shared" si="0"/>
        <v>3378</v>
      </c>
      <c r="P20" s="131"/>
    </row>
    <row r="21" spans="2:16" x14ac:dyDescent="0.25">
      <c r="B21" s="76" t="s">
        <v>429</v>
      </c>
      <c r="C21" s="76">
        <v>2</v>
      </c>
      <c r="D21" s="76">
        <v>0</v>
      </c>
      <c r="E21" s="76">
        <f t="shared" si="1"/>
        <v>2</v>
      </c>
      <c r="F21" s="77"/>
      <c r="G21" s="76">
        <v>2</v>
      </c>
      <c r="H21" s="76">
        <v>0</v>
      </c>
      <c r="I21" s="76">
        <f t="shared" si="2"/>
        <v>2</v>
      </c>
      <c r="J21" s="77"/>
      <c r="K21" s="76">
        <f t="shared" si="0"/>
        <v>4</v>
      </c>
      <c r="P21" s="131"/>
    </row>
    <row r="22" spans="2:16" x14ac:dyDescent="0.25">
      <c r="B22" s="78" t="s">
        <v>66</v>
      </c>
      <c r="C22" s="76">
        <f t="shared" ref="C22:H22" si="5">SUM(C11:C21)</f>
        <v>3937</v>
      </c>
      <c r="D22" s="76">
        <f t="shared" si="5"/>
        <v>1507</v>
      </c>
      <c r="E22" s="78">
        <f t="shared" ref="E22:E23" si="6">C22+D22</f>
        <v>5444</v>
      </c>
      <c r="F22" s="80">
        <f t="shared" ref="F22" si="7">E22/$E$22</f>
        <v>1</v>
      </c>
      <c r="G22" s="76">
        <f t="shared" si="5"/>
        <v>12662</v>
      </c>
      <c r="H22" s="76">
        <f t="shared" si="5"/>
        <v>622</v>
      </c>
      <c r="I22" s="78">
        <f t="shared" ref="I22" si="8">G22+H22</f>
        <v>13284</v>
      </c>
      <c r="J22" s="80">
        <f t="shared" ref="J22" si="9">I22/$I$22</f>
        <v>1</v>
      </c>
      <c r="K22" s="78">
        <f t="shared" ref="K22:K23" si="10">E22+I22</f>
        <v>18728</v>
      </c>
    </row>
    <row r="23" spans="2:16" ht="25.5" customHeight="1" x14ac:dyDescent="0.25">
      <c r="B23" s="90" t="s">
        <v>82</v>
      </c>
      <c r="C23" s="91">
        <f>+C22/$K$22</f>
        <v>0.21021999145664247</v>
      </c>
      <c r="D23" s="91">
        <f>+D22/$K$22</f>
        <v>8.0467748825288343E-2</v>
      </c>
      <c r="E23" s="92">
        <f t="shared" si="6"/>
        <v>0.29068774028193078</v>
      </c>
      <c r="F23" s="92"/>
      <c r="G23" s="91">
        <f>+G22/$K$22</f>
        <v>0.67609995728321226</v>
      </c>
      <c r="H23" s="91">
        <f>+H22/$K$22</f>
        <v>3.32123024348569E-2</v>
      </c>
      <c r="I23" s="92">
        <f>G23+H23</f>
        <v>0.70931225971806922</v>
      </c>
      <c r="J23" s="92"/>
      <c r="K23" s="92">
        <f t="shared" si="10"/>
        <v>1</v>
      </c>
    </row>
    <row r="24" spans="2:16" x14ac:dyDescent="0.25">
      <c r="B24" s="83"/>
      <c r="C24" s="96"/>
      <c r="D24" s="96"/>
      <c r="E24" s="96"/>
      <c r="F24" s="96"/>
      <c r="G24" s="96"/>
      <c r="H24" s="96"/>
      <c r="I24" s="96"/>
      <c r="J24" s="96"/>
      <c r="K24" s="96"/>
    </row>
    <row r="25" spans="2:16" ht="13.8" x14ac:dyDescent="0.3">
      <c r="B25" s="347" t="s">
        <v>119</v>
      </c>
      <c r="C25" s="347"/>
      <c r="D25" s="347"/>
      <c r="E25" s="347"/>
      <c r="F25" s="347"/>
      <c r="G25" s="347"/>
      <c r="H25" s="347"/>
      <c r="I25" s="347"/>
      <c r="J25" s="347"/>
      <c r="K25" s="347"/>
    </row>
    <row r="26" spans="2:16" ht="13.8" x14ac:dyDescent="0.3">
      <c r="B26" s="360" t="str">
        <f>'Solicitudes Regiones'!$B$6:$P$6</f>
        <v>Acumuladas de julio de 2008 a enero de 2019</v>
      </c>
      <c r="C26" s="360"/>
      <c r="D26" s="360"/>
      <c r="E26" s="360"/>
      <c r="F26" s="360"/>
      <c r="G26" s="360"/>
      <c r="H26" s="360"/>
      <c r="I26" s="360"/>
      <c r="J26" s="360"/>
      <c r="K26" s="360"/>
    </row>
    <row r="28" spans="2:16" ht="15" customHeight="1" x14ac:dyDescent="0.25">
      <c r="B28" s="376" t="s">
        <v>83</v>
      </c>
      <c r="C28" s="377"/>
      <c r="D28" s="377"/>
      <c r="E28" s="377"/>
      <c r="F28" s="377"/>
      <c r="G28" s="377"/>
      <c r="H28" s="377"/>
      <c r="I28" s="377"/>
      <c r="J28" s="377"/>
      <c r="K28" s="378"/>
      <c r="L28" s="97"/>
    </row>
    <row r="29" spans="2:16" ht="15" customHeight="1" x14ac:dyDescent="0.25">
      <c r="B29" s="375" t="s">
        <v>74</v>
      </c>
      <c r="C29" s="375" t="s">
        <v>2</v>
      </c>
      <c r="D29" s="375"/>
      <c r="E29" s="375"/>
      <c r="F29" s="375"/>
      <c r="G29" s="375"/>
      <c r="H29" s="375"/>
      <c r="I29" s="375"/>
      <c r="J29" s="375"/>
      <c r="K29" s="375"/>
    </row>
    <row r="30" spans="2:16" ht="24" x14ac:dyDescent="0.25">
      <c r="B30" s="375"/>
      <c r="C30" s="81" t="s">
        <v>75</v>
      </c>
      <c r="D30" s="81" t="s">
        <v>76</v>
      </c>
      <c r="E30" s="81" t="s">
        <v>77</v>
      </c>
      <c r="F30" s="81" t="s">
        <v>78</v>
      </c>
      <c r="G30" s="81" t="s">
        <v>8</v>
      </c>
      <c r="H30" s="81" t="s">
        <v>79</v>
      </c>
      <c r="I30" s="81" t="s">
        <v>80</v>
      </c>
      <c r="J30" s="81" t="s">
        <v>81</v>
      </c>
      <c r="K30" s="82" t="s">
        <v>46</v>
      </c>
    </row>
    <row r="31" spans="2:16" x14ac:dyDescent="0.25">
      <c r="B31" s="76" t="s">
        <v>419</v>
      </c>
      <c r="C31" s="76">
        <v>2510</v>
      </c>
      <c r="D31" s="76">
        <v>762</v>
      </c>
      <c r="E31" s="76">
        <f>C31+D31</f>
        <v>3272</v>
      </c>
      <c r="F31" s="77">
        <f>E31/$E$42</f>
        <v>0.72261484098939932</v>
      </c>
      <c r="G31" s="76">
        <v>7933</v>
      </c>
      <c r="H31" s="76">
        <v>389</v>
      </c>
      <c r="I31" s="76">
        <f>G31+H31</f>
        <v>8322</v>
      </c>
      <c r="J31" s="77">
        <f>I31/$I$42</f>
        <v>0.78941377347751851</v>
      </c>
      <c r="K31" s="76">
        <f t="shared" ref="K31:K41" si="11">E31+I31</f>
        <v>11594</v>
      </c>
    </row>
    <row r="32" spans="2:16" x14ac:dyDescent="0.25">
      <c r="B32" s="76" t="s">
        <v>420</v>
      </c>
      <c r="C32" s="76">
        <v>2</v>
      </c>
      <c r="D32" s="76">
        <v>0</v>
      </c>
      <c r="E32" s="76">
        <f t="shared" ref="E32:E41" si="12">C32+D32</f>
        <v>2</v>
      </c>
      <c r="F32" s="77"/>
      <c r="G32" s="76">
        <v>5</v>
      </c>
      <c r="H32" s="76">
        <v>0</v>
      </c>
      <c r="I32" s="76">
        <f t="shared" ref="I32:I41" si="13">G32+H32</f>
        <v>5</v>
      </c>
      <c r="J32" s="77"/>
      <c r="K32" s="76">
        <f t="shared" si="11"/>
        <v>7</v>
      </c>
    </row>
    <row r="33" spans="2:11" x14ac:dyDescent="0.25">
      <c r="B33" s="76" t="s">
        <v>421</v>
      </c>
      <c r="C33" s="76">
        <v>1</v>
      </c>
      <c r="D33" s="76">
        <v>0</v>
      </c>
      <c r="E33" s="76">
        <f t="shared" si="12"/>
        <v>1</v>
      </c>
      <c r="F33" s="77">
        <f t="shared" ref="F33:F40" si="14">E33/$E$42</f>
        <v>2.2084805653710247E-4</v>
      </c>
      <c r="G33" s="76">
        <v>3</v>
      </c>
      <c r="H33" s="76">
        <v>0</v>
      </c>
      <c r="I33" s="76">
        <f t="shared" si="13"/>
        <v>3</v>
      </c>
      <c r="J33" s="77">
        <f t="shared" ref="J33:J40" si="15">I33/$I$42</f>
        <v>2.8457598178713718E-4</v>
      </c>
      <c r="K33" s="76">
        <f t="shared" si="11"/>
        <v>4</v>
      </c>
    </row>
    <row r="34" spans="2:11" x14ac:dyDescent="0.25">
      <c r="B34" s="76" t="s">
        <v>422</v>
      </c>
      <c r="C34" s="76">
        <v>4</v>
      </c>
      <c r="D34" s="76">
        <v>0</v>
      </c>
      <c r="E34" s="76">
        <f t="shared" si="12"/>
        <v>4</v>
      </c>
      <c r="F34" s="77">
        <f t="shared" si="14"/>
        <v>8.8339222614840988E-4</v>
      </c>
      <c r="G34" s="76">
        <v>10</v>
      </c>
      <c r="H34" s="76">
        <v>0</v>
      </c>
      <c r="I34" s="76">
        <f t="shared" si="13"/>
        <v>10</v>
      </c>
      <c r="J34" s="77">
        <f t="shared" si="15"/>
        <v>9.4858660595712385E-4</v>
      </c>
      <c r="K34" s="76">
        <f t="shared" si="11"/>
        <v>14</v>
      </c>
    </row>
    <row r="35" spans="2:11" x14ac:dyDescent="0.25">
      <c r="B35" s="76" t="s">
        <v>423</v>
      </c>
      <c r="C35" s="76">
        <v>9</v>
      </c>
      <c r="D35" s="76">
        <v>5</v>
      </c>
      <c r="E35" s="76">
        <f t="shared" si="12"/>
        <v>14</v>
      </c>
      <c r="F35" s="77"/>
      <c r="G35" s="76">
        <v>41</v>
      </c>
      <c r="H35" s="76">
        <v>2</v>
      </c>
      <c r="I35" s="76">
        <f t="shared" si="13"/>
        <v>43</v>
      </c>
      <c r="J35" s="77"/>
      <c r="K35" s="76">
        <f t="shared" si="11"/>
        <v>57</v>
      </c>
    </row>
    <row r="36" spans="2:11" x14ac:dyDescent="0.25">
      <c r="B36" s="76" t="s">
        <v>424</v>
      </c>
      <c r="C36" s="76">
        <v>0</v>
      </c>
      <c r="D36" s="76">
        <v>0</v>
      </c>
      <c r="E36" s="76">
        <f t="shared" si="12"/>
        <v>0</v>
      </c>
      <c r="F36" s="77">
        <f t="shared" si="14"/>
        <v>0</v>
      </c>
      <c r="G36" s="76">
        <v>2</v>
      </c>
      <c r="H36" s="76">
        <v>0</v>
      </c>
      <c r="I36" s="76">
        <f t="shared" si="13"/>
        <v>2</v>
      </c>
      <c r="J36" s="77">
        <f t="shared" si="15"/>
        <v>1.8971732119142478E-4</v>
      </c>
      <c r="K36" s="76">
        <f t="shared" si="11"/>
        <v>2</v>
      </c>
    </row>
    <row r="37" spans="2:11" x14ac:dyDescent="0.25">
      <c r="B37" s="76" t="s">
        <v>425</v>
      </c>
      <c r="C37" s="76">
        <v>116</v>
      </c>
      <c r="D37" s="76">
        <v>30</v>
      </c>
      <c r="E37" s="76">
        <f t="shared" si="12"/>
        <v>146</v>
      </c>
      <c r="F37" s="77">
        <f t="shared" si="14"/>
        <v>3.2243816254416961E-2</v>
      </c>
      <c r="G37" s="76">
        <v>391</v>
      </c>
      <c r="H37" s="76">
        <v>23</v>
      </c>
      <c r="I37" s="76">
        <f t="shared" si="13"/>
        <v>414</v>
      </c>
      <c r="J37" s="77">
        <f t="shared" si="15"/>
        <v>3.927148548662493E-2</v>
      </c>
      <c r="K37" s="76">
        <f t="shared" si="11"/>
        <v>560</v>
      </c>
    </row>
    <row r="38" spans="2:11" x14ac:dyDescent="0.25">
      <c r="B38" s="76" t="s">
        <v>426</v>
      </c>
      <c r="C38" s="76">
        <v>2</v>
      </c>
      <c r="D38" s="76">
        <v>2</v>
      </c>
      <c r="E38" s="76">
        <f t="shared" si="12"/>
        <v>4</v>
      </c>
      <c r="F38" s="77">
        <f t="shared" si="14"/>
        <v>8.8339222614840988E-4</v>
      </c>
      <c r="G38" s="76">
        <v>26</v>
      </c>
      <c r="H38" s="76">
        <v>1</v>
      </c>
      <c r="I38" s="76">
        <f t="shared" si="13"/>
        <v>27</v>
      </c>
      <c r="J38" s="77">
        <f t="shared" si="15"/>
        <v>2.5611838360842347E-3</v>
      </c>
      <c r="K38" s="76">
        <f t="shared" si="11"/>
        <v>31</v>
      </c>
    </row>
    <row r="39" spans="2:11" x14ac:dyDescent="0.25">
      <c r="B39" s="76" t="s">
        <v>427</v>
      </c>
      <c r="C39" s="76">
        <v>1</v>
      </c>
      <c r="D39" s="76">
        <v>0</v>
      </c>
      <c r="E39" s="76">
        <f t="shared" si="12"/>
        <v>1</v>
      </c>
      <c r="F39" s="77">
        <f t="shared" si="14"/>
        <v>2.2084805653710247E-4</v>
      </c>
      <c r="G39" s="76">
        <v>0</v>
      </c>
      <c r="H39" s="76">
        <v>0</v>
      </c>
      <c r="I39" s="76">
        <f t="shared" si="13"/>
        <v>0</v>
      </c>
      <c r="J39" s="77">
        <f t="shared" si="15"/>
        <v>0</v>
      </c>
      <c r="K39" s="76">
        <f t="shared" si="11"/>
        <v>1</v>
      </c>
    </row>
    <row r="40" spans="2:11" x14ac:dyDescent="0.25">
      <c r="B40" s="76" t="s">
        <v>428</v>
      </c>
      <c r="C40" s="76">
        <v>865</v>
      </c>
      <c r="D40" s="76">
        <v>218</v>
      </c>
      <c r="E40" s="76">
        <f t="shared" si="12"/>
        <v>1083</v>
      </c>
      <c r="F40" s="77">
        <f t="shared" si="14"/>
        <v>0.23917844522968199</v>
      </c>
      <c r="G40" s="76">
        <v>1641</v>
      </c>
      <c r="H40" s="76">
        <v>74</v>
      </c>
      <c r="I40" s="76">
        <f t="shared" si="13"/>
        <v>1715</v>
      </c>
      <c r="J40" s="77">
        <f t="shared" si="15"/>
        <v>0.16268260292164674</v>
      </c>
      <c r="K40" s="76">
        <f t="shared" si="11"/>
        <v>2798</v>
      </c>
    </row>
    <row r="41" spans="2:11" x14ac:dyDescent="0.25">
      <c r="B41" s="76" t="s">
        <v>429</v>
      </c>
      <c r="C41" s="76">
        <v>1</v>
      </c>
      <c r="D41" s="76">
        <v>0</v>
      </c>
      <c r="E41" s="76">
        <f t="shared" si="12"/>
        <v>1</v>
      </c>
      <c r="F41" s="77"/>
      <c r="G41" s="76">
        <v>1</v>
      </c>
      <c r="H41" s="76">
        <v>0</v>
      </c>
      <c r="I41" s="76">
        <f t="shared" si="13"/>
        <v>1</v>
      </c>
      <c r="J41" s="77"/>
      <c r="K41" s="76">
        <f t="shared" si="11"/>
        <v>2</v>
      </c>
    </row>
    <row r="42" spans="2:11" x14ac:dyDescent="0.25">
      <c r="B42" s="78" t="s">
        <v>66</v>
      </c>
      <c r="C42" s="76">
        <f t="shared" ref="C42:H42" si="16">SUM(C31:C41)</f>
        <v>3511</v>
      </c>
      <c r="D42" s="76">
        <f t="shared" si="16"/>
        <v>1017</v>
      </c>
      <c r="E42" s="78">
        <f t="shared" ref="E42" si="17">C42+D42</f>
        <v>4528</v>
      </c>
      <c r="F42" s="80">
        <f t="shared" ref="F42" si="18">E42/$E$42</f>
        <v>1</v>
      </c>
      <c r="G42" s="76">
        <f t="shared" si="16"/>
        <v>10053</v>
      </c>
      <c r="H42" s="76">
        <f t="shared" si="16"/>
        <v>489</v>
      </c>
      <c r="I42" s="78">
        <f t="shared" ref="I42" si="19">G42+H42</f>
        <v>10542</v>
      </c>
      <c r="J42" s="80">
        <f t="shared" ref="J42" si="20">I42/$I$42</f>
        <v>1</v>
      </c>
      <c r="K42" s="78">
        <f t="shared" ref="K42:K43" si="21">E42+I42</f>
        <v>15070</v>
      </c>
    </row>
    <row r="43" spans="2:11" ht="24" x14ac:dyDescent="0.25">
      <c r="B43" s="90" t="s">
        <v>84</v>
      </c>
      <c r="C43" s="91">
        <f>+C42/$K$42</f>
        <v>0.23297942932979429</v>
      </c>
      <c r="D43" s="91">
        <f>+D42/$K$42</f>
        <v>6.7485069674850698E-2</v>
      </c>
      <c r="E43" s="92">
        <f>C43+D43</f>
        <v>0.300464499004645</v>
      </c>
      <c r="F43" s="92"/>
      <c r="G43" s="91">
        <f>+G42/$K$42</f>
        <v>0.6670869276708693</v>
      </c>
      <c r="H43" s="91">
        <f>+H42/$K$42</f>
        <v>3.2448573324485731E-2</v>
      </c>
      <c r="I43" s="92">
        <f>G43+H43</f>
        <v>0.699535500995355</v>
      </c>
      <c r="J43" s="92"/>
      <c r="K43" s="92">
        <f t="shared" si="21"/>
        <v>1</v>
      </c>
    </row>
    <row r="44" spans="2:11" x14ac:dyDescent="0.25">
      <c r="B44" s="83" t="s">
        <v>149</v>
      </c>
    </row>
    <row r="45" spans="2:11" x14ac:dyDescent="0.25">
      <c r="B45" s="83" t="s">
        <v>150</v>
      </c>
    </row>
  </sheetData>
  <mergeCells count="10">
    <mergeCell ref="B6:K6"/>
    <mergeCell ref="B5:K5"/>
    <mergeCell ref="B25:K25"/>
    <mergeCell ref="B26:K26"/>
    <mergeCell ref="B28:K28"/>
    <mergeCell ref="B29:B30"/>
    <mergeCell ref="C29:K29"/>
    <mergeCell ref="B8:K8"/>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topLeftCell="A103" zoomScaleNormal="100" workbookViewId="0">
      <selection activeCell="M83" sqref="M83"/>
    </sheetView>
  </sheetViews>
  <sheetFormatPr baseColWidth="10" defaultRowHeight="12" x14ac:dyDescent="0.25"/>
  <cols>
    <col min="1" max="1" width="6" style="84" customWidth="1"/>
    <col min="2" max="2" width="18.109375" style="84" customWidth="1"/>
    <col min="3" max="3" width="8.44140625" style="84" customWidth="1"/>
    <col min="4" max="4" width="7.44140625" style="84" bestFit="1" customWidth="1"/>
    <col min="5" max="6" width="7.44140625" style="84" customWidth="1"/>
    <col min="7" max="7" width="8" style="84" bestFit="1" customWidth="1"/>
    <col min="8" max="8" width="7.44140625" style="84" bestFit="1" customWidth="1"/>
    <col min="9" max="11" width="7.44140625" style="84" customWidth="1"/>
    <col min="12" max="12" width="7.88671875" style="84" customWidth="1"/>
    <col min="13" max="251" width="11.44140625" style="84"/>
    <col min="252" max="252" width="18.109375" style="84" customWidth="1"/>
    <col min="253" max="253" width="8" style="84" bestFit="1" customWidth="1"/>
    <col min="254" max="254" width="7.44140625" style="84" bestFit="1" customWidth="1"/>
    <col min="255" max="256" width="7.44140625" style="84" customWidth="1"/>
    <col min="257" max="257" width="8" style="84" bestFit="1" customWidth="1"/>
    <col min="258" max="258" width="7.44140625" style="84" bestFit="1" customWidth="1"/>
    <col min="259" max="261" width="7.44140625" style="84" customWidth="1"/>
    <col min="262" max="267" width="0" style="84" hidden="1" customWidth="1"/>
    <col min="268" max="268" width="7.88671875" style="84" customWidth="1"/>
    <col min="269" max="507" width="11.44140625" style="84"/>
    <col min="508" max="508" width="18.109375" style="84" customWidth="1"/>
    <col min="509" max="509" width="8" style="84" bestFit="1" customWidth="1"/>
    <col min="510" max="510" width="7.44140625" style="84" bestFit="1" customWidth="1"/>
    <col min="511" max="512" width="7.44140625" style="84" customWidth="1"/>
    <col min="513" max="513" width="8" style="84" bestFit="1" customWidth="1"/>
    <col min="514" max="514" width="7.44140625" style="84" bestFit="1" customWidth="1"/>
    <col min="515" max="517" width="7.44140625" style="84" customWidth="1"/>
    <col min="518" max="523" width="0" style="84" hidden="1" customWidth="1"/>
    <col min="524" max="524" width="7.88671875" style="84" customWidth="1"/>
    <col min="525" max="763" width="11.44140625" style="84"/>
    <col min="764" max="764" width="18.109375" style="84" customWidth="1"/>
    <col min="765" max="765" width="8" style="84" bestFit="1" customWidth="1"/>
    <col min="766" max="766" width="7.44140625" style="84" bestFit="1" customWidth="1"/>
    <col min="767" max="768" width="7.44140625" style="84" customWidth="1"/>
    <col min="769" max="769" width="8" style="84" bestFit="1" customWidth="1"/>
    <col min="770" max="770" width="7.44140625" style="84" bestFit="1" customWidth="1"/>
    <col min="771" max="773" width="7.44140625" style="84" customWidth="1"/>
    <col min="774" max="779" width="0" style="84" hidden="1" customWidth="1"/>
    <col min="780" max="780" width="7.88671875" style="84" customWidth="1"/>
    <col min="781" max="1019" width="11.44140625" style="84"/>
    <col min="1020" max="1020" width="18.109375" style="84" customWidth="1"/>
    <col min="1021" max="1021" width="8" style="84" bestFit="1" customWidth="1"/>
    <col min="1022" max="1022" width="7.44140625" style="84" bestFit="1" customWidth="1"/>
    <col min="1023" max="1024" width="7.44140625" style="84" customWidth="1"/>
    <col min="1025" max="1025" width="8" style="84" bestFit="1" customWidth="1"/>
    <col min="1026" max="1026" width="7.44140625" style="84" bestFit="1" customWidth="1"/>
    <col min="1027" max="1029" width="7.44140625" style="84" customWidth="1"/>
    <col min="1030" max="1035" width="0" style="84" hidden="1" customWidth="1"/>
    <col min="1036" max="1036" width="7.88671875" style="84" customWidth="1"/>
    <col min="1037" max="1275" width="11.44140625" style="84"/>
    <col min="1276" max="1276" width="18.109375" style="84" customWidth="1"/>
    <col min="1277" max="1277" width="8" style="84" bestFit="1" customWidth="1"/>
    <col min="1278" max="1278" width="7.44140625" style="84" bestFit="1" customWidth="1"/>
    <col min="1279" max="1280" width="7.44140625" style="84" customWidth="1"/>
    <col min="1281" max="1281" width="8" style="84" bestFit="1" customWidth="1"/>
    <col min="1282" max="1282" width="7.44140625" style="84" bestFit="1" customWidth="1"/>
    <col min="1283" max="1285" width="7.44140625" style="84" customWidth="1"/>
    <col min="1286" max="1291" width="0" style="84" hidden="1" customWidth="1"/>
    <col min="1292" max="1292" width="7.88671875" style="84" customWidth="1"/>
    <col min="1293" max="1531" width="11.44140625" style="84"/>
    <col min="1532" max="1532" width="18.109375" style="84" customWidth="1"/>
    <col min="1533" max="1533" width="8" style="84" bestFit="1" customWidth="1"/>
    <col min="1534" max="1534" width="7.44140625" style="84" bestFit="1" customWidth="1"/>
    <col min="1535" max="1536" width="7.44140625" style="84" customWidth="1"/>
    <col min="1537" max="1537" width="8" style="84" bestFit="1" customWidth="1"/>
    <col min="1538" max="1538" width="7.44140625" style="84" bestFit="1" customWidth="1"/>
    <col min="1539" max="1541" width="7.44140625" style="84" customWidth="1"/>
    <col min="1542" max="1547" width="0" style="84" hidden="1" customWidth="1"/>
    <col min="1548" max="1548" width="7.88671875" style="84" customWidth="1"/>
    <col min="1549" max="1787" width="11.44140625" style="84"/>
    <col min="1788" max="1788" width="18.109375" style="84" customWidth="1"/>
    <col min="1789" max="1789" width="8" style="84" bestFit="1" customWidth="1"/>
    <col min="1790" max="1790" width="7.44140625" style="84" bestFit="1" customWidth="1"/>
    <col min="1791" max="1792" width="7.44140625" style="84" customWidth="1"/>
    <col min="1793" max="1793" width="8" style="84" bestFit="1" customWidth="1"/>
    <col min="1794" max="1794" width="7.44140625" style="84" bestFit="1" customWidth="1"/>
    <col min="1795" max="1797" width="7.44140625" style="84" customWidth="1"/>
    <col min="1798" max="1803" width="0" style="84" hidden="1" customWidth="1"/>
    <col min="1804" max="1804" width="7.88671875" style="84" customWidth="1"/>
    <col min="1805" max="2043" width="11.44140625" style="84"/>
    <col min="2044" max="2044" width="18.109375" style="84" customWidth="1"/>
    <col min="2045" max="2045" width="8" style="84" bestFit="1" customWidth="1"/>
    <col min="2046" max="2046" width="7.44140625" style="84" bestFit="1" customWidth="1"/>
    <col min="2047" max="2048" width="7.44140625" style="84" customWidth="1"/>
    <col min="2049" max="2049" width="8" style="84" bestFit="1" customWidth="1"/>
    <col min="2050" max="2050" width="7.44140625" style="84" bestFit="1" customWidth="1"/>
    <col min="2051" max="2053" width="7.44140625" style="84" customWidth="1"/>
    <col min="2054" max="2059" width="0" style="84" hidden="1" customWidth="1"/>
    <col min="2060" max="2060" width="7.88671875" style="84" customWidth="1"/>
    <col min="2061" max="2299" width="11.44140625" style="84"/>
    <col min="2300" max="2300" width="18.109375" style="84" customWidth="1"/>
    <col min="2301" max="2301" width="8" style="84" bestFit="1" customWidth="1"/>
    <col min="2302" max="2302" width="7.44140625" style="84" bestFit="1" customWidth="1"/>
    <col min="2303" max="2304" width="7.44140625" style="84" customWidth="1"/>
    <col min="2305" max="2305" width="8" style="84" bestFit="1" customWidth="1"/>
    <col min="2306" max="2306" width="7.44140625" style="84" bestFit="1" customWidth="1"/>
    <col min="2307" max="2309" width="7.44140625" style="84" customWidth="1"/>
    <col min="2310" max="2315" width="0" style="84" hidden="1" customWidth="1"/>
    <col min="2316" max="2316" width="7.88671875" style="84" customWidth="1"/>
    <col min="2317" max="2555" width="11.44140625" style="84"/>
    <col min="2556" max="2556" width="18.109375" style="84" customWidth="1"/>
    <col min="2557" max="2557" width="8" style="84" bestFit="1" customWidth="1"/>
    <col min="2558" max="2558" width="7.44140625" style="84" bestFit="1" customWidth="1"/>
    <col min="2559" max="2560" width="7.44140625" style="84" customWidth="1"/>
    <col min="2561" max="2561" width="8" style="84" bestFit="1" customWidth="1"/>
    <col min="2562" max="2562" width="7.44140625" style="84" bestFit="1" customWidth="1"/>
    <col min="2563" max="2565" width="7.44140625" style="84" customWidth="1"/>
    <col min="2566" max="2571" width="0" style="84" hidden="1" customWidth="1"/>
    <col min="2572" max="2572" width="7.88671875" style="84" customWidth="1"/>
    <col min="2573" max="2811" width="11.44140625" style="84"/>
    <col min="2812" max="2812" width="18.109375" style="84" customWidth="1"/>
    <col min="2813" max="2813" width="8" style="84" bestFit="1" customWidth="1"/>
    <col min="2814" max="2814" width="7.44140625" style="84" bestFit="1" customWidth="1"/>
    <col min="2815" max="2816" width="7.44140625" style="84" customWidth="1"/>
    <col min="2817" max="2817" width="8" style="84" bestFit="1" customWidth="1"/>
    <col min="2818" max="2818" width="7.44140625" style="84" bestFit="1" customWidth="1"/>
    <col min="2819" max="2821" width="7.44140625" style="84" customWidth="1"/>
    <col min="2822" max="2827" width="0" style="84" hidden="1" customWidth="1"/>
    <col min="2828" max="2828" width="7.88671875" style="84" customWidth="1"/>
    <col min="2829" max="3067" width="11.44140625" style="84"/>
    <col min="3068" max="3068" width="18.109375" style="84" customWidth="1"/>
    <col min="3069" max="3069" width="8" style="84" bestFit="1" customWidth="1"/>
    <col min="3070" max="3070" width="7.44140625" style="84" bestFit="1" customWidth="1"/>
    <col min="3071" max="3072" width="7.44140625" style="84" customWidth="1"/>
    <col min="3073" max="3073" width="8" style="84" bestFit="1" customWidth="1"/>
    <col min="3074" max="3074" width="7.44140625" style="84" bestFit="1" customWidth="1"/>
    <col min="3075" max="3077" width="7.44140625" style="84" customWidth="1"/>
    <col min="3078" max="3083" width="0" style="84" hidden="1" customWidth="1"/>
    <col min="3084" max="3084" width="7.88671875" style="84" customWidth="1"/>
    <col min="3085" max="3323" width="11.44140625" style="84"/>
    <col min="3324" max="3324" width="18.109375" style="84" customWidth="1"/>
    <col min="3325" max="3325" width="8" style="84" bestFit="1" customWidth="1"/>
    <col min="3326" max="3326" width="7.44140625" style="84" bestFit="1" customWidth="1"/>
    <col min="3327" max="3328" width="7.44140625" style="84" customWidth="1"/>
    <col min="3329" max="3329" width="8" style="84" bestFit="1" customWidth="1"/>
    <col min="3330" max="3330" width="7.44140625" style="84" bestFit="1" customWidth="1"/>
    <col min="3331" max="3333" width="7.44140625" style="84" customWidth="1"/>
    <col min="3334" max="3339" width="0" style="84" hidden="1" customWidth="1"/>
    <col min="3340" max="3340" width="7.88671875" style="84" customWidth="1"/>
    <col min="3341" max="3579" width="11.44140625" style="84"/>
    <col min="3580" max="3580" width="18.109375" style="84" customWidth="1"/>
    <col min="3581" max="3581" width="8" style="84" bestFit="1" customWidth="1"/>
    <col min="3582" max="3582" width="7.44140625" style="84" bestFit="1" customWidth="1"/>
    <col min="3583" max="3584" width="7.44140625" style="84" customWidth="1"/>
    <col min="3585" max="3585" width="8" style="84" bestFit="1" customWidth="1"/>
    <col min="3586" max="3586" width="7.44140625" style="84" bestFit="1" customWidth="1"/>
    <col min="3587" max="3589" width="7.44140625" style="84" customWidth="1"/>
    <col min="3590" max="3595" width="0" style="84" hidden="1" customWidth="1"/>
    <col min="3596" max="3596" width="7.88671875" style="84" customWidth="1"/>
    <col min="3597" max="3835" width="11.44140625" style="84"/>
    <col min="3836" max="3836" width="18.109375" style="84" customWidth="1"/>
    <col min="3837" max="3837" width="8" style="84" bestFit="1" customWidth="1"/>
    <col min="3838" max="3838" width="7.44140625" style="84" bestFit="1" customWidth="1"/>
    <col min="3839" max="3840" width="7.44140625" style="84" customWidth="1"/>
    <col min="3841" max="3841" width="8" style="84" bestFit="1" customWidth="1"/>
    <col min="3842" max="3842" width="7.44140625" style="84" bestFit="1" customWidth="1"/>
    <col min="3843" max="3845" width="7.44140625" style="84" customWidth="1"/>
    <col min="3846" max="3851" width="0" style="84" hidden="1" customWidth="1"/>
    <col min="3852" max="3852" width="7.88671875" style="84" customWidth="1"/>
    <col min="3853" max="4091" width="11.44140625" style="84"/>
    <col min="4092" max="4092" width="18.109375" style="84" customWidth="1"/>
    <col min="4093" max="4093" width="8" style="84" bestFit="1" customWidth="1"/>
    <col min="4094" max="4094" width="7.44140625" style="84" bestFit="1" customWidth="1"/>
    <col min="4095" max="4096" width="7.44140625" style="84" customWidth="1"/>
    <col min="4097" max="4097" width="8" style="84" bestFit="1" customWidth="1"/>
    <col min="4098" max="4098" width="7.44140625" style="84" bestFit="1" customWidth="1"/>
    <col min="4099" max="4101" width="7.44140625" style="84" customWidth="1"/>
    <col min="4102" max="4107" width="0" style="84" hidden="1" customWidth="1"/>
    <col min="4108" max="4108" width="7.88671875" style="84" customWidth="1"/>
    <col min="4109" max="4347" width="11.44140625" style="84"/>
    <col min="4348" max="4348" width="18.109375" style="84" customWidth="1"/>
    <col min="4349" max="4349" width="8" style="84" bestFit="1" customWidth="1"/>
    <col min="4350" max="4350" width="7.44140625" style="84" bestFit="1" customWidth="1"/>
    <col min="4351" max="4352" width="7.44140625" style="84" customWidth="1"/>
    <col min="4353" max="4353" width="8" style="84" bestFit="1" customWidth="1"/>
    <col min="4354" max="4354" width="7.44140625" style="84" bestFit="1" customWidth="1"/>
    <col min="4355" max="4357" width="7.44140625" style="84" customWidth="1"/>
    <col min="4358" max="4363" width="0" style="84" hidden="1" customWidth="1"/>
    <col min="4364" max="4364" width="7.88671875" style="84" customWidth="1"/>
    <col min="4365" max="4603" width="11.44140625" style="84"/>
    <col min="4604" max="4604" width="18.109375" style="84" customWidth="1"/>
    <col min="4605" max="4605" width="8" style="84" bestFit="1" customWidth="1"/>
    <col min="4606" max="4606" width="7.44140625" style="84" bestFit="1" customWidth="1"/>
    <col min="4607" max="4608" width="7.44140625" style="84" customWidth="1"/>
    <col min="4609" max="4609" width="8" style="84" bestFit="1" customWidth="1"/>
    <col min="4610" max="4610" width="7.44140625" style="84" bestFit="1" customWidth="1"/>
    <col min="4611" max="4613" width="7.44140625" style="84" customWidth="1"/>
    <col min="4614" max="4619" width="0" style="84" hidden="1" customWidth="1"/>
    <col min="4620" max="4620" width="7.88671875" style="84" customWidth="1"/>
    <col min="4621" max="4859" width="11.44140625" style="84"/>
    <col min="4860" max="4860" width="18.109375" style="84" customWidth="1"/>
    <col min="4861" max="4861" width="8" style="84" bestFit="1" customWidth="1"/>
    <col min="4862" max="4862" width="7.44140625" style="84" bestFit="1" customWidth="1"/>
    <col min="4863" max="4864" width="7.44140625" style="84" customWidth="1"/>
    <col min="4865" max="4865" width="8" style="84" bestFit="1" customWidth="1"/>
    <col min="4866" max="4866" width="7.44140625" style="84" bestFit="1" customWidth="1"/>
    <col min="4867" max="4869" width="7.44140625" style="84" customWidth="1"/>
    <col min="4870" max="4875" width="0" style="84" hidden="1" customWidth="1"/>
    <col min="4876" max="4876" width="7.88671875" style="84" customWidth="1"/>
    <col min="4877" max="5115" width="11.44140625" style="84"/>
    <col min="5116" max="5116" width="18.109375" style="84" customWidth="1"/>
    <col min="5117" max="5117" width="8" style="84" bestFit="1" customWidth="1"/>
    <col min="5118" max="5118" width="7.44140625" style="84" bestFit="1" customWidth="1"/>
    <col min="5119" max="5120" width="7.44140625" style="84" customWidth="1"/>
    <col min="5121" max="5121" width="8" style="84" bestFit="1" customWidth="1"/>
    <col min="5122" max="5122" width="7.44140625" style="84" bestFit="1" customWidth="1"/>
    <col min="5123" max="5125" width="7.44140625" style="84" customWidth="1"/>
    <col min="5126" max="5131" width="0" style="84" hidden="1" customWidth="1"/>
    <col min="5132" max="5132" width="7.88671875" style="84" customWidth="1"/>
    <col min="5133" max="5371" width="11.44140625" style="84"/>
    <col min="5372" max="5372" width="18.109375" style="84" customWidth="1"/>
    <col min="5373" max="5373" width="8" style="84" bestFit="1" customWidth="1"/>
    <col min="5374" max="5374" width="7.44140625" style="84" bestFit="1" customWidth="1"/>
    <col min="5375" max="5376" width="7.44140625" style="84" customWidth="1"/>
    <col min="5377" max="5377" width="8" style="84" bestFit="1" customWidth="1"/>
    <col min="5378" max="5378" width="7.44140625" style="84" bestFit="1" customWidth="1"/>
    <col min="5379" max="5381" width="7.44140625" style="84" customWidth="1"/>
    <col min="5382" max="5387" width="0" style="84" hidden="1" customWidth="1"/>
    <col min="5388" max="5388" width="7.88671875" style="84" customWidth="1"/>
    <col min="5389" max="5627" width="11.44140625" style="84"/>
    <col min="5628" max="5628" width="18.109375" style="84" customWidth="1"/>
    <col min="5629" max="5629" width="8" style="84" bestFit="1" customWidth="1"/>
    <col min="5630" max="5630" width="7.44140625" style="84" bestFit="1" customWidth="1"/>
    <col min="5631" max="5632" width="7.44140625" style="84" customWidth="1"/>
    <col min="5633" max="5633" width="8" style="84" bestFit="1" customWidth="1"/>
    <col min="5634" max="5634" width="7.44140625" style="84" bestFit="1" customWidth="1"/>
    <col min="5635" max="5637" width="7.44140625" style="84" customWidth="1"/>
    <col min="5638" max="5643" width="0" style="84" hidden="1" customWidth="1"/>
    <col min="5644" max="5644" width="7.88671875" style="84" customWidth="1"/>
    <col min="5645" max="5883" width="11.44140625" style="84"/>
    <col min="5884" max="5884" width="18.109375" style="84" customWidth="1"/>
    <col min="5885" max="5885" width="8" style="84" bestFit="1" customWidth="1"/>
    <col min="5886" max="5886" width="7.44140625" style="84" bestFit="1" customWidth="1"/>
    <col min="5887" max="5888" width="7.44140625" style="84" customWidth="1"/>
    <col min="5889" max="5889" width="8" style="84" bestFit="1" customWidth="1"/>
    <col min="5890" max="5890" width="7.44140625" style="84" bestFit="1" customWidth="1"/>
    <col min="5891" max="5893" width="7.44140625" style="84" customWidth="1"/>
    <col min="5894" max="5899" width="0" style="84" hidden="1" customWidth="1"/>
    <col min="5900" max="5900" width="7.88671875" style="84" customWidth="1"/>
    <col min="5901" max="6139" width="11.44140625" style="84"/>
    <col min="6140" max="6140" width="18.109375" style="84" customWidth="1"/>
    <col min="6141" max="6141" width="8" style="84" bestFit="1" customWidth="1"/>
    <col min="6142" max="6142" width="7.44140625" style="84" bestFit="1" customWidth="1"/>
    <col min="6143" max="6144" width="7.44140625" style="84" customWidth="1"/>
    <col min="6145" max="6145" width="8" style="84" bestFit="1" customWidth="1"/>
    <col min="6146" max="6146" width="7.44140625" style="84" bestFit="1" customWidth="1"/>
    <col min="6147" max="6149" width="7.44140625" style="84" customWidth="1"/>
    <col min="6150" max="6155" width="0" style="84" hidden="1" customWidth="1"/>
    <col min="6156" max="6156" width="7.88671875" style="84" customWidth="1"/>
    <col min="6157" max="6395" width="11.44140625" style="84"/>
    <col min="6396" max="6396" width="18.109375" style="84" customWidth="1"/>
    <col min="6397" max="6397" width="8" style="84" bestFit="1" customWidth="1"/>
    <col min="6398" max="6398" width="7.44140625" style="84" bestFit="1" customWidth="1"/>
    <col min="6399" max="6400" width="7.44140625" style="84" customWidth="1"/>
    <col min="6401" max="6401" width="8" style="84" bestFit="1" customWidth="1"/>
    <col min="6402" max="6402" width="7.44140625" style="84" bestFit="1" customWidth="1"/>
    <col min="6403" max="6405" width="7.44140625" style="84" customWidth="1"/>
    <col min="6406" max="6411" width="0" style="84" hidden="1" customWidth="1"/>
    <col min="6412" max="6412" width="7.88671875" style="84" customWidth="1"/>
    <col min="6413" max="6651" width="11.44140625" style="84"/>
    <col min="6652" max="6652" width="18.109375" style="84" customWidth="1"/>
    <col min="6653" max="6653" width="8" style="84" bestFit="1" customWidth="1"/>
    <col min="6654" max="6654" width="7.44140625" style="84" bestFit="1" customWidth="1"/>
    <col min="6655" max="6656" width="7.44140625" style="84" customWidth="1"/>
    <col min="6657" max="6657" width="8" style="84" bestFit="1" customWidth="1"/>
    <col min="6658" max="6658" width="7.44140625" style="84" bestFit="1" customWidth="1"/>
    <col min="6659" max="6661" width="7.44140625" style="84" customWidth="1"/>
    <col min="6662" max="6667" width="0" style="84" hidden="1" customWidth="1"/>
    <col min="6668" max="6668" width="7.88671875" style="84" customWidth="1"/>
    <col min="6669" max="6907" width="11.44140625" style="84"/>
    <col min="6908" max="6908" width="18.109375" style="84" customWidth="1"/>
    <col min="6909" max="6909" width="8" style="84" bestFit="1" customWidth="1"/>
    <col min="6910" max="6910" width="7.44140625" style="84" bestFit="1" customWidth="1"/>
    <col min="6911" max="6912" width="7.44140625" style="84" customWidth="1"/>
    <col min="6913" max="6913" width="8" style="84" bestFit="1" customWidth="1"/>
    <col min="6914" max="6914" width="7.44140625" style="84" bestFit="1" customWidth="1"/>
    <col min="6915" max="6917" width="7.44140625" style="84" customWidth="1"/>
    <col min="6918" max="6923" width="0" style="84" hidden="1" customWidth="1"/>
    <col min="6924" max="6924" width="7.88671875" style="84" customWidth="1"/>
    <col min="6925" max="7163" width="11.44140625" style="84"/>
    <col min="7164" max="7164" width="18.109375" style="84" customWidth="1"/>
    <col min="7165" max="7165" width="8" style="84" bestFit="1" customWidth="1"/>
    <col min="7166" max="7166" width="7.44140625" style="84" bestFit="1" customWidth="1"/>
    <col min="7167" max="7168" width="7.44140625" style="84" customWidth="1"/>
    <col min="7169" max="7169" width="8" style="84" bestFit="1" customWidth="1"/>
    <col min="7170" max="7170" width="7.44140625" style="84" bestFit="1" customWidth="1"/>
    <col min="7171" max="7173" width="7.44140625" style="84" customWidth="1"/>
    <col min="7174" max="7179" width="0" style="84" hidden="1" customWidth="1"/>
    <col min="7180" max="7180" width="7.88671875" style="84" customWidth="1"/>
    <col min="7181" max="7419" width="11.44140625" style="84"/>
    <col min="7420" max="7420" width="18.109375" style="84" customWidth="1"/>
    <col min="7421" max="7421" width="8" style="84" bestFit="1" customWidth="1"/>
    <col min="7422" max="7422" width="7.44140625" style="84" bestFit="1" customWidth="1"/>
    <col min="7423" max="7424" width="7.44140625" style="84" customWidth="1"/>
    <col min="7425" max="7425" width="8" style="84" bestFit="1" customWidth="1"/>
    <col min="7426" max="7426" width="7.44140625" style="84" bestFit="1" customWidth="1"/>
    <col min="7427" max="7429" width="7.44140625" style="84" customWidth="1"/>
    <col min="7430" max="7435" width="0" style="84" hidden="1" customWidth="1"/>
    <col min="7436" max="7436" width="7.88671875" style="84" customWidth="1"/>
    <col min="7437" max="7675" width="11.44140625" style="84"/>
    <col min="7676" max="7676" width="18.109375" style="84" customWidth="1"/>
    <col min="7677" max="7677" width="8" style="84" bestFit="1" customWidth="1"/>
    <col min="7678" max="7678" width="7.44140625" style="84" bestFit="1" customWidth="1"/>
    <col min="7679" max="7680" width="7.44140625" style="84" customWidth="1"/>
    <col min="7681" max="7681" width="8" style="84" bestFit="1" customWidth="1"/>
    <col min="7682" max="7682" width="7.44140625" style="84" bestFit="1" customWidth="1"/>
    <col min="7683" max="7685" width="7.44140625" style="84" customWidth="1"/>
    <col min="7686" max="7691" width="0" style="84" hidden="1" customWidth="1"/>
    <col min="7692" max="7692" width="7.88671875" style="84" customWidth="1"/>
    <col min="7693" max="7931" width="11.44140625" style="84"/>
    <col min="7932" max="7932" width="18.109375" style="84" customWidth="1"/>
    <col min="7933" max="7933" width="8" style="84" bestFit="1" customWidth="1"/>
    <col min="7934" max="7934" width="7.44140625" style="84" bestFit="1" customWidth="1"/>
    <col min="7935" max="7936" width="7.44140625" style="84" customWidth="1"/>
    <col min="7937" max="7937" width="8" style="84" bestFit="1" customWidth="1"/>
    <col min="7938" max="7938" width="7.44140625" style="84" bestFit="1" customWidth="1"/>
    <col min="7939" max="7941" width="7.44140625" style="84" customWidth="1"/>
    <col min="7942" max="7947" width="0" style="84" hidden="1" customWidth="1"/>
    <col min="7948" max="7948" width="7.88671875" style="84" customWidth="1"/>
    <col min="7949" max="8187" width="11.44140625" style="84"/>
    <col min="8188" max="8188" width="18.109375" style="84" customWidth="1"/>
    <col min="8189" max="8189" width="8" style="84" bestFit="1" customWidth="1"/>
    <col min="8190" max="8190" width="7.44140625" style="84" bestFit="1" customWidth="1"/>
    <col min="8191" max="8192" width="7.44140625" style="84" customWidth="1"/>
    <col min="8193" max="8193" width="8" style="84" bestFit="1" customWidth="1"/>
    <col min="8194" max="8194" width="7.44140625" style="84" bestFit="1" customWidth="1"/>
    <col min="8195" max="8197" width="7.44140625" style="84" customWidth="1"/>
    <col min="8198" max="8203" width="0" style="84" hidden="1" customWidth="1"/>
    <col min="8204" max="8204" width="7.88671875" style="84" customWidth="1"/>
    <col min="8205" max="8443" width="11.44140625" style="84"/>
    <col min="8444" max="8444" width="18.109375" style="84" customWidth="1"/>
    <col min="8445" max="8445" width="8" style="84" bestFit="1" customWidth="1"/>
    <col min="8446" max="8446" width="7.44140625" style="84" bestFit="1" customWidth="1"/>
    <col min="8447" max="8448" width="7.44140625" style="84" customWidth="1"/>
    <col min="8449" max="8449" width="8" style="84" bestFit="1" customWidth="1"/>
    <col min="8450" max="8450" width="7.44140625" style="84" bestFit="1" customWidth="1"/>
    <col min="8451" max="8453" width="7.44140625" style="84" customWidth="1"/>
    <col min="8454" max="8459" width="0" style="84" hidden="1" customWidth="1"/>
    <col min="8460" max="8460" width="7.88671875" style="84" customWidth="1"/>
    <col min="8461" max="8699" width="11.44140625" style="84"/>
    <col min="8700" max="8700" width="18.109375" style="84" customWidth="1"/>
    <col min="8701" max="8701" width="8" style="84" bestFit="1" customWidth="1"/>
    <col min="8702" max="8702" width="7.44140625" style="84" bestFit="1" customWidth="1"/>
    <col min="8703" max="8704" width="7.44140625" style="84" customWidth="1"/>
    <col min="8705" max="8705" width="8" style="84" bestFit="1" customWidth="1"/>
    <col min="8706" max="8706" width="7.44140625" style="84" bestFit="1" customWidth="1"/>
    <col min="8707" max="8709" width="7.44140625" style="84" customWidth="1"/>
    <col min="8710" max="8715" width="0" style="84" hidden="1" customWidth="1"/>
    <col min="8716" max="8716" width="7.88671875" style="84" customWidth="1"/>
    <col min="8717" max="8955" width="11.44140625" style="84"/>
    <col min="8956" max="8956" width="18.109375" style="84" customWidth="1"/>
    <col min="8957" max="8957" width="8" style="84" bestFit="1" customWidth="1"/>
    <col min="8958" max="8958" width="7.44140625" style="84" bestFit="1" customWidth="1"/>
    <col min="8959" max="8960" width="7.44140625" style="84" customWidth="1"/>
    <col min="8961" max="8961" width="8" style="84" bestFit="1" customWidth="1"/>
    <col min="8962" max="8962" width="7.44140625" style="84" bestFit="1" customWidth="1"/>
    <col min="8963" max="8965" width="7.44140625" style="84" customWidth="1"/>
    <col min="8966" max="8971" width="0" style="84" hidden="1" customWidth="1"/>
    <col min="8972" max="8972" width="7.88671875" style="84" customWidth="1"/>
    <col min="8973" max="9211" width="11.44140625" style="84"/>
    <col min="9212" max="9212" width="18.109375" style="84" customWidth="1"/>
    <col min="9213" max="9213" width="8" style="84" bestFit="1" customWidth="1"/>
    <col min="9214" max="9214" width="7.44140625" style="84" bestFit="1" customWidth="1"/>
    <col min="9215" max="9216" width="7.44140625" style="84" customWidth="1"/>
    <col min="9217" max="9217" width="8" style="84" bestFit="1" customWidth="1"/>
    <col min="9218" max="9218" width="7.44140625" style="84" bestFit="1" customWidth="1"/>
    <col min="9219" max="9221" width="7.44140625" style="84" customWidth="1"/>
    <col min="9222" max="9227" width="0" style="84" hidden="1" customWidth="1"/>
    <col min="9228" max="9228" width="7.88671875" style="84" customWidth="1"/>
    <col min="9229" max="9467" width="11.44140625" style="84"/>
    <col min="9468" max="9468" width="18.109375" style="84" customWidth="1"/>
    <col min="9469" max="9469" width="8" style="84" bestFit="1" customWidth="1"/>
    <col min="9470" max="9470" width="7.44140625" style="84" bestFit="1" customWidth="1"/>
    <col min="9471" max="9472" width="7.44140625" style="84" customWidth="1"/>
    <col min="9473" max="9473" width="8" style="84" bestFit="1" customWidth="1"/>
    <col min="9474" max="9474" width="7.44140625" style="84" bestFit="1" customWidth="1"/>
    <col min="9475" max="9477" width="7.44140625" style="84" customWidth="1"/>
    <col min="9478" max="9483" width="0" style="84" hidden="1" customWidth="1"/>
    <col min="9484" max="9484" width="7.88671875" style="84" customWidth="1"/>
    <col min="9485" max="9723" width="11.44140625" style="84"/>
    <col min="9724" max="9724" width="18.109375" style="84" customWidth="1"/>
    <col min="9725" max="9725" width="8" style="84" bestFit="1" customWidth="1"/>
    <col min="9726" max="9726" width="7.44140625" style="84" bestFit="1" customWidth="1"/>
    <col min="9727" max="9728" width="7.44140625" style="84" customWidth="1"/>
    <col min="9729" max="9729" width="8" style="84" bestFit="1" customWidth="1"/>
    <col min="9730" max="9730" width="7.44140625" style="84" bestFit="1" customWidth="1"/>
    <col min="9731" max="9733" width="7.44140625" style="84" customWidth="1"/>
    <col min="9734" max="9739" width="0" style="84" hidden="1" customWidth="1"/>
    <col min="9740" max="9740" width="7.88671875" style="84" customWidth="1"/>
    <col min="9741" max="9979" width="11.44140625" style="84"/>
    <col min="9980" max="9980" width="18.109375" style="84" customWidth="1"/>
    <col min="9981" max="9981" width="8" style="84" bestFit="1" customWidth="1"/>
    <col min="9982" max="9982" width="7.44140625" style="84" bestFit="1" customWidth="1"/>
    <col min="9983" max="9984" width="7.44140625" style="84" customWidth="1"/>
    <col min="9985" max="9985" width="8" style="84" bestFit="1" customWidth="1"/>
    <col min="9986" max="9986" width="7.44140625" style="84" bestFit="1" customWidth="1"/>
    <col min="9987" max="9989" width="7.44140625" style="84" customWidth="1"/>
    <col min="9990" max="9995" width="0" style="84" hidden="1" customWidth="1"/>
    <col min="9996" max="9996" width="7.88671875" style="84" customWidth="1"/>
    <col min="9997" max="10235" width="11.44140625" style="84"/>
    <col min="10236" max="10236" width="18.109375" style="84" customWidth="1"/>
    <col min="10237" max="10237" width="8" style="84" bestFit="1" customWidth="1"/>
    <col min="10238" max="10238" width="7.44140625" style="84" bestFit="1" customWidth="1"/>
    <col min="10239" max="10240" width="7.44140625" style="84" customWidth="1"/>
    <col min="10241" max="10241" width="8" style="84" bestFit="1" customWidth="1"/>
    <col min="10242" max="10242" width="7.44140625" style="84" bestFit="1" customWidth="1"/>
    <col min="10243" max="10245" width="7.44140625" style="84" customWidth="1"/>
    <col min="10246" max="10251" width="0" style="84" hidden="1" customWidth="1"/>
    <col min="10252" max="10252" width="7.88671875" style="84" customWidth="1"/>
    <col min="10253" max="10491" width="11.44140625" style="84"/>
    <col min="10492" max="10492" width="18.109375" style="84" customWidth="1"/>
    <col min="10493" max="10493" width="8" style="84" bestFit="1" customWidth="1"/>
    <col min="10494" max="10494" width="7.44140625" style="84" bestFit="1" customWidth="1"/>
    <col min="10495" max="10496" width="7.44140625" style="84" customWidth="1"/>
    <col min="10497" max="10497" width="8" style="84" bestFit="1" customWidth="1"/>
    <col min="10498" max="10498" width="7.44140625" style="84" bestFit="1" customWidth="1"/>
    <col min="10499" max="10501" width="7.44140625" style="84" customWidth="1"/>
    <col min="10502" max="10507" width="0" style="84" hidden="1" customWidth="1"/>
    <col min="10508" max="10508" width="7.88671875" style="84" customWidth="1"/>
    <col min="10509" max="10747" width="11.44140625" style="84"/>
    <col min="10748" max="10748" width="18.109375" style="84" customWidth="1"/>
    <col min="10749" max="10749" width="8" style="84" bestFit="1" customWidth="1"/>
    <col min="10750" max="10750" width="7.44140625" style="84" bestFit="1" customWidth="1"/>
    <col min="10751" max="10752" width="7.44140625" style="84" customWidth="1"/>
    <col min="10753" max="10753" width="8" style="84" bestFit="1" customWidth="1"/>
    <col min="10754" max="10754" width="7.44140625" style="84" bestFit="1" customWidth="1"/>
    <col min="10755" max="10757" width="7.44140625" style="84" customWidth="1"/>
    <col min="10758" max="10763" width="0" style="84" hidden="1" customWidth="1"/>
    <col min="10764" max="10764" width="7.88671875" style="84" customWidth="1"/>
    <col min="10765" max="11003" width="11.44140625" style="84"/>
    <col min="11004" max="11004" width="18.109375" style="84" customWidth="1"/>
    <col min="11005" max="11005" width="8" style="84" bestFit="1" customWidth="1"/>
    <col min="11006" max="11006" width="7.44140625" style="84" bestFit="1" customWidth="1"/>
    <col min="11007" max="11008" width="7.44140625" style="84" customWidth="1"/>
    <col min="11009" max="11009" width="8" style="84" bestFit="1" customWidth="1"/>
    <col min="11010" max="11010" width="7.44140625" style="84" bestFit="1" customWidth="1"/>
    <col min="11011" max="11013" width="7.44140625" style="84" customWidth="1"/>
    <col min="11014" max="11019" width="0" style="84" hidden="1" customWidth="1"/>
    <col min="11020" max="11020" width="7.88671875" style="84" customWidth="1"/>
    <col min="11021" max="11259" width="11.44140625" style="84"/>
    <col min="11260" max="11260" width="18.109375" style="84" customWidth="1"/>
    <col min="11261" max="11261" width="8" style="84" bestFit="1" customWidth="1"/>
    <col min="11262" max="11262" width="7.44140625" style="84" bestFit="1" customWidth="1"/>
    <col min="11263" max="11264" width="7.44140625" style="84" customWidth="1"/>
    <col min="11265" max="11265" width="8" style="84" bestFit="1" customWidth="1"/>
    <col min="11266" max="11266" width="7.44140625" style="84" bestFit="1" customWidth="1"/>
    <col min="11267" max="11269" width="7.44140625" style="84" customWidth="1"/>
    <col min="11270" max="11275" width="0" style="84" hidden="1" customWidth="1"/>
    <col min="11276" max="11276" width="7.88671875" style="84" customWidth="1"/>
    <col min="11277" max="11515" width="11.44140625" style="84"/>
    <col min="11516" max="11516" width="18.109375" style="84" customWidth="1"/>
    <col min="11517" max="11517" width="8" style="84" bestFit="1" customWidth="1"/>
    <col min="11518" max="11518" width="7.44140625" style="84" bestFit="1" customWidth="1"/>
    <col min="11519" max="11520" width="7.44140625" style="84" customWidth="1"/>
    <col min="11521" max="11521" width="8" style="84" bestFit="1" customWidth="1"/>
    <col min="11522" max="11522" width="7.44140625" style="84" bestFit="1" customWidth="1"/>
    <col min="11523" max="11525" width="7.44140625" style="84" customWidth="1"/>
    <col min="11526" max="11531" width="0" style="84" hidden="1" customWidth="1"/>
    <col min="11532" max="11532" width="7.88671875" style="84" customWidth="1"/>
    <col min="11533" max="11771" width="11.44140625" style="84"/>
    <col min="11772" max="11772" width="18.109375" style="84" customWidth="1"/>
    <col min="11773" max="11773" width="8" style="84" bestFit="1" customWidth="1"/>
    <col min="11774" max="11774" width="7.44140625" style="84" bestFit="1" customWidth="1"/>
    <col min="11775" max="11776" width="7.44140625" style="84" customWidth="1"/>
    <col min="11777" max="11777" width="8" style="84" bestFit="1" customWidth="1"/>
    <col min="11778" max="11778" width="7.44140625" style="84" bestFit="1" customWidth="1"/>
    <col min="11779" max="11781" width="7.44140625" style="84" customWidth="1"/>
    <col min="11782" max="11787" width="0" style="84" hidden="1" customWidth="1"/>
    <col min="11788" max="11788" width="7.88671875" style="84" customWidth="1"/>
    <col min="11789" max="12027" width="11.44140625" style="84"/>
    <col min="12028" max="12028" width="18.109375" style="84" customWidth="1"/>
    <col min="12029" max="12029" width="8" style="84" bestFit="1" customWidth="1"/>
    <col min="12030" max="12030" width="7.44140625" style="84" bestFit="1" customWidth="1"/>
    <col min="12031" max="12032" width="7.44140625" style="84" customWidth="1"/>
    <col min="12033" max="12033" width="8" style="84" bestFit="1" customWidth="1"/>
    <col min="12034" max="12034" width="7.44140625" style="84" bestFit="1" customWidth="1"/>
    <col min="12035" max="12037" width="7.44140625" style="84" customWidth="1"/>
    <col min="12038" max="12043" width="0" style="84" hidden="1" customWidth="1"/>
    <col min="12044" max="12044" width="7.88671875" style="84" customWidth="1"/>
    <col min="12045" max="12283" width="11.44140625" style="84"/>
    <col min="12284" max="12284" width="18.109375" style="84" customWidth="1"/>
    <col min="12285" max="12285" width="8" style="84" bestFit="1" customWidth="1"/>
    <col min="12286" max="12286" width="7.44140625" style="84" bestFit="1" customWidth="1"/>
    <col min="12287" max="12288" width="7.44140625" style="84" customWidth="1"/>
    <col min="12289" max="12289" width="8" style="84" bestFit="1" customWidth="1"/>
    <col min="12290" max="12290" width="7.44140625" style="84" bestFit="1" customWidth="1"/>
    <col min="12291" max="12293" width="7.44140625" style="84" customWidth="1"/>
    <col min="12294" max="12299" width="0" style="84" hidden="1" customWidth="1"/>
    <col min="12300" max="12300" width="7.88671875" style="84" customWidth="1"/>
    <col min="12301" max="12539" width="11.44140625" style="84"/>
    <col min="12540" max="12540" width="18.109375" style="84" customWidth="1"/>
    <col min="12541" max="12541" width="8" style="84" bestFit="1" customWidth="1"/>
    <col min="12542" max="12542" width="7.44140625" style="84" bestFit="1" customWidth="1"/>
    <col min="12543" max="12544" width="7.44140625" style="84" customWidth="1"/>
    <col min="12545" max="12545" width="8" style="84" bestFit="1" customWidth="1"/>
    <col min="12546" max="12546" width="7.44140625" style="84" bestFit="1" customWidth="1"/>
    <col min="12547" max="12549" width="7.44140625" style="84" customWidth="1"/>
    <col min="12550" max="12555" width="0" style="84" hidden="1" customWidth="1"/>
    <col min="12556" max="12556" width="7.88671875" style="84" customWidth="1"/>
    <col min="12557" max="12795" width="11.44140625" style="84"/>
    <col min="12796" max="12796" width="18.109375" style="84" customWidth="1"/>
    <col min="12797" max="12797" width="8" style="84" bestFit="1" customWidth="1"/>
    <col min="12798" max="12798" width="7.44140625" style="84" bestFit="1" customWidth="1"/>
    <col min="12799" max="12800" width="7.44140625" style="84" customWidth="1"/>
    <col min="12801" max="12801" width="8" style="84" bestFit="1" customWidth="1"/>
    <col min="12802" max="12802" width="7.44140625" style="84" bestFit="1" customWidth="1"/>
    <col min="12803" max="12805" width="7.44140625" style="84" customWidth="1"/>
    <col min="12806" max="12811" width="0" style="84" hidden="1" customWidth="1"/>
    <col min="12812" max="12812" width="7.88671875" style="84" customWidth="1"/>
    <col min="12813" max="13051" width="11.44140625" style="84"/>
    <col min="13052" max="13052" width="18.109375" style="84" customWidth="1"/>
    <col min="13053" max="13053" width="8" style="84" bestFit="1" customWidth="1"/>
    <col min="13054" max="13054" width="7.44140625" style="84" bestFit="1" customWidth="1"/>
    <col min="13055" max="13056" width="7.44140625" style="84" customWidth="1"/>
    <col min="13057" max="13057" width="8" style="84" bestFit="1" customWidth="1"/>
    <col min="13058" max="13058" width="7.44140625" style="84" bestFit="1" customWidth="1"/>
    <col min="13059" max="13061" width="7.44140625" style="84" customWidth="1"/>
    <col min="13062" max="13067" width="0" style="84" hidden="1" customWidth="1"/>
    <col min="13068" max="13068" width="7.88671875" style="84" customWidth="1"/>
    <col min="13069" max="13307" width="11.44140625" style="84"/>
    <col min="13308" max="13308" width="18.109375" style="84" customWidth="1"/>
    <col min="13309" max="13309" width="8" style="84" bestFit="1" customWidth="1"/>
    <col min="13310" max="13310" width="7.44140625" style="84" bestFit="1" customWidth="1"/>
    <col min="13311" max="13312" width="7.44140625" style="84" customWidth="1"/>
    <col min="13313" max="13313" width="8" style="84" bestFit="1" customWidth="1"/>
    <col min="13314" max="13314" width="7.44140625" style="84" bestFit="1" customWidth="1"/>
    <col min="13315" max="13317" width="7.44140625" style="84" customWidth="1"/>
    <col min="13318" max="13323" width="0" style="84" hidden="1" customWidth="1"/>
    <col min="13324" max="13324" width="7.88671875" style="84" customWidth="1"/>
    <col min="13325" max="13563" width="11.44140625" style="84"/>
    <col min="13564" max="13564" width="18.109375" style="84" customWidth="1"/>
    <col min="13565" max="13565" width="8" style="84" bestFit="1" customWidth="1"/>
    <col min="13566" max="13566" width="7.44140625" style="84" bestFit="1" customWidth="1"/>
    <col min="13567" max="13568" width="7.44140625" style="84" customWidth="1"/>
    <col min="13569" max="13569" width="8" style="84" bestFit="1" customWidth="1"/>
    <col min="13570" max="13570" width="7.44140625" style="84" bestFit="1" customWidth="1"/>
    <col min="13571" max="13573" width="7.44140625" style="84" customWidth="1"/>
    <col min="13574" max="13579" width="0" style="84" hidden="1" customWidth="1"/>
    <col min="13580" max="13580" width="7.88671875" style="84" customWidth="1"/>
    <col min="13581" max="13819" width="11.44140625" style="84"/>
    <col min="13820" max="13820" width="18.109375" style="84" customWidth="1"/>
    <col min="13821" max="13821" width="8" style="84" bestFit="1" customWidth="1"/>
    <col min="13822" max="13822" width="7.44140625" style="84" bestFit="1" customWidth="1"/>
    <col min="13823" max="13824" width="7.44140625" style="84" customWidth="1"/>
    <col min="13825" max="13825" width="8" style="84" bestFit="1" customWidth="1"/>
    <col min="13826" max="13826" width="7.44140625" style="84" bestFit="1" customWidth="1"/>
    <col min="13827" max="13829" width="7.44140625" style="84" customWidth="1"/>
    <col min="13830" max="13835" width="0" style="84" hidden="1" customWidth="1"/>
    <col min="13836" max="13836" width="7.88671875" style="84" customWidth="1"/>
    <col min="13837" max="14075" width="11.44140625" style="84"/>
    <col min="14076" max="14076" width="18.109375" style="84" customWidth="1"/>
    <col min="14077" max="14077" width="8" style="84" bestFit="1" customWidth="1"/>
    <col min="14078" max="14078" width="7.44140625" style="84" bestFit="1" customWidth="1"/>
    <col min="14079" max="14080" width="7.44140625" style="84" customWidth="1"/>
    <col min="14081" max="14081" width="8" style="84" bestFit="1" customWidth="1"/>
    <col min="14082" max="14082" width="7.44140625" style="84" bestFit="1" customWidth="1"/>
    <col min="14083" max="14085" width="7.44140625" style="84" customWidth="1"/>
    <col min="14086" max="14091" width="0" style="84" hidden="1" customWidth="1"/>
    <col min="14092" max="14092" width="7.88671875" style="84" customWidth="1"/>
    <col min="14093" max="14331" width="11.44140625" style="84"/>
    <col min="14332" max="14332" width="18.109375" style="84" customWidth="1"/>
    <col min="14333" max="14333" width="8" style="84" bestFit="1" customWidth="1"/>
    <col min="14334" max="14334" width="7.44140625" style="84" bestFit="1" customWidth="1"/>
    <col min="14335" max="14336" width="7.44140625" style="84" customWidth="1"/>
    <col min="14337" max="14337" width="8" style="84" bestFit="1" customWidth="1"/>
    <col min="14338" max="14338" width="7.44140625" style="84" bestFit="1" customWidth="1"/>
    <col min="14339" max="14341" width="7.44140625" style="84" customWidth="1"/>
    <col min="14342" max="14347" width="0" style="84" hidden="1" customWidth="1"/>
    <col min="14348" max="14348" width="7.88671875" style="84" customWidth="1"/>
    <col min="14349" max="14587" width="11.44140625" style="84"/>
    <col min="14588" max="14588" width="18.109375" style="84" customWidth="1"/>
    <col min="14589" max="14589" width="8" style="84" bestFit="1" customWidth="1"/>
    <col min="14590" max="14590" width="7.44140625" style="84" bestFit="1" customWidth="1"/>
    <col min="14591" max="14592" width="7.44140625" style="84" customWidth="1"/>
    <col min="14593" max="14593" width="8" style="84" bestFit="1" customWidth="1"/>
    <col min="14594" max="14594" width="7.44140625" style="84" bestFit="1" customWidth="1"/>
    <col min="14595" max="14597" width="7.44140625" style="84" customWidth="1"/>
    <col min="14598" max="14603" width="0" style="84" hidden="1" customWidth="1"/>
    <col min="14604" max="14604" width="7.88671875" style="84" customWidth="1"/>
    <col min="14605" max="14843" width="11.44140625" style="84"/>
    <col min="14844" max="14844" width="18.109375" style="84" customWidth="1"/>
    <col min="14845" max="14845" width="8" style="84" bestFit="1" customWidth="1"/>
    <col min="14846" max="14846" width="7.44140625" style="84" bestFit="1" customWidth="1"/>
    <col min="14847" max="14848" width="7.44140625" style="84" customWidth="1"/>
    <col min="14849" max="14849" width="8" style="84" bestFit="1" customWidth="1"/>
    <col min="14850" max="14850" width="7.44140625" style="84" bestFit="1" customWidth="1"/>
    <col min="14851" max="14853" width="7.44140625" style="84" customWidth="1"/>
    <col min="14854" max="14859" width="0" style="84" hidden="1" customWidth="1"/>
    <col min="14860" max="14860" width="7.88671875" style="84" customWidth="1"/>
    <col min="14861" max="15099" width="11.44140625" style="84"/>
    <col min="15100" max="15100" width="18.109375" style="84" customWidth="1"/>
    <col min="15101" max="15101" width="8" style="84" bestFit="1" customWidth="1"/>
    <col min="15102" max="15102" width="7.44140625" style="84" bestFit="1" customWidth="1"/>
    <col min="15103" max="15104" width="7.44140625" style="84" customWidth="1"/>
    <col min="15105" max="15105" width="8" style="84" bestFit="1" customWidth="1"/>
    <col min="15106" max="15106" width="7.44140625" style="84" bestFit="1" customWidth="1"/>
    <col min="15107" max="15109" width="7.44140625" style="84" customWidth="1"/>
    <col min="15110" max="15115" width="0" style="84" hidden="1" customWidth="1"/>
    <col min="15116" max="15116" width="7.88671875" style="84" customWidth="1"/>
    <col min="15117" max="15355" width="11.44140625" style="84"/>
    <col min="15356" max="15356" width="18.109375" style="84" customWidth="1"/>
    <col min="15357" max="15357" width="8" style="84" bestFit="1" customWidth="1"/>
    <col min="15358" max="15358" width="7.44140625" style="84" bestFit="1" customWidth="1"/>
    <col min="15359" max="15360" width="7.44140625" style="84" customWidth="1"/>
    <col min="15361" max="15361" width="8" style="84" bestFit="1" customWidth="1"/>
    <col min="15362" max="15362" width="7.44140625" style="84" bestFit="1" customWidth="1"/>
    <col min="15363" max="15365" width="7.44140625" style="84" customWidth="1"/>
    <col min="15366" max="15371" width="0" style="84" hidden="1" customWidth="1"/>
    <col min="15372" max="15372" width="7.88671875" style="84" customWidth="1"/>
    <col min="15373" max="15611" width="11.44140625" style="84"/>
    <col min="15612" max="15612" width="18.109375" style="84" customWidth="1"/>
    <col min="15613" max="15613" width="8" style="84" bestFit="1" customWidth="1"/>
    <col min="15614" max="15614" width="7.44140625" style="84" bestFit="1" customWidth="1"/>
    <col min="15615" max="15616" width="7.44140625" style="84" customWidth="1"/>
    <col min="15617" max="15617" width="8" style="84" bestFit="1" customWidth="1"/>
    <col min="15618" max="15618" width="7.44140625" style="84" bestFit="1" customWidth="1"/>
    <col min="15619" max="15621" width="7.44140625" style="84" customWidth="1"/>
    <col min="15622" max="15627" width="0" style="84" hidden="1" customWidth="1"/>
    <col min="15628" max="15628" width="7.88671875" style="84" customWidth="1"/>
    <col min="15629" max="15867" width="11.44140625" style="84"/>
    <col min="15868" max="15868" width="18.109375" style="84" customWidth="1"/>
    <col min="15869" max="15869" width="8" style="84" bestFit="1" customWidth="1"/>
    <col min="15870" max="15870" width="7.44140625" style="84" bestFit="1" customWidth="1"/>
    <col min="15871" max="15872" width="7.44140625" style="84" customWidth="1"/>
    <col min="15873" max="15873" width="8" style="84" bestFit="1" customWidth="1"/>
    <col min="15874" max="15874" width="7.44140625" style="84" bestFit="1" customWidth="1"/>
    <col min="15875" max="15877" width="7.44140625" style="84" customWidth="1"/>
    <col min="15878" max="15883" width="0" style="84" hidden="1" customWidth="1"/>
    <col min="15884" max="15884" width="7.88671875" style="84" customWidth="1"/>
    <col min="15885" max="16123" width="11.44140625" style="84"/>
    <col min="16124" max="16124" width="18.109375" style="84" customWidth="1"/>
    <col min="16125" max="16125" width="8" style="84" bestFit="1" customWidth="1"/>
    <col min="16126" max="16126" width="7.44140625" style="84" bestFit="1" customWidth="1"/>
    <col min="16127" max="16128" width="7.44140625" style="84" customWidth="1"/>
    <col min="16129" max="16129" width="8" style="84" bestFit="1" customWidth="1"/>
    <col min="16130" max="16130" width="7.44140625" style="84" bestFit="1" customWidth="1"/>
    <col min="16131" max="16133" width="7.44140625" style="84" customWidth="1"/>
    <col min="16134" max="16139" width="0" style="84" hidden="1" customWidth="1"/>
    <col min="16140" max="16140" width="7.88671875" style="84" customWidth="1"/>
    <col min="16141" max="16384" width="11.44140625" style="84"/>
  </cols>
  <sheetData>
    <row r="1" spans="1:16" s="85" customFormat="1" ht="14.25" customHeight="1" x14ac:dyDescent="0.25">
      <c r="B1" s="98"/>
      <c r="C1" s="98"/>
      <c r="D1" s="98"/>
      <c r="E1" s="98"/>
      <c r="F1" s="98"/>
      <c r="G1" s="98"/>
      <c r="H1" s="98"/>
      <c r="I1" s="98"/>
      <c r="J1" s="98"/>
      <c r="K1" s="98"/>
      <c r="L1" s="98"/>
    </row>
    <row r="2" spans="1:16" s="85" customFormat="1" x14ac:dyDescent="0.25">
      <c r="A2" s="112" t="s">
        <v>121</v>
      </c>
      <c r="B2" s="98"/>
      <c r="C2" s="98"/>
      <c r="D2" s="98"/>
      <c r="E2" s="98"/>
      <c r="F2" s="98"/>
      <c r="G2" s="98"/>
      <c r="H2" s="98"/>
      <c r="I2" s="98"/>
      <c r="K2" s="98"/>
      <c r="L2" s="98"/>
    </row>
    <row r="3" spans="1:16" s="85" customFormat="1" x14ac:dyDescent="0.25">
      <c r="A3" s="112" t="s">
        <v>122</v>
      </c>
      <c r="B3" s="98"/>
      <c r="C3" s="98"/>
      <c r="D3" s="98"/>
      <c r="E3" s="98"/>
      <c r="F3" s="98"/>
      <c r="G3" s="98"/>
      <c r="H3" s="98"/>
      <c r="I3" s="98"/>
      <c r="J3" s="98"/>
      <c r="K3" s="98"/>
      <c r="L3" s="98"/>
    </row>
    <row r="4" spans="1:16" s="85" customFormat="1" ht="14.4" x14ac:dyDescent="0.3">
      <c r="B4" s="98"/>
      <c r="C4" s="98"/>
      <c r="D4" s="98"/>
      <c r="E4" s="98"/>
      <c r="F4" s="98"/>
      <c r="G4" s="98"/>
      <c r="H4" s="98"/>
      <c r="I4" s="98"/>
      <c r="J4" s="98"/>
      <c r="K4" s="98"/>
      <c r="L4" s="253"/>
    </row>
    <row r="5" spans="1:16" s="85" customFormat="1" ht="13.8" x14ac:dyDescent="0.3">
      <c r="B5" s="347" t="s">
        <v>142</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c r="L6" s="126"/>
    </row>
    <row r="7" spans="1:16" x14ac:dyDescent="0.25">
      <c r="B7" s="86"/>
    </row>
    <row r="8" spans="1:16" ht="15" customHeight="1" x14ac:dyDescent="0.25">
      <c r="B8" s="376" t="s">
        <v>73</v>
      </c>
      <c r="C8" s="377"/>
      <c r="D8" s="377"/>
      <c r="E8" s="377"/>
      <c r="F8" s="377"/>
      <c r="G8" s="377"/>
      <c r="H8" s="377"/>
      <c r="I8" s="377"/>
      <c r="J8" s="377"/>
      <c r="K8" s="378"/>
      <c r="L8" s="103"/>
    </row>
    <row r="9" spans="1:16" ht="20.25" customHeight="1" x14ac:dyDescent="0.25">
      <c r="B9" s="375" t="s">
        <v>74</v>
      </c>
      <c r="C9" s="376" t="s">
        <v>2</v>
      </c>
      <c r="D9" s="377"/>
      <c r="E9" s="377"/>
      <c r="F9" s="377"/>
      <c r="G9" s="377"/>
      <c r="H9" s="377"/>
      <c r="I9" s="377"/>
      <c r="J9" s="377"/>
      <c r="K9" s="378"/>
    </row>
    <row r="10" spans="1:16" ht="24" x14ac:dyDescent="0.25">
      <c r="B10" s="375"/>
      <c r="C10" s="142" t="s">
        <v>75</v>
      </c>
      <c r="D10" s="142" t="s">
        <v>76</v>
      </c>
      <c r="E10" s="142" t="s">
        <v>77</v>
      </c>
      <c r="F10" s="142" t="s">
        <v>78</v>
      </c>
      <c r="G10" s="142" t="s">
        <v>8</v>
      </c>
      <c r="H10" s="142" t="s">
        <v>79</v>
      </c>
      <c r="I10" s="142" t="s">
        <v>80</v>
      </c>
      <c r="J10" s="142" t="s">
        <v>81</v>
      </c>
      <c r="K10" s="142" t="s">
        <v>46</v>
      </c>
    </row>
    <row r="11" spans="1:16" ht="12.75" customHeight="1" x14ac:dyDescent="0.25">
      <c r="B11" s="78" t="s">
        <v>430</v>
      </c>
      <c r="C11" s="76">
        <v>5232</v>
      </c>
      <c r="D11" s="76">
        <v>1530</v>
      </c>
      <c r="E11" s="76">
        <f>C11+D11</f>
        <v>6762</v>
      </c>
      <c r="F11" s="77">
        <f>E11/$E$63</f>
        <v>3.0408641414572942E-2</v>
      </c>
      <c r="G11" s="76">
        <v>17887</v>
      </c>
      <c r="H11" s="76">
        <v>764</v>
      </c>
      <c r="I11" s="76">
        <f>G11+H11</f>
        <v>18651</v>
      </c>
      <c r="J11" s="77">
        <f>I11/$I$63</f>
        <v>3.639056198453533E-2</v>
      </c>
      <c r="K11" s="76">
        <f t="shared" ref="K11:K62" si="0">E11+I11</f>
        <v>25413</v>
      </c>
      <c r="P11" s="89"/>
    </row>
    <row r="12" spans="1:16" ht="12.75" customHeight="1" x14ac:dyDescent="0.25">
      <c r="B12" s="78" t="s">
        <v>431</v>
      </c>
      <c r="C12" s="76">
        <v>2123</v>
      </c>
      <c r="D12" s="76">
        <v>1268</v>
      </c>
      <c r="E12" s="76">
        <f t="shared" ref="E12:E62" si="1">C12+D12</f>
        <v>3391</v>
      </c>
      <c r="F12" s="77">
        <f t="shared" ref="F12:F62" si="2">E12/$E$63</f>
        <v>1.5249290599943338E-2</v>
      </c>
      <c r="G12" s="76">
        <v>6796</v>
      </c>
      <c r="H12" s="76">
        <v>297</v>
      </c>
      <c r="I12" s="76">
        <f t="shared" ref="I12:I62" si="3">G12+H12</f>
        <v>7093</v>
      </c>
      <c r="J12" s="77">
        <f t="shared" ref="J12:J62" si="4">I12/$I$63</f>
        <v>1.383937891567793E-2</v>
      </c>
      <c r="K12" s="76">
        <f t="shared" si="0"/>
        <v>10484</v>
      </c>
      <c r="P12" s="89"/>
    </row>
    <row r="13" spans="1:16" ht="12.75" customHeight="1" x14ac:dyDescent="0.25">
      <c r="B13" s="78" t="s">
        <v>432</v>
      </c>
      <c r="C13" s="76">
        <v>5124</v>
      </c>
      <c r="D13" s="76">
        <v>2428</v>
      </c>
      <c r="E13" s="76">
        <f t="shared" si="1"/>
        <v>7552</v>
      </c>
      <c r="F13" s="77">
        <f t="shared" si="2"/>
        <v>3.3961262934465372E-2</v>
      </c>
      <c r="G13" s="76">
        <v>14033</v>
      </c>
      <c r="H13" s="76">
        <v>751</v>
      </c>
      <c r="I13" s="76">
        <f t="shared" si="3"/>
        <v>14784</v>
      </c>
      <c r="J13" s="77">
        <f t="shared" si="4"/>
        <v>2.8845534736977659E-2</v>
      </c>
      <c r="K13" s="76">
        <f t="shared" si="0"/>
        <v>22336</v>
      </c>
      <c r="P13" s="89"/>
    </row>
    <row r="14" spans="1:16" ht="12.75" customHeight="1" x14ac:dyDescent="0.25">
      <c r="B14" s="78" t="s">
        <v>433</v>
      </c>
      <c r="C14" s="76">
        <v>2330</v>
      </c>
      <c r="D14" s="76">
        <v>1122</v>
      </c>
      <c r="E14" s="76">
        <f t="shared" si="1"/>
        <v>3452</v>
      </c>
      <c r="F14" s="77">
        <f t="shared" si="2"/>
        <v>1.5523606945150223E-2</v>
      </c>
      <c r="G14" s="76">
        <v>6426</v>
      </c>
      <c r="H14" s="76">
        <v>333</v>
      </c>
      <c r="I14" s="76">
        <f t="shared" si="3"/>
        <v>6759</v>
      </c>
      <c r="J14" s="77">
        <f t="shared" si="4"/>
        <v>1.3187700844645021E-2</v>
      </c>
      <c r="K14" s="76">
        <f t="shared" si="0"/>
        <v>10211</v>
      </c>
      <c r="P14" s="89"/>
    </row>
    <row r="15" spans="1:16" ht="12.75" customHeight="1" x14ac:dyDescent="0.25">
      <c r="B15" s="78" t="s">
        <v>434</v>
      </c>
      <c r="C15" s="76">
        <v>2278</v>
      </c>
      <c r="D15" s="76">
        <v>677</v>
      </c>
      <c r="E15" s="76">
        <f t="shared" si="1"/>
        <v>2955</v>
      </c>
      <c r="F15" s="77">
        <f t="shared" si="2"/>
        <v>1.3288603280103971E-2</v>
      </c>
      <c r="G15" s="76">
        <v>7713</v>
      </c>
      <c r="H15" s="76">
        <v>274</v>
      </c>
      <c r="I15" s="76">
        <f t="shared" si="3"/>
        <v>7987</v>
      </c>
      <c r="J15" s="77">
        <f t="shared" si="4"/>
        <v>1.5583690878263024E-2</v>
      </c>
      <c r="K15" s="76">
        <f t="shared" si="0"/>
        <v>10942</v>
      </c>
      <c r="P15" s="89"/>
    </row>
    <row r="16" spans="1:16" ht="12.75" customHeight="1" x14ac:dyDescent="0.25">
      <c r="B16" s="78" t="s">
        <v>435</v>
      </c>
      <c r="C16" s="76">
        <v>2860</v>
      </c>
      <c r="D16" s="76">
        <v>922</v>
      </c>
      <c r="E16" s="76">
        <f t="shared" si="1"/>
        <v>3782</v>
      </c>
      <c r="F16" s="77">
        <f t="shared" si="2"/>
        <v>1.7007613402826808E-2</v>
      </c>
      <c r="G16" s="76">
        <v>7763</v>
      </c>
      <c r="H16" s="76">
        <v>308</v>
      </c>
      <c r="I16" s="76">
        <f t="shared" si="3"/>
        <v>8071</v>
      </c>
      <c r="J16" s="77">
        <f t="shared" si="4"/>
        <v>1.5747585961995852E-2</v>
      </c>
      <c r="K16" s="76">
        <f t="shared" si="0"/>
        <v>11853</v>
      </c>
      <c r="P16" s="89"/>
    </row>
    <row r="17" spans="2:16" ht="12.75" customHeight="1" x14ac:dyDescent="0.25">
      <c r="B17" s="78" t="s">
        <v>436</v>
      </c>
      <c r="C17" s="76">
        <v>4720</v>
      </c>
      <c r="D17" s="76">
        <v>2877</v>
      </c>
      <c r="E17" s="76">
        <f t="shared" si="1"/>
        <v>7597</v>
      </c>
      <c r="F17" s="77">
        <f t="shared" si="2"/>
        <v>3.416362745142127E-2</v>
      </c>
      <c r="G17" s="76">
        <v>12882</v>
      </c>
      <c r="H17" s="76">
        <v>935</v>
      </c>
      <c r="I17" s="76">
        <f t="shared" si="3"/>
        <v>13817</v>
      </c>
      <c r="J17" s="77">
        <f t="shared" si="4"/>
        <v>2.6958790142100938E-2</v>
      </c>
      <c r="K17" s="76">
        <f t="shared" si="0"/>
        <v>21414</v>
      </c>
      <c r="P17" s="89"/>
    </row>
    <row r="18" spans="2:16" ht="12.75" customHeight="1" x14ac:dyDescent="0.25">
      <c r="B18" s="78" t="s">
        <v>437</v>
      </c>
      <c r="C18" s="76">
        <v>3904</v>
      </c>
      <c r="D18" s="76">
        <v>759</v>
      </c>
      <c r="E18" s="76">
        <f t="shared" si="1"/>
        <v>4663</v>
      </c>
      <c r="F18" s="77">
        <f t="shared" si="2"/>
        <v>2.0969460945896721E-2</v>
      </c>
      <c r="G18" s="76">
        <v>12125</v>
      </c>
      <c r="H18" s="76">
        <v>309</v>
      </c>
      <c r="I18" s="76">
        <f t="shared" si="3"/>
        <v>12434</v>
      </c>
      <c r="J18" s="77">
        <f t="shared" si="4"/>
        <v>2.4260374656356887E-2</v>
      </c>
      <c r="K18" s="76">
        <f t="shared" si="0"/>
        <v>17097</v>
      </c>
      <c r="P18" s="89"/>
    </row>
    <row r="19" spans="2:16" ht="12.75" customHeight="1" x14ac:dyDescent="0.25">
      <c r="B19" s="78" t="s">
        <v>438</v>
      </c>
      <c r="C19" s="76">
        <v>879</v>
      </c>
      <c r="D19" s="76">
        <v>334</v>
      </c>
      <c r="E19" s="76">
        <f t="shared" si="1"/>
        <v>1213</v>
      </c>
      <c r="F19" s="77">
        <f t="shared" si="2"/>
        <v>5.4548479792778737E-3</v>
      </c>
      <c r="G19" s="76">
        <v>2546</v>
      </c>
      <c r="H19" s="76">
        <v>108</v>
      </c>
      <c r="I19" s="76">
        <f t="shared" si="3"/>
        <v>2654</v>
      </c>
      <c r="J19" s="77">
        <f t="shared" si="4"/>
        <v>5.1783041931776717E-3</v>
      </c>
      <c r="K19" s="76">
        <f t="shared" si="0"/>
        <v>3867</v>
      </c>
      <c r="P19" s="89"/>
    </row>
    <row r="20" spans="2:16" ht="12.75" customHeight="1" x14ac:dyDescent="0.25">
      <c r="B20" s="78" t="s">
        <v>439</v>
      </c>
      <c r="C20" s="76">
        <v>3450</v>
      </c>
      <c r="D20" s="76">
        <v>1343</v>
      </c>
      <c r="E20" s="76">
        <f t="shared" si="1"/>
        <v>4793</v>
      </c>
      <c r="F20" s="77">
        <f t="shared" si="2"/>
        <v>2.1554069550435984E-2</v>
      </c>
      <c r="G20" s="76">
        <v>10997</v>
      </c>
      <c r="H20" s="76">
        <v>445</v>
      </c>
      <c r="I20" s="76">
        <f t="shared" si="3"/>
        <v>11442</v>
      </c>
      <c r="J20" s="77">
        <f t="shared" si="4"/>
        <v>2.2324851762750158E-2</v>
      </c>
      <c r="K20" s="76">
        <f t="shared" si="0"/>
        <v>16235</v>
      </c>
      <c r="P20" s="89"/>
    </row>
    <row r="21" spans="2:16" ht="12.75" customHeight="1" x14ac:dyDescent="0.25">
      <c r="B21" s="78" t="s">
        <v>440</v>
      </c>
      <c r="C21" s="76">
        <v>3140</v>
      </c>
      <c r="D21" s="76">
        <v>896</v>
      </c>
      <c r="E21" s="76">
        <f t="shared" si="1"/>
        <v>4036</v>
      </c>
      <c r="F21" s="77">
        <f t="shared" si="2"/>
        <v>1.8149848676311208E-2</v>
      </c>
      <c r="G21" s="76">
        <v>10616</v>
      </c>
      <c r="H21" s="76">
        <v>351</v>
      </c>
      <c r="I21" s="76">
        <f t="shared" si="3"/>
        <v>10967</v>
      </c>
      <c r="J21" s="77">
        <f t="shared" si="4"/>
        <v>2.1398064086880005E-2</v>
      </c>
      <c r="K21" s="76">
        <f t="shared" si="0"/>
        <v>15003</v>
      </c>
      <c r="P21" s="89"/>
    </row>
    <row r="22" spans="2:16" ht="22.5" customHeight="1" x14ac:dyDescent="0.25">
      <c r="B22" s="78" t="s">
        <v>441</v>
      </c>
      <c r="C22" s="76">
        <v>3699</v>
      </c>
      <c r="D22" s="76">
        <v>1604</v>
      </c>
      <c r="E22" s="76">
        <f t="shared" si="1"/>
        <v>5303</v>
      </c>
      <c r="F22" s="77">
        <f t="shared" si="2"/>
        <v>2.384753407593616E-2</v>
      </c>
      <c r="G22" s="76">
        <v>11909</v>
      </c>
      <c r="H22" s="76">
        <v>535</v>
      </c>
      <c r="I22" s="76">
        <f t="shared" si="3"/>
        <v>12444</v>
      </c>
      <c r="J22" s="77">
        <f t="shared" si="4"/>
        <v>2.4279885975848889E-2</v>
      </c>
      <c r="K22" s="76">
        <f t="shared" si="0"/>
        <v>17747</v>
      </c>
      <c r="P22" s="89"/>
    </row>
    <row r="23" spans="2:16" ht="12.75" customHeight="1" x14ac:dyDescent="0.25">
      <c r="B23" s="78" t="s">
        <v>442</v>
      </c>
      <c r="C23" s="76">
        <v>5212</v>
      </c>
      <c r="D23" s="76">
        <v>2509</v>
      </c>
      <c r="E23" s="76">
        <f t="shared" si="1"/>
        <v>7721</v>
      </c>
      <c r="F23" s="77">
        <f t="shared" si="2"/>
        <v>3.4721254120366411E-2</v>
      </c>
      <c r="G23" s="76">
        <v>17502</v>
      </c>
      <c r="H23" s="76">
        <v>797</v>
      </c>
      <c r="I23" s="76">
        <f t="shared" si="3"/>
        <v>18299</v>
      </c>
      <c r="J23" s="77">
        <f t="shared" si="4"/>
        <v>3.5703763538416811E-2</v>
      </c>
      <c r="K23" s="76">
        <f t="shared" si="0"/>
        <v>26020</v>
      </c>
      <c r="P23" s="89"/>
    </row>
    <row r="24" spans="2:16" ht="12.75" customHeight="1" x14ac:dyDescent="0.25">
      <c r="B24" s="78" t="s">
        <v>443</v>
      </c>
      <c r="C24" s="76">
        <v>3493</v>
      </c>
      <c r="D24" s="76">
        <v>1153</v>
      </c>
      <c r="E24" s="76">
        <f t="shared" si="1"/>
        <v>4646</v>
      </c>
      <c r="F24" s="77">
        <f t="shared" si="2"/>
        <v>2.0893012128380049E-2</v>
      </c>
      <c r="G24" s="76">
        <v>11185</v>
      </c>
      <c r="H24" s="76">
        <v>385</v>
      </c>
      <c r="I24" s="76">
        <f t="shared" si="3"/>
        <v>11570</v>
      </c>
      <c r="J24" s="77">
        <f t="shared" si="4"/>
        <v>2.2574596652247803E-2</v>
      </c>
      <c r="K24" s="76">
        <f t="shared" si="0"/>
        <v>16216</v>
      </c>
      <c r="P24" s="89"/>
    </row>
    <row r="25" spans="2:16" ht="12.75" customHeight="1" x14ac:dyDescent="0.25">
      <c r="B25" s="78" t="s">
        <v>444</v>
      </c>
      <c r="C25" s="76">
        <v>3654</v>
      </c>
      <c r="D25" s="76">
        <v>1956</v>
      </c>
      <c r="E25" s="76">
        <f t="shared" si="1"/>
        <v>5610</v>
      </c>
      <c r="F25" s="77">
        <f t="shared" si="2"/>
        <v>2.5228109780501953E-2</v>
      </c>
      <c r="G25" s="76">
        <v>11674</v>
      </c>
      <c r="H25" s="76">
        <v>602</v>
      </c>
      <c r="I25" s="76">
        <f t="shared" si="3"/>
        <v>12276</v>
      </c>
      <c r="J25" s="77">
        <f t="shared" si="4"/>
        <v>2.3952095808383235E-2</v>
      </c>
      <c r="K25" s="76">
        <f t="shared" si="0"/>
        <v>17886</v>
      </c>
      <c r="P25" s="89"/>
    </row>
    <row r="26" spans="2:16" ht="12.75" customHeight="1" x14ac:dyDescent="0.25">
      <c r="B26" s="78" t="s">
        <v>445</v>
      </c>
      <c r="C26" s="76">
        <v>3193</v>
      </c>
      <c r="D26" s="76">
        <v>1343</v>
      </c>
      <c r="E26" s="76">
        <f t="shared" si="1"/>
        <v>4536</v>
      </c>
      <c r="F26" s="77">
        <f t="shared" si="2"/>
        <v>2.0398343309154521E-2</v>
      </c>
      <c r="G26" s="76">
        <v>10680</v>
      </c>
      <c r="H26" s="76">
        <v>414</v>
      </c>
      <c r="I26" s="76">
        <f t="shared" si="3"/>
        <v>11094</v>
      </c>
      <c r="J26" s="77">
        <f t="shared" si="4"/>
        <v>2.1645857844428445E-2</v>
      </c>
      <c r="K26" s="76">
        <f t="shared" si="0"/>
        <v>15630</v>
      </c>
      <c r="P26" s="89"/>
    </row>
    <row r="27" spans="2:16" ht="12.75" customHeight="1" x14ac:dyDescent="0.25">
      <c r="B27" s="78" t="s">
        <v>446</v>
      </c>
      <c r="C27" s="76">
        <v>9888</v>
      </c>
      <c r="D27" s="76">
        <v>4450</v>
      </c>
      <c r="E27" s="76">
        <f t="shared" si="1"/>
        <v>14338</v>
      </c>
      <c r="F27" s="77">
        <f t="shared" si="2"/>
        <v>6.4477832091414791E-2</v>
      </c>
      <c r="G27" s="76">
        <v>31362</v>
      </c>
      <c r="H27" s="76">
        <v>1456</v>
      </c>
      <c r="I27" s="76">
        <f t="shared" si="3"/>
        <v>32818</v>
      </c>
      <c r="J27" s="77">
        <f t="shared" si="4"/>
        <v>6.4032248308856385E-2</v>
      </c>
      <c r="K27" s="76">
        <f t="shared" si="0"/>
        <v>47156</v>
      </c>
      <c r="P27" s="89"/>
    </row>
    <row r="28" spans="2:16" ht="12.75" customHeight="1" x14ac:dyDescent="0.25">
      <c r="B28" s="78" t="s">
        <v>447</v>
      </c>
      <c r="C28" s="76">
        <v>430</v>
      </c>
      <c r="D28" s="76">
        <v>165</v>
      </c>
      <c r="E28" s="76">
        <f t="shared" si="1"/>
        <v>595</v>
      </c>
      <c r="F28" s="77">
        <f t="shared" si="2"/>
        <v>2.6757086130835407E-3</v>
      </c>
      <c r="G28" s="76">
        <v>1013</v>
      </c>
      <c r="H28" s="76">
        <v>36</v>
      </c>
      <c r="I28" s="76">
        <f t="shared" si="3"/>
        <v>1049</v>
      </c>
      <c r="J28" s="77">
        <f t="shared" si="4"/>
        <v>2.0467374147111446E-3</v>
      </c>
      <c r="K28" s="76">
        <f t="shared" si="0"/>
        <v>1644</v>
      </c>
      <c r="P28" s="89"/>
    </row>
    <row r="29" spans="2:16" ht="12.75" customHeight="1" x14ac:dyDescent="0.25">
      <c r="B29" s="78" t="s">
        <v>448</v>
      </c>
      <c r="C29" s="76">
        <v>1329</v>
      </c>
      <c r="D29" s="76">
        <v>972</v>
      </c>
      <c r="E29" s="76">
        <f t="shared" si="1"/>
        <v>2301</v>
      </c>
      <c r="F29" s="77">
        <f t="shared" si="2"/>
        <v>1.0347572300344918E-2</v>
      </c>
      <c r="G29" s="76">
        <v>3215</v>
      </c>
      <c r="H29" s="76">
        <v>214</v>
      </c>
      <c r="I29" s="76">
        <f t="shared" si="3"/>
        <v>3429</v>
      </c>
      <c r="J29" s="77">
        <f t="shared" si="4"/>
        <v>6.6904314538079263E-3</v>
      </c>
      <c r="K29" s="76">
        <f t="shared" si="0"/>
        <v>5730</v>
      </c>
      <c r="P29" s="89"/>
    </row>
    <row r="30" spans="2:16" ht="12.75" customHeight="1" x14ac:dyDescent="0.25">
      <c r="B30" s="78" t="s">
        <v>449</v>
      </c>
      <c r="C30" s="76">
        <v>434</v>
      </c>
      <c r="D30" s="76">
        <v>224</v>
      </c>
      <c r="E30" s="76">
        <f t="shared" si="1"/>
        <v>658</v>
      </c>
      <c r="F30" s="77">
        <f t="shared" si="2"/>
        <v>2.959018936821798E-3</v>
      </c>
      <c r="G30" s="76">
        <v>1148</v>
      </c>
      <c r="H30" s="76">
        <v>76</v>
      </c>
      <c r="I30" s="76">
        <f t="shared" si="3"/>
        <v>1224</v>
      </c>
      <c r="J30" s="77">
        <f t="shared" si="4"/>
        <v>2.3881855058212023E-3</v>
      </c>
      <c r="K30" s="76">
        <f t="shared" si="0"/>
        <v>1882</v>
      </c>
      <c r="P30" s="89"/>
    </row>
    <row r="31" spans="2:16" ht="12.75" customHeight="1" x14ac:dyDescent="0.25">
      <c r="B31" s="78" t="s">
        <v>450</v>
      </c>
      <c r="C31" s="76">
        <v>1607</v>
      </c>
      <c r="D31" s="76">
        <v>654</v>
      </c>
      <c r="E31" s="76">
        <f t="shared" si="1"/>
        <v>2261</v>
      </c>
      <c r="F31" s="77">
        <f t="shared" si="2"/>
        <v>1.0167692729717454E-2</v>
      </c>
      <c r="G31" s="76">
        <v>5821</v>
      </c>
      <c r="H31" s="76">
        <v>309</v>
      </c>
      <c r="I31" s="76">
        <f t="shared" si="3"/>
        <v>6130</v>
      </c>
      <c r="J31" s="77">
        <f t="shared" si="4"/>
        <v>1.1960438848598013E-2</v>
      </c>
      <c r="K31" s="76">
        <f t="shared" si="0"/>
        <v>8391</v>
      </c>
      <c r="P31" s="89"/>
    </row>
    <row r="32" spans="2:16" ht="12.75" customHeight="1" x14ac:dyDescent="0.25">
      <c r="B32" s="78" t="s">
        <v>451</v>
      </c>
      <c r="C32" s="76">
        <v>429</v>
      </c>
      <c r="D32" s="76">
        <v>180</v>
      </c>
      <c r="E32" s="76">
        <f t="shared" si="1"/>
        <v>609</v>
      </c>
      <c r="F32" s="77">
        <f t="shared" si="2"/>
        <v>2.7386664628031533E-3</v>
      </c>
      <c r="G32" s="76">
        <v>1326</v>
      </c>
      <c r="H32" s="76">
        <v>87</v>
      </c>
      <c r="I32" s="76">
        <f t="shared" si="3"/>
        <v>1413</v>
      </c>
      <c r="J32" s="77">
        <f t="shared" si="4"/>
        <v>2.7569494442200642E-3</v>
      </c>
      <c r="K32" s="76">
        <f t="shared" si="0"/>
        <v>2022</v>
      </c>
      <c r="P32" s="89"/>
    </row>
    <row r="33" spans="2:16" ht="12.75" customHeight="1" x14ac:dyDescent="0.25">
      <c r="B33" s="78" t="s">
        <v>452</v>
      </c>
      <c r="C33" s="76">
        <v>130</v>
      </c>
      <c r="D33" s="76">
        <v>77</v>
      </c>
      <c r="E33" s="76">
        <f t="shared" si="1"/>
        <v>207</v>
      </c>
      <c r="F33" s="77">
        <f t="shared" si="2"/>
        <v>9.3087677799713088E-4</v>
      </c>
      <c r="G33" s="76">
        <v>439</v>
      </c>
      <c r="H33" s="76">
        <v>18</v>
      </c>
      <c r="I33" s="76">
        <f t="shared" si="3"/>
        <v>457</v>
      </c>
      <c r="J33" s="77">
        <f t="shared" si="4"/>
        <v>8.9166730078455011E-4</v>
      </c>
      <c r="K33" s="76">
        <f t="shared" si="0"/>
        <v>664</v>
      </c>
      <c r="P33" s="89"/>
    </row>
    <row r="34" spans="2:16" ht="12.75" customHeight="1" x14ac:dyDescent="0.25">
      <c r="B34" s="78" t="s">
        <v>453</v>
      </c>
      <c r="C34" s="76">
        <v>920</v>
      </c>
      <c r="D34" s="76">
        <v>328</v>
      </c>
      <c r="E34" s="76">
        <f t="shared" si="1"/>
        <v>1248</v>
      </c>
      <c r="F34" s="77">
        <f t="shared" si="2"/>
        <v>5.6122426035769054E-3</v>
      </c>
      <c r="G34" s="76">
        <v>2282</v>
      </c>
      <c r="H34" s="76">
        <v>134</v>
      </c>
      <c r="I34" s="76">
        <f t="shared" si="3"/>
        <v>2416</v>
      </c>
      <c r="J34" s="77">
        <f t="shared" si="4"/>
        <v>4.7139347892679942E-3</v>
      </c>
      <c r="K34" s="76">
        <f t="shared" si="0"/>
        <v>3664</v>
      </c>
      <c r="P34" s="89"/>
    </row>
    <row r="35" spans="2:16" ht="12.75" customHeight="1" x14ac:dyDescent="0.25">
      <c r="B35" s="78" t="s">
        <v>454</v>
      </c>
      <c r="C35" s="76">
        <v>383</v>
      </c>
      <c r="D35" s="76">
        <v>188</v>
      </c>
      <c r="E35" s="76">
        <f t="shared" si="1"/>
        <v>571</v>
      </c>
      <c r="F35" s="77">
        <f t="shared" si="2"/>
        <v>2.5677808707070615E-3</v>
      </c>
      <c r="G35" s="76">
        <v>685</v>
      </c>
      <c r="H35" s="76">
        <v>49</v>
      </c>
      <c r="I35" s="76">
        <f t="shared" si="3"/>
        <v>734</v>
      </c>
      <c r="J35" s="77">
        <f t="shared" si="4"/>
        <v>1.4321308507130412E-3</v>
      </c>
      <c r="K35" s="76">
        <f t="shared" si="0"/>
        <v>1305</v>
      </c>
      <c r="P35" s="89"/>
    </row>
    <row r="36" spans="2:16" ht="12.75" customHeight="1" x14ac:dyDescent="0.25">
      <c r="B36" s="78" t="s">
        <v>455</v>
      </c>
      <c r="C36" s="76">
        <v>925</v>
      </c>
      <c r="D36" s="76">
        <v>409</v>
      </c>
      <c r="E36" s="76">
        <f t="shared" si="1"/>
        <v>1334</v>
      </c>
      <c r="F36" s="77">
        <f t="shared" si="2"/>
        <v>5.9989836804259546E-3</v>
      </c>
      <c r="G36" s="76">
        <v>2423</v>
      </c>
      <c r="H36" s="76">
        <v>114</v>
      </c>
      <c r="I36" s="76">
        <f t="shared" si="3"/>
        <v>2537</v>
      </c>
      <c r="J36" s="77">
        <f t="shared" si="4"/>
        <v>4.9500217551212335E-3</v>
      </c>
      <c r="K36" s="76">
        <f t="shared" si="0"/>
        <v>3871</v>
      </c>
      <c r="P36" s="89"/>
    </row>
    <row r="37" spans="2:16" ht="12.75" customHeight="1" x14ac:dyDescent="0.25">
      <c r="B37" s="78" t="s">
        <v>456</v>
      </c>
      <c r="C37" s="76">
        <v>1187</v>
      </c>
      <c r="D37" s="76">
        <v>547</v>
      </c>
      <c r="E37" s="76">
        <f t="shared" si="1"/>
        <v>1734</v>
      </c>
      <c r="F37" s="77">
        <f t="shared" si="2"/>
        <v>7.7977793867006042E-3</v>
      </c>
      <c r="G37" s="76">
        <v>4029</v>
      </c>
      <c r="H37" s="76">
        <v>199</v>
      </c>
      <c r="I37" s="76">
        <f t="shared" si="3"/>
        <v>4228</v>
      </c>
      <c r="J37" s="77">
        <f t="shared" si="4"/>
        <v>8.2493858812189898E-3</v>
      </c>
      <c r="K37" s="76">
        <f t="shared" si="0"/>
        <v>5962</v>
      </c>
      <c r="P37" s="89"/>
    </row>
    <row r="38" spans="2:16" ht="12.75" customHeight="1" x14ac:dyDescent="0.25">
      <c r="B38" s="78" t="s">
        <v>457</v>
      </c>
      <c r="C38" s="76">
        <v>1921</v>
      </c>
      <c r="D38" s="76">
        <v>783</v>
      </c>
      <c r="E38" s="76">
        <f t="shared" si="1"/>
        <v>2704</v>
      </c>
      <c r="F38" s="77">
        <f t="shared" si="2"/>
        <v>1.2159858974416628E-2</v>
      </c>
      <c r="G38" s="76">
        <v>7129</v>
      </c>
      <c r="H38" s="76">
        <v>350</v>
      </c>
      <c r="I38" s="76">
        <f t="shared" si="3"/>
        <v>7479</v>
      </c>
      <c r="J38" s="77">
        <f t="shared" si="4"/>
        <v>1.4592515848069258E-2</v>
      </c>
      <c r="K38" s="76">
        <f t="shared" si="0"/>
        <v>10183</v>
      </c>
      <c r="P38" s="89"/>
    </row>
    <row r="39" spans="2:16" ht="12.75" customHeight="1" x14ac:dyDescent="0.25">
      <c r="B39" s="78" t="s">
        <v>458</v>
      </c>
      <c r="C39" s="76">
        <v>2334</v>
      </c>
      <c r="D39" s="76">
        <v>1312</v>
      </c>
      <c r="E39" s="76">
        <f t="shared" si="1"/>
        <v>3646</v>
      </c>
      <c r="F39" s="77">
        <f t="shared" si="2"/>
        <v>1.6396022862693427E-2</v>
      </c>
      <c r="G39" s="76">
        <v>7381</v>
      </c>
      <c r="H39" s="76">
        <v>528</v>
      </c>
      <c r="I39" s="76">
        <f t="shared" si="3"/>
        <v>7909</v>
      </c>
      <c r="J39" s="77">
        <f t="shared" si="4"/>
        <v>1.5431502586225398E-2</v>
      </c>
      <c r="K39" s="76">
        <f t="shared" si="0"/>
        <v>11555</v>
      </c>
      <c r="P39" s="89"/>
    </row>
    <row r="40" spans="2:16" ht="12.75" customHeight="1" x14ac:dyDescent="0.25">
      <c r="B40" s="78" t="s">
        <v>459</v>
      </c>
      <c r="C40" s="76">
        <v>4339</v>
      </c>
      <c r="D40" s="76">
        <v>2323</v>
      </c>
      <c r="E40" s="76">
        <f t="shared" si="1"/>
        <v>6662</v>
      </c>
      <c r="F40" s="77">
        <f t="shared" si="2"/>
        <v>2.9958942488004282E-2</v>
      </c>
      <c r="G40" s="76">
        <v>13842</v>
      </c>
      <c r="H40" s="76">
        <v>797</v>
      </c>
      <c r="I40" s="76">
        <f t="shared" si="3"/>
        <v>14639</v>
      </c>
      <c r="J40" s="77">
        <f t="shared" si="4"/>
        <v>2.856262060434361E-2</v>
      </c>
      <c r="K40" s="76">
        <f t="shared" si="0"/>
        <v>21301</v>
      </c>
      <c r="P40" s="89"/>
    </row>
    <row r="41" spans="2:16" ht="12.75" customHeight="1" x14ac:dyDescent="0.25">
      <c r="B41" s="78" t="s">
        <v>460</v>
      </c>
      <c r="C41" s="76">
        <v>4724</v>
      </c>
      <c r="D41" s="76">
        <v>1531</v>
      </c>
      <c r="E41" s="76">
        <f t="shared" si="1"/>
        <v>6255</v>
      </c>
      <c r="F41" s="77">
        <f t="shared" si="2"/>
        <v>2.8128667856869825E-2</v>
      </c>
      <c r="G41" s="76">
        <v>14495</v>
      </c>
      <c r="H41" s="76">
        <v>639</v>
      </c>
      <c r="I41" s="76">
        <f t="shared" si="3"/>
        <v>15134</v>
      </c>
      <c r="J41" s="77">
        <f t="shared" si="4"/>
        <v>2.9528430919197771E-2</v>
      </c>
      <c r="K41" s="76">
        <f t="shared" si="0"/>
        <v>21389</v>
      </c>
      <c r="P41" s="89"/>
    </row>
    <row r="42" spans="2:16" ht="12.75" customHeight="1" x14ac:dyDescent="0.25">
      <c r="B42" s="78" t="s">
        <v>461</v>
      </c>
      <c r="C42" s="76">
        <v>4709</v>
      </c>
      <c r="D42" s="76">
        <v>1817</v>
      </c>
      <c r="E42" s="76">
        <f t="shared" si="1"/>
        <v>6526</v>
      </c>
      <c r="F42" s="77">
        <f t="shared" si="2"/>
        <v>2.9347351947870901E-2</v>
      </c>
      <c r="G42" s="76">
        <v>14774</v>
      </c>
      <c r="H42" s="76">
        <v>628</v>
      </c>
      <c r="I42" s="76">
        <f t="shared" si="3"/>
        <v>15402</v>
      </c>
      <c r="J42" s="77">
        <f t="shared" si="4"/>
        <v>3.005133428158346E-2</v>
      </c>
      <c r="K42" s="76">
        <f t="shared" si="0"/>
        <v>21928</v>
      </c>
      <c r="P42" s="89"/>
    </row>
    <row r="43" spans="2:16" ht="12.75" customHeight="1" x14ac:dyDescent="0.25">
      <c r="B43" s="78" t="s">
        <v>462</v>
      </c>
      <c r="C43" s="76">
        <v>1846</v>
      </c>
      <c r="D43" s="76">
        <v>1503</v>
      </c>
      <c r="E43" s="76">
        <f t="shared" si="1"/>
        <v>3349</v>
      </c>
      <c r="F43" s="77">
        <f t="shared" si="2"/>
        <v>1.5060417050784499E-2</v>
      </c>
      <c r="G43" s="76">
        <v>5437</v>
      </c>
      <c r="H43" s="76">
        <v>382</v>
      </c>
      <c r="I43" s="76">
        <f t="shared" si="3"/>
        <v>5819</v>
      </c>
      <c r="J43" s="77">
        <f t="shared" si="4"/>
        <v>1.1353636812396713E-2</v>
      </c>
      <c r="K43" s="76">
        <f t="shared" si="0"/>
        <v>9168</v>
      </c>
      <c r="P43" s="89"/>
    </row>
    <row r="44" spans="2:16" ht="12.75" customHeight="1" x14ac:dyDescent="0.25">
      <c r="B44" s="78" t="s">
        <v>463</v>
      </c>
      <c r="C44" s="76">
        <v>2818</v>
      </c>
      <c r="D44" s="76">
        <v>778</v>
      </c>
      <c r="E44" s="76">
        <f t="shared" si="1"/>
        <v>3596</v>
      </c>
      <c r="F44" s="77">
        <f t="shared" si="2"/>
        <v>1.6171173399409097E-2</v>
      </c>
      <c r="G44" s="76">
        <v>8052</v>
      </c>
      <c r="H44" s="76">
        <v>296</v>
      </c>
      <c r="I44" s="76">
        <f t="shared" si="3"/>
        <v>8348</v>
      </c>
      <c r="J44" s="77">
        <f t="shared" si="4"/>
        <v>1.6288049511924342E-2</v>
      </c>
      <c r="K44" s="76">
        <f t="shared" si="0"/>
        <v>11944</v>
      </c>
      <c r="P44" s="89"/>
    </row>
    <row r="45" spans="2:16" ht="12.75" customHeight="1" x14ac:dyDescent="0.25">
      <c r="B45" s="78" t="s">
        <v>464</v>
      </c>
      <c r="C45" s="76">
        <v>3415</v>
      </c>
      <c r="D45" s="76">
        <v>1344</v>
      </c>
      <c r="E45" s="76">
        <f t="shared" si="1"/>
        <v>4759</v>
      </c>
      <c r="F45" s="77">
        <f t="shared" si="2"/>
        <v>2.1401171915402639E-2</v>
      </c>
      <c r="G45" s="76">
        <v>9111</v>
      </c>
      <c r="H45" s="76">
        <v>410</v>
      </c>
      <c r="I45" s="76">
        <f t="shared" si="3"/>
        <v>9521</v>
      </c>
      <c r="J45" s="77">
        <f t="shared" si="4"/>
        <v>1.8576727288336328E-2</v>
      </c>
      <c r="K45" s="76">
        <f t="shared" si="0"/>
        <v>14280</v>
      </c>
      <c r="P45" s="89"/>
    </row>
    <row r="46" spans="2:16" ht="12.75" customHeight="1" x14ac:dyDescent="0.25">
      <c r="B46" s="78" t="s">
        <v>465</v>
      </c>
      <c r="C46" s="76">
        <v>3645</v>
      </c>
      <c r="D46" s="76">
        <v>1675</v>
      </c>
      <c r="E46" s="76">
        <f t="shared" si="1"/>
        <v>5320</v>
      </c>
      <c r="F46" s="77">
        <f t="shared" si="2"/>
        <v>2.3923982893452832E-2</v>
      </c>
      <c r="G46" s="76">
        <v>10973</v>
      </c>
      <c r="H46" s="76">
        <v>555</v>
      </c>
      <c r="I46" s="76">
        <f t="shared" si="3"/>
        <v>11528</v>
      </c>
      <c r="J46" s="77">
        <f t="shared" si="4"/>
        <v>2.2492649110381388E-2</v>
      </c>
      <c r="K46" s="76">
        <f t="shared" si="0"/>
        <v>16848</v>
      </c>
      <c r="P46" s="89"/>
    </row>
    <row r="47" spans="2:16" ht="12.75" customHeight="1" x14ac:dyDescent="0.25">
      <c r="B47" s="78" t="s">
        <v>466</v>
      </c>
      <c r="C47" s="76">
        <v>3430</v>
      </c>
      <c r="D47" s="76">
        <v>1867</v>
      </c>
      <c r="E47" s="76">
        <f t="shared" si="1"/>
        <v>5297</v>
      </c>
      <c r="F47" s="77">
        <f t="shared" si="2"/>
        <v>2.3820552140342042E-2</v>
      </c>
      <c r="G47" s="76">
        <v>9617</v>
      </c>
      <c r="H47" s="76">
        <v>508</v>
      </c>
      <c r="I47" s="76">
        <f t="shared" si="3"/>
        <v>10125</v>
      </c>
      <c r="J47" s="77">
        <f t="shared" si="4"/>
        <v>1.9755210985653325E-2</v>
      </c>
      <c r="K47" s="76">
        <f t="shared" si="0"/>
        <v>15422</v>
      </c>
      <c r="P47" s="89"/>
    </row>
    <row r="48" spans="2:16" ht="12.75" customHeight="1" x14ac:dyDescent="0.25">
      <c r="B48" s="78" t="s">
        <v>467</v>
      </c>
      <c r="C48" s="76">
        <v>497</v>
      </c>
      <c r="D48" s="76">
        <v>231</v>
      </c>
      <c r="E48" s="76">
        <f t="shared" si="1"/>
        <v>728</v>
      </c>
      <c r="F48" s="77">
        <f t="shared" si="2"/>
        <v>3.2738081854198613E-3</v>
      </c>
      <c r="G48" s="76">
        <v>1384</v>
      </c>
      <c r="H48" s="76">
        <v>69</v>
      </c>
      <c r="I48" s="76">
        <f t="shared" si="3"/>
        <v>1453</v>
      </c>
      <c r="J48" s="77">
        <f t="shared" si="4"/>
        <v>2.8349947221880775E-3</v>
      </c>
      <c r="K48" s="76">
        <f t="shared" si="0"/>
        <v>2181</v>
      </c>
      <c r="P48" s="89"/>
    </row>
    <row r="49" spans="2:16" ht="12.75" customHeight="1" x14ac:dyDescent="0.25">
      <c r="B49" s="78" t="s">
        <v>468</v>
      </c>
      <c r="C49" s="76">
        <v>1319</v>
      </c>
      <c r="D49" s="76">
        <v>651</v>
      </c>
      <c r="E49" s="76">
        <f t="shared" si="1"/>
        <v>1970</v>
      </c>
      <c r="F49" s="77">
        <f t="shared" si="2"/>
        <v>8.8590688534026466E-3</v>
      </c>
      <c r="G49" s="76">
        <v>4354</v>
      </c>
      <c r="H49" s="76">
        <v>210</v>
      </c>
      <c r="I49" s="76">
        <f t="shared" si="3"/>
        <v>4564</v>
      </c>
      <c r="J49" s="77">
        <f t="shared" si="4"/>
        <v>8.9049662161502993E-3</v>
      </c>
      <c r="K49" s="76">
        <f t="shared" si="0"/>
        <v>6534</v>
      </c>
      <c r="P49" s="89"/>
    </row>
    <row r="50" spans="2:16" ht="12.75" customHeight="1" x14ac:dyDescent="0.25">
      <c r="B50" s="78" t="s">
        <v>469</v>
      </c>
      <c r="C50" s="76">
        <v>6446</v>
      </c>
      <c r="D50" s="76">
        <v>3338</v>
      </c>
      <c r="E50" s="76">
        <f t="shared" si="1"/>
        <v>9784</v>
      </c>
      <c r="F50" s="77">
        <f t="shared" si="2"/>
        <v>4.3998542975477915E-2</v>
      </c>
      <c r="G50" s="76">
        <v>19053</v>
      </c>
      <c r="H50" s="76">
        <v>1187</v>
      </c>
      <c r="I50" s="76">
        <f t="shared" si="3"/>
        <v>20240</v>
      </c>
      <c r="J50" s="77">
        <f t="shared" si="4"/>
        <v>3.9490910651814648E-2</v>
      </c>
      <c r="K50" s="76">
        <f t="shared" si="0"/>
        <v>30024</v>
      </c>
      <c r="P50" s="89"/>
    </row>
    <row r="51" spans="2:16" ht="12.75" customHeight="1" x14ac:dyDescent="0.25">
      <c r="B51" s="78" t="s">
        <v>470</v>
      </c>
      <c r="C51" s="76">
        <v>4128</v>
      </c>
      <c r="D51" s="76">
        <v>1705</v>
      </c>
      <c r="E51" s="76">
        <f t="shared" si="1"/>
        <v>5833</v>
      </c>
      <c r="F51" s="77">
        <f t="shared" si="2"/>
        <v>2.6230938386750072E-2</v>
      </c>
      <c r="G51" s="76">
        <v>12871</v>
      </c>
      <c r="H51" s="76">
        <v>602</v>
      </c>
      <c r="I51" s="76">
        <f t="shared" si="3"/>
        <v>13473</v>
      </c>
      <c r="J51" s="77">
        <f t="shared" si="4"/>
        <v>2.6287600751576028E-2</v>
      </c>
      <c r="K51" s="76">
        <f t="shared" si="0"/>
        <v>19306</v>
      </c>
      <c r="P51" s="89"/>
    </row>
    <row r="52" spans="2:16" ht="12.75" customHeight="1" x14ac:dyDescent="0.25">
      <c r="B52" s="78" t="s">
        <v>471</v>
      </c>
      <c r="C52" s="76">
        <v>4482</v>
      </c>
      <c r="D52" s="76">
        <v>2811</v>
      </c>
      <c r="E52" s="76">
        <f t="shared" si="1"/>
        <v>7293</v>
      </c>
      <c r="F52" s="77">
        <f t="shared" si="2"/>
        <v>3.2796542714652543E-2</v>
      </c>
      <c r="G52" s="76">
        <v>15193</v>
      </c>
      <c r="H52" s="76">
        <v>889</v>
      </c>
      <c r="I52" s="76">
        <f t="shared" si="3"/>
        <v>16082</v>
      </c>
      <c r="J52" s="77">
        <f t="shared" si="4"/>
        <v>3.1378104007039685E-2</v>
      </c>
      <c r="K52" s="76">
        <f t="shared" si="0"/>
        <v>23375</v>
      </c>
      <c r="P52" s="89"/>
    </row>
    <row r="53" spans="2:16" ht="12.75" customHeight="1" x14ac:dyDescent="0.25">
      <c r="B53" s="78" t="s">
        <v>472</v>
      </c>
      <c r="C53" s="76">
        <v>10200</v>
      </c>
      <c r="D53" s="76">
        <v>4242</v>
      </c>
      <c r="E53" s="76">
        <f t="shared" si="1"/>
        <v>14442</v>
      </c>
      <c r="F53" s="77">
        <f t="shared" si="2"/>
        <v>6.4945518975046204E-2</v>
      </c>
      <c r="G53" s="76">
        <v>34323</v>
      </c>
      <c r="H53" s="76">
        <v>1346</v>
      </c>
      <c r="I53" s="76">
        <f t="shared" si="3"/>
        <v>35669</v>
      </c>
      <c r="J53" s="77">
        <f t="shared" si="4"/>
        <v>6.9594925496026513E-2</v>
      </c>
      <c r="K53" s="76">
        <f t="shared" si="0"/>
        <v>50111</v>
      </c>
      <c r="P53" s="89"/>
    </row>
    <row r="54" spans="2:16" ht="12.75" customHeight="1" x14ac:dyDescent="0.25">
      <c r="B54" s="78" t="s">
        <v>473</v>
      </c>
      <c r="C54" s="76">
        <v>1425</v>
      </c>
      <c r="D54" s="76">
        <v>699</v>
      </c>
      <c r="E54" s="76">
        <f t="shared" si="1"/>
        <v>2124</v>
      </c>
      <c r="F54" s="77">
        <f t="shared" si="2"/>
        <v>9.5516052003183863E-3</v>
      </c>
      <c r="G54" s="76">
        <v>5197</v>
      </c>
      <c r="H54" s="76">
        <v>302</v>
      </c>
      <c r="I54" s="76">
        <f t="shared" si="3"/>
        <v>5499</v>
      </c>
      <c r="J54" s="77">
        <f t="shared" si="4"/>
        <v>1.0729274588652606E-2</v>
      </c>
      <c r="K54" s="76">
        <f t="shared" si="0"/>
        <v>7623</v>
      </c>
      <c r="P54" s="89"/>
    </row>
    <row r="55" spans="2:16" ht="12.75" customHeight="1" x14ac:dyDescent="0.25">
      <c r="B55" s="78" t="s">
        <v>474</v>
      </c>
      <c r="C55" s="76">
        <v>670</v>
      </c>
      <c r="D55" s="76">
        <v>353</v>
      </c>
      <c r="E55" s="76">
        <f t="shared" si="1"/>
        <v>1023</v>
      </c>
      <c r="F55" s="77">
        <f t="shared" si="2"/>
        <v>4.600420018797415E-3</v>
      </c>
      <c r="G55" s="76">
        <v>2648</v>
      </c>
      <c r="H55" s="76">
        <v>162</v>
      </c>
      <c r="I55" s="76">
        <f t="shared" si="3"/>
        <v>2810</v>
      </c>
      <c r="J55" s="77">
        <f t="shared" si="4"/>
        <v>5.4826807772529237E-3</v>
      </c>
      <c r="K55" s="76">
        <f t="shared" si="0"/>
        <v>3833</v>
      </c>
      <c r="P55" s="89"/>
    </row>
    <row r="56" spans="2:16" ht="12.75" customHeight="1" x14ac:dyDescent="0.25">
      <c r="B56" s="78" t="s">
        <v>475</v>
      </c>
      <c r="C56" s="76">
        <v>3474</v>
      </c>
      <c r="D56" s="76">
        <v>1554</v>
      </c>
      <c r="E56" s="76">
        <f t="shared" si="1"/>
        <v>5028</v>
      </c>
      <c r="F56" s="77">
        <f t="shared" si="2"/>
        <v>2.2610862027872339E-2</v>
      </c>
      <c r="G56" s="76">
        <v>10160</v>
      </c>
      <c r="H56" s="76">
        <v>681</v>
      </c>
      <c r="I56" s="76">
        <f t="shared" si="3"/>
        <v>10841</v>
      </c>
      <c r="J56" s="77">
        <f t="shared" si="4"/>
        <v>2.1152221461280762E-2</v>
      </c>
      <c r="K56" s="76">
        <f t="shared" si="0"/>
        <v>15869</v>
      </c>
      <c r="P56" s="89"/>
    </row>
    <row r="57" spans="2:16" ht="12.75" customHeight="1" x14ac:dyDescent="0.25">
      <c r="B57" s="78" t="s">
        <v>476</v>
      </c>
      <c r="C57" s="76">
        <v>348</v>
      </c>
      <c r="D57" s="76">
        <v>224</v>
      </c>
      <c r="E57" s="76">
        <f t="shared" si="1"/>
        <v>572</v>
      </c>
      <c r="F57" s="77">
        <f t="shared" si="2"/>
        <v>2.5722778599727484E-3</v>
      </c>
      <c r="G57" s="76">
        <v>1028</v>
      </c>
      <c r="H57" s="76">
        <v>82</v>
      </c>
      <c r="I57" s="76">
        <f t="shared" si="3"/>
        <v>1110</v>
      </c>
      <c r="J57" s="77">
        <f t="shared" si="4"/>
        <v>2.1657564636123647E-3</v>
      </c>
      <c r="K57" s="76">
        <f t="shared" si="0"/>
        <v>1682</v>
      </c>
      <c r="P57" s="89"/>
    </row>
    <row r="58" spans="2:16" ht="12.75" customHeight="1" x14ac:dyDescent="0.25">
      <c r="B58" s="78" t="s">
        <v>477</v>
      </c>
      <c r="C58" s="76">
        <v>1914</v>
      </c>
      <c r="D58" s="76">
        <v>304</v>
      </c>
      <c r="E58" s="76">
        <f t="shared" si="1"/>
        <v>2218</v>
      </c>
      <c r="F58" s="77">
        <f t="shared" si="2"/>
        <v>9.9743221912929302E-3</v>
      </c>
      <c r="G58" s="76">
        <v>5762</v>
      </c>
      <c r="H58" s="76">
        <v>127</v>
      </c>
      <c r="I58" s="76">
        <f t="shared" si="3"/>
        <v>5889</v>
      </c>
      <c r="J58" s="77">
        <f t="shared" si="4"/>
        <v>1.1490216048840735E-2</v>
      </c>
      <c r="K58" s="76">
        <f t="shared" si="0"/>
        <v>8107</v>
      </c>
      <c r="P58" s="89"/>
    </row>
    <row r="59" spans="2:16" ht="12.75" customHeight="1" x14ac:dyDescent="0.25">
      <c r="B59" s="78" t="s">
        <v>478</v>
      </c>
      <c r="C59" s="76">
        <v>818</v>
      </c>
      <c r="D59" s="76">
        <v>112</v>
      </c>
      <c r="E59" s="76">
        <f t="shared" si="1"/>
        <v>930</v>
      </c>
      <c r="F59" s="77">
        <f t="shared" si="2"/>
        <v>4.1822000170885594E-3</v>
      </c>
      <c r="G59" s="76">
        <v>1916</v>
      </c>
      <c r="H59" s="76">
        <v>58</v>
      </c>
      <c r="I59" s="76">
        <f t="shared" si="3"/>
        <v>1974</v>
      </c>
      <c r="J59" s="77">
        <f t="shared" si="4"/>
        <v>3.8515344677214486E-3</v>
      </c>
      <c r="K59" s="76">
        <f t="shared" si="0"/>
        <v>2904</v>
      </c>
      <c r="P59" s="89"/>
    </row>
    <row r="60" spans="2:16" ht="12.75" customHeight="1" x14ac:dyDescent="0.25">
      <c r="B60" s="78" t="s">
        <v>479</v>
      </c>
      <c r="C60" s="76">
        <v>3767</v>
      </c>
      <c r="D60" s="76">
        <v>761</v>
      </c>
      <c r="E60" s="76">
        <f t="shared" si="1"/>
        <v>4528</v>
      </c>
      <c r="F60" s="77">
        <f t="shared" si="2"/>
        <v>2.036236739502903E-2</v>
      </c>
      <c r="G60" s="76">
        <v>13756</v>
      </c>
      <c r="H60" s="76">
        <v>397</v>
      </c>
      <c r="I60" s="76">
        <f t="shared" si="3"/>
        <v>14153</v>
      </c>
      <c r="J60" s="77">
        <f t="shared" si="4"/>
        <v>2.761437047703225E-2</v>
      </c>
      <c r="K60" s="76">
        <f t="shared" si="0"/>
        <v>18681</v>
      </c>
      <c r="P60" s="89"/>
    </row>
    <row r="61" spans="2:16" ht="12.75" customHeight="1" x14ac:dyDescent="0.25">
      <c r="B61" s="78" t="s">
        <v>480</v>
      </c>
      <c r="C61" s="76">
        <v>1505</v>
      </c>
      <c r="D61" s="76">
        <v>334</v>
      </c>
      <c r="E61" s="76">
        <f t="shared" si="1"/>
        <v>1839</v>
      </c>
      <c r="F61" s="77">
        <f t="shared" si="2"/>
        <v>8.2699632595976992E-3</v>
      </c>
      <c r="G61" s="76">
        <v>4974</v>
      </c>
      <c r="H61" s="76">
        <v>159</v>
      </c>
      <c r="I61" s="76">
        <f t="shared" si="3"/>
        <v>5133</v>
      </c>
      <c r="J61" s="77">
        <f t="shared" si="4"/>
        <v>1.0015160295245287E-2</v>
      </c>
      <c r="K61" s="76">
        <f t="shared" si="0"/>
        <v>6972</v>
      </c>
      <c r="L61" s="84" t="s">
        <v>120</v>
      </c>
      <c r="P61" s="89"/>
    </row>
    <row r="62" spans="2:16" ht="12.75" customHeight="1" x14ac:dyDescent="0.25">
      <c r="B62" s="78" t="s">
        <v>481</v>
      </c>
      <c r="C62" s="76">
        <v>9372</v>
      </c>
      <c r="D62" s="76">
        <v>2705</v>
      </c>
      <c r="E62" s="76">
        <f t="shared" si="1"/>
        <v>12077</v>
      </c>
      <c r="F62" s="77">
        <f t="shared" si="2"/>
        <v>5.4310139361697346E-2</v>
      </c>
      <c r="G62" s="76">
        <v>29899</v>
      </c>
      <c r="H62" s="76">
        <v>1053</v>
      </c>
      <c r="I62" s="76">
        <f t="shared" si="3"/>
        <v>30952</v>
      </c>
      <c r="J62" s="77">
        <f t="shared" si="4"/>
        <v>6.039143609164857E-2</v>
      </c>
      <c r="K62" s="76">
        <f t="shared" si="0"/>
        <v>43029</v>
      </c>
      <c r="P62" s="89"/>
    </row>
    <row r="63" spans="2:16" x14ac:dyDescent="0.25">
      <c r="B63" s="78" t="s">
        <v>66</v>
      </c>
      <c r="C63" s="76">
        <f t="shared" ref="C63:H63" si="5">SUM(C11:C62)</f>
        <v>156499</v>
      </c>
      <c r="D63" s="76">
        <f t="shared" si="5"/>
        <v>65872</v>
      </c>
      <c r="E63" s="78">
        <f t="shared" ref="E63" si="6">C63+D63</f>
        <v>222371</v>
      </c>
      <c r="F63" s="80">
        <f t="shared" ref="F63" si="7">E63/$E$63</f>
        <v>1</v>
      </c>
      <c r="G63" s="76">
        <f t="shared" si="5"/>
        <v>489806</v>
      </c>
      <c r="H63" s="76">
        <f t="shared" si="5"/>
        <v>22717</v>
      </c>
      <c r="I63" s="78">
        <f t="shared" ref="I63" si="8">G63+H63</f>
        <v>512523</v>
      </c>
      <c r="J63" s="80">
        <f t="shared" ref="J63" si="9">I63/$I$63</f>
        <v>1</v>
      </c>
      <c r="K63" s="78">
        <f t="shared" ref="K63:K64" si="10">E63+I63</f>
        <v>734894</v>
      </c>
      <c r="P63" s="89"/>
    </row>
    <row r="64" spans="2:16" ht="25.5" customHeight="1" x14ac:dyDescent="0.25">
      <c r="B64" s="90" t="s">
        <v>82</v>
      </c>
      <c r="C64" s="91">
        <f>+C63/$K$63</f>
        <v>0.2129545213323282</v>
      </c>
      <c r="D64" s="91">
        <f>+D63/$K$63</f>
        <v>8.9634695615966389E-2</v>
      </c>
      <c r="E64" s="92">
        <f>C64+D64</f>
        <v>0.3025892169482946</v>
      </c>
      <c r="F64" s="92"/>
      <c r="G64" s="91">
        <f>+G63/$K$63</f>
        <v>0.66649884200986809</v>
      </c>
      <c r="H64" s="91">
        <f>+H63/$K$63</f>
        <v>3.0911941041837327E-2</v>
      </c>
      <c r="I64" s="92">
        <f>G64+H64</f>
        <v>0.69741078305170545</v>
      </c>
      <c r="J64" s="92"/>
      <c r="K64" s="92">
        <f t="shared" si="10"/>
        <v>1</v>
      </c>
    </row>
    <row r="65" spans="2:12" x14ac:dyDescent="0.25">
      <c r="B65" s="83"/>
      <c r="C65" s="96"/>
      <c r="D65" s="96"/>
      <c r="E65" s="96"/>
      <c r="F65" s="96"/>
      <c r="G65" s="96"/>
      <c r="H65" s="96"/>
      <c r="I65" s="96"/>
      <c r="J65" s="96"/>
      <c r="K65" s="96"/>
    </row>
    <row r="66" spans="2:12" ht="13.8" x14ac:dyDescent="0.3">
      <c r="B66" s="347" t="s">
        <v>143</v>
      </c>
      <c r="C66" s="347"/>
      <c r="D66" s="347"/>
      <c r="E66" s="347"/>
      <c r="F66" s="347"/>
      <c r="G66" s="347"/>
      <c r="H66" s="347"/>
      <c r="I66" s="347"/>
      <c r="J66" s="347"/>
      <c r="K66" s="347"/>
    </row>
    <row r="67" spans="2:12" ht="13.8" x14ac:dyDescent="0.3">
      <c r="B67" s="360" t="str">
        <f>'Solicitudes Regiones'!$B$6:$P$6</f>
        <v>Acumuladas de julio de 2008 a enero de 2019</v>
      </c>
      <c r="C67" s="360"/>
      <c r="D67" s="360"/>
      <c r="E67" s="360"/>
      <c r="F67" s="360"/>
      <c r="G67" s="360"/>
      <c r="H67" s="360"/>
      <c r="I67" s="360"/>
      <c r="J67" s="360"/>
      <c r="K67" s="360"/>
    </row>
    <row r="69" spans="2:12" ht="15" customHeight="1" x14ac:dyDescent="0.25">
      <c r="B69" s="375" t="s">
        <v>83</v>
      </c>
      <c r="C69" s="375"/>
      <c r="D69" s="375"/>
      <c r="E69" s="375"/>
      <c r="F69" s="375"/>
      <c r="G69" s="375"/>
      <c r="H69" s="375"/>
      <c r="I69" s="375"/>
      <c r="J69" s="375"/>
      <c r="K69" s="375"/>
      <c r="L69" s="97"/>
    </row>
    <row r="70" spans="2:12" ht="15" customHeight="1" x14ac:dyDescent="0.25">
      <c r="B70" s="375" t="s">
        <v>74</v>
      </c>
      <c r="C70" s="375" t="s">
        <v>2</v>
      </c>
      <c r="D70" s="375"/>
      <c r="E70" s="375"/>
      <c r="F70" s="375"/>
      <c r="G70" s="375"/>
      <c r="H70" s="375"/>
      <c r="I70" s="375"/>
      <c r="J70" s="375"/>
      <c r="K70" s="375"/>
    </row>
    <row r="71" spans="2:12" ht="24" x14ac:dyDescent="0.25">
      <c r="B71" s="375"/>
      <c r="C71" s="82" t="s">
        <v>75</v>
      </c>
      <c r="D71" s="82" t="s">
        <v>76</v>
      </c>
      <c r="E71" s="82" t="s">
        <v>77</v>
      </c>
      <c r="F71" s="82" t="s">
        <v>78</v>
      </c>
      <c r="G71" s="82" t="s">
        <v>8</v>
      </c>
      <c r="H71" s="82" t="s">
        <v>79</v>
      </c>
      <c r="I71" s="82" t="s">
        <v>80</v>
      </c>
      <c r="J71" s="82" t="s">
        <v>81</v>
      </c>
      <c r="K71" s="82" t="s">
        <v>46</v>
      </c>
    </row>
    <row r="72" spans="2:12" ht="12.75" customHeight="1" x14ac:dyDescent="0.25">
      <c r="B72" s="78" t="s">
        <v>430</v>
      </c>
      <c r="C72" s="127">
        <v>4550</v>
      </c>
      <c r="D72" s="127">
        <v>1021</v>
      </c>
      <c r="E72" s="127">
        <f>C72+D72</f>
        <v>5571</v>
      </c>
      <c r="F72" s="128">
        <f>E72/$E$124</f>
        <v>3.0769485683987276E-2</v>
      </c>
      <c r="G72" s="127">
        <v>14477</v>
      </c>
      <c r="H72" s="127">
        <v>634</v>
      </c>
      <c r="I72" s="127">
        <f>G72+H72</f>
        <v>15111</v>
      </c>
      <c r="J72" s="128">
        <f>I72/$I$124</f>
        <v>3.5163776493256263E-2</v>
      </c>
      <c r="K72" s="127">
        <f t="shared" ref="K72:K123" si="11">E72+I72</f>
        <v>20682</v>
      </c>
    </row>
    <row r="73" spans="2:12" ht="12.75" customHeight="1" x14ac:dyDescent="0.25">
      <c r="B73" s="78" t="s">
        <v>431</v>
      </c>
      <c r="C73" s="127">
        <v>1838</v>
      </c>
      <c r="D73" s="127">
        <v>785</v>
      </c>
      <c r="E73" s="127">
        <f t="shared" ref="E73:E123" si="12">C73+D73</f>
        <v>2623</v>
      </c>
      <c r="F73" s="128">
        <f t="shared" ref="F73:F123" si="13">E73/$E$124</f>
        <v>1.4487230470130789E-2</v>
      </c>
      <c r="G73" s="127">
        <v>5601</v>
      </c>
      <c r="H73" s="127">
        <v>213</v>
      </c>
      <c r="I73" s="127">
        <f t="shared" ref="I73:I123" si="14">G73+H73</f>
        <v>5814</v>
      </c>
      <c r="J73" s="128">
        <f t="shared" ref="J73:J123" si="15">I73/$I$124</f>
        <v>1.3529362486386864E-2</v>
      </c>
      <c r="K73" s="127">
        <f t="shared" si="11"/>
        <v>8437</v>
      </c>
    </row>
    <row r="74" spans="2:12" ht="12.75" customHeight="1" x14ac:dyDescent="0.25">
      <c r="B74" s="78" t="s">
        <v>432</v>
      </c>
      <c r="C74" s="127">
        <v>4560</v>
      </c>
      <c r="D74" s="127">
        <v>1529</v>
      </c>
      <c r="E74" s="127">
        <f t="shared" si="12"/>
        <v>6089</v>
      </c>
      <c r="F74" s="128">
        <f t="shared" si="13"/>
        <v>3.3630478967833159E-2</v>
      </c>
      <c r="G74" s="127">
        <v>12024</v>
      </c>
      <c r="H74" s="127">
        <v>639</v>
      </c>
      <c r="I74" s="127">
        <f t="shared" si="14"/>
        <v>12663</v>
      </c>
      <c r="J74" s="128">
        <f t="shared" si="15"/>
        <v>2.9467202814777584E-2</v>
      </c>
      <c r="K74" s="127">
        <f t="shared" si="11"/>
        <v>18752</v>
      </c>
    </row>
    <row r="75" spans="2:12" ht="12.75" customHeight="1" x14ac:dyDescent="0.25">
      <c r="B75" s="78" t="s">
        <v>433</v>
      </c>
      <c r="C75" s="127">
        <v>1988</v>
      </c>
      <c r="D75" s="127">
        <v>695</v>
      </c>
      <c r="E75" s="127">
        <f t="shared" si="12"/>
        <v>2683</v>
      </c>
      <c r="F75" s="128">
        <f t="shared" si="13"/>
        <v>1.481861965358784E-2</v>
      </c>
      <c r="G75" s="127">
        <v>5280</v>
      </c>
      <c r="H75" s="127">
        <v>273</v>
      </c>
      <c r="I75" s="127">
        <f t="shared" si="14"/>
        <v>5553</v>
      </c>
      <c r="J75" s="128">
        <f t="shared" si="15"/>
        <v>1.292200720449024E-2</v>
      </c>
      <c r="K75" s="127">
        <f t="shared" si="11"/>
        <v>8236</v>
      </c>
    </row>
    <row r="76" spans="2:12" ht="12.75" customHeight="1" x14ac:dyDescent="0.25">
      <c r="B76" s="78" t="s">
        <v>434</v>
      </c>
      <c r="C76" s="127">
        <v>2067</v>
      </c>
      <c r="D76" s="127">
        <v>457</v>
      </c>
      <c r="E76" s="127">
        <f t="shared" si="12"/>
        <v>2524</v>
      </c>
      <c r="F76" s="128">
        <f t="shared" si="13"/>
        <v>1.3940438317426652E-2</v>
      </c>
      <c r="G76" s="127">
        <v>6593</v>
      </c>
      <c r="H76" s="127">
        <v>236</v>
      </c>
      <c r="I76" s="127">
        <f t="shared" si="14"/>
        <v>6829</v>
      </c>
      <c r="J76" s="128">
        <f t="shared" si="15"/>
        <v>1.5891299693762625E-2</v>
      </c>
      <c r="K76" s="127">
        <f t="shared" si="11"/>
        <v>9353</v>
      </c>
    </row>
    <row r="77" spans="2:12" ht="12.75" customHeight="1" x14ac:dyDescent="0.25">
      <c r="B77" s="78" t="s">
        <v>435</v>
      </c>
      <c r="C77" s="127">
        <v>2588</v>
      </c>
      <c r="D77" s="127">
        <v>570</v>
      </c>
      <c r="E77" s="127">
        <f t="shared" si="12"/>
        <v>3158</v>
      </c>
      <c r="F77" s="128">
        <f t="shared" si="13"/>
        <v>1.7442117355956167E-2</v>
      </c>
      <c r="G77" s="127">
        <v>6584</v>
      </c>
      <c r="H77" s="127">
        <v>242</v>
      </c>
      <c r="I77" s="127">
        <f t="shared" si="14"/>
        <v>6826</v>
      </c>
      <c r="J77" s="128">
        <f t="shared" si="15"/>
        <v>1.5884318598568412E-2</v>
      </c>
      <c r="K77" s="127">
        <f t="shared" si="11"/>
        <v>9984</v>
      </c>
    </row>
    <row r="78" spans="2:12" ht="12.75" customHeight="1" x14ac:dyDescent="0.25">
      <c r="B78" s="78" t="s">
        <v>436</v>
      </c>
      <c r="C78" s="127">
        <v>4346</v>
      </c>
      <c r="D78" s="127">
        <v>1895</v>
      </c>
      <c r="E78" s="127">
        <f t="shared" si="12"/>
        <v>6241</v>
      </c>
      <c r="F78" s="128">
        <f t="shared" si="13"/>
        <v>3.4469998232591025E-2</v>
      </c>
      <c r="G78" s="127">
        <v>11329</v>
      </c>
      <c r="H78" s="127">
        <v>799</v>
      </c>
      <c r="I78" s="127">
        <f t="shared" si="14"/>
        <v>12128</v>
      </c>
      <c r="J78" s="128">
        <f t="shared" si="15"/>
        <v>2.8222240838476072E-2</v>
      </c>
      <c r="K78" s="127">
        <f t="shared" si="11"/>
        <v>18369</v>
      </c>
    </row>
    <row r="79" spans="2:12" ht="12.75" customHeight="1" x14ac:dyDescent="0.25">
      <c r="B79" s="78" t="s">
        <v>437</v>
      </c>
      <c r="C79" s="127">
        <v>2966</v>
      </c>
      <c r="D79" s="127">
        <v>606</v>
      </c>
      <c r="E79" s="127">
        <f t="shared" si="12"/>
        <v>3572</v>
      </c>
      <c r="F79" s="128">
        <f t="shared" si="13"/>
        <v>1.9728702721809828E-2</v>
      </c>
      <c r="G79" s="127">
        <v>8125</v>
      </c>
      <c r="H79" s="127">
        <v>228</v>
      </c>
      <c r="I79" s="127">
        <f t="shared" si="14"/>
        <v>8353</v>
      </c>
      <c r="J79" s="128">
        <f t="shared" si="15"/>
        <v>1.9437696052423372E-2</v>
      </c>
      <c r="K79" s="127">
        <f t="shared" si="11"/>
        <v>11925</v>
      </c>
    </row>
    <row r="80" spans="2:12" ht="12.75" customHeight="1" x14ac:dyDescent="0.25">
      <c r="B80" s="78" t="s">
        <v>438</v>
      </c>
      <c r="C80" s="127">
        <v>758</v>
      </c>
      <c r="D80" s="127">
        <v>227</v>
      </c>
      <c r="E80" s="127">
        <f t="shared" si="12"/>
        <v>985</v>
      </c>
      <c r="F80" s="128">
        <f t="shared" si="13"/>
        <v>5.4403057617532693E-3</v>
      </c>
      <c r="G80" s="127">
        <v>2141</v>
      </c>
      <c r="H80" s="127">
        <v>76</v>
      </c>
      <c r="I80" s="127">
        <f t="shared" si="14"/>
        <v>2217</v>
      </c>
      <c r="J80" s="128">
        <f t="shared" si="15"/>
        <v>5.1590293485241964E-3</v>
      </c>
      <c r="K80" s="127">
        <f t="shared" si="11"/>
        <v>3202</v>
      </c>
    </row>
    <row r="81" spans="2:11" ht="12.75" customHeight="1" x14ac:dyDescent="0.25">
      <c r="B81" s="78" t="s">
        <v>439</v>
      </c>
      <c r="C81" s="127">
        <v>3107</v>
      </c>
      <c r="D81" s="127">
        <v>837</v>
      </c>
      <c r="E81" s="127">
        <f t="shared" si="12"/>
        <v>3944</v>
      </c>
      <c r="F81" s="128">
        <f t="shared" si="13"/>
        <v>2.178331565924355E-2</v>
      </c>
      <c r="G81" s="127">
        <v>9411</v>
      </c>
      <c r="H81" s="127">
        <v>340</v>
      </c>
      <c r="I81" s="127">
        <f t="shared" si="14"/>
        <v>9751</v>
      </c>
      <c r="J81" s="128">
        <f t="shared" si="15"/>
        <v>2.2690886412927127E-2</v>
      </c>
      <c r="K81" s="127">
        <f t="shared" si="11"/>
        <v>13695</v>
      </c>
    </row>
    <row r="82" spans="2:11" ht="12.75" customHeight="1" x14ac:dyDescent="0.25">
      <c r="B82" s="78" t="s">
        <v>440</v>
      </c>
      <c r="C82" s="127">
        <v>2807</v>
      </c>
      <c r="D82" s="127">
        <v>613</v>
      </c>
      <c r="E82" s="127">
        <f t="shared" si="12"/>
        <v>3420</v>
      </c>
      <c r="F82" s="128">
        <f t="shared" si="13"/>
        <v>1.8889183457051963E-2</v>
      </c>
      <c r="G82" s="127">
        <v>9050</v>
      </c>
      <c r="H82" s="127">
        <v>291</v>
      </c>
      <c r="I82" s="127">
        <f t="shared" si="14"/>
        <v>9341</v>
      </c>
      <c r="J82" s="128">
        <f t="shared" si="15"/>
        <v>2.1736803403051203E-2</v>
      </c>
      <c r="K82" s="127">
        <f t="shared" si="11"/>
        <v>12761</v>
      </c>
    </row>
    <row r="83" spans="2:11" ht="24" customHeight="1" x14ac:dyDescent="0.25">
      <c r="B83" s="78" t="s">
        <v>441</v>
      </c>
      <c r="C83" s="127">
        <v>3342</v>
      </c>
      <c r="D83" s="127">
        <v>995</v>
      </c>
      <c r="E83" s="127">
        <f t="shared" si="12"/>
        <v>4337</v>
      </c>
      <c r="F83" s="128">
        <f t="shared" si="13"/>
        <v>2.3953914810887239E-2</v>
      </c>
      <c r="G83" s="127">
        <v>10225</v>
      </c>
      <c r="H83" s="127">
        <v>421</v>
      </c>
      <c r="I83" s="127">
        <f t="shared" si="14"/>
        <v>10646</v>
      </c>
      <c r="J83" s="128">
        <f t="shared" si="15"/>
        <v>2.4773579812534325E-2</v>
      </c>
      <c r="K83" s="127">
        <f t="shared" si="11"/>
        <v>14983</v>
      </c>
    </row>
    <row r="84" spans="2:11" ht="12.75" customHeight="1" x14ac:dyDescent="0.25">
      <c r="B84" s="78" t="s">
        <v>442</v>
      </c>
      <c r="C84" s="127">
        <v>4635</v>
      </c>
      <c r="D84" s="127">
        <v>1548</v>
      </c>
      <c r="E84" s="127">
        <f t="shared" si="12"/>
        <v>6183</v>
      </c>
      <c r="F84" s="128">
        <f t="shared" si="13"/>
        <v>3.4149655355249206E-2</v>
      </c>
      <c r="G84" s="127">
        <v>15076</v>
      </c>
      <c r="H84" s="127">
        <v>643</v>
      </c>
      <c r="I84" s="127">
        <f t="shared" si="14"/>
        <v>15719</v>
      </c>
      <c r="J84" s="128">
        <f t="shared" si="15"/>
        <v>3.6578611785950316E-2</v>
      </c>
      <c r="K84" s="127">
        <f t="shared" si="11"/>
        <v>21902</v>
      </c>
    </row>
    <row r="85" spans="2:11" ht="12.75" customHeight="1" x14ac:dyDescent="0.25">
      <c r="B85" s="78" t="s">
        <v>443</v>
      </c>
      <c r="C85" s="127">
        <v>3202</v>
      </c>
      <c r="D85" s="127">
        <v>777</v>
      </c>
      <c r="E85" s="127">
        <f t="shared" si="12"/>
        <v>3979</v>
      </c>
      <c r="F85" s="128">
        <f t="shared" si="13"/>
        <v>2.1976626016260162E-2</v>
      </c>
      <c r="G85" s="127">
        <v>9779</v>
      </c>
      <c r="H85" s="127">
        <v>292</v>
      </c>
      <c r="I85" s="127">
        <f t="shared" si="14"/>
        <v>10071</v>
      </c>
      <c r="J85" s="128">
        <f t="shared" si="15"/>
        <v>2.3435536566976629E-2</v>
      </c>
      <c r="K85" s="127">
        <f t="shared" si="11"/>
        <v>14050</v>
      </c>
    </row>
    <row r="86" spans="2:11" ht="12.75" customHeight="1" x14ac:dyDescent="0.25">
      <c r="B86" s="78" t="s">
        <v>444</v>
      </c>
      <c r="C86" s="127">
        <v>3313</v>
      </c>
      <c r="D86" s="127">
        <v>1230</v>
      </c>
      <c r="E86" s="127">
        <f t="shared" si="12"/>
        <v>4543</v>
      </c>
      <c r="F86" s="128">
        <f t="shared" si="13"/>
        <v>2.509168434075645E-2</v>
      </c>
      <c r="G86" s="127">
        <v>10089</v>
      </c>
      <c r="H86" s="127">
        <v>492</v>
      </c>
      <c r="I86" s="127">
        <f t="shared" si="14"/>
        <v>10581</v>
      </c>
      <c r="J86" s="128">
        <f t="shared" si="15"/>
        <v>2.4622322749993018E-2</v>
      </c>
      <c r="K86" s="127">
        <f t="shared" si="11"/>
        <v>15124</v>
      </c>
    </row>
    <row r="87" spans="2:11" ht="12.75" customHeight="1" x14ac:dyDescent="0.25">
      <c r="B87" s="78" t="s">
        <v>445</v>
      </c>
      <c r="C87" s="127">
        <v>2951</v>
      </c>
      <c r="D87" s="127">
        <v>799</v>
      </c>
      <c r="E87" s="127">
        <f t="shared" si="12"/>
        <v>3750</v>
      </c>
      <c r="F87" s="128">
        <f t="shared" si="13"/>
        <v>2.0711823966065749E-2</v>
      </c>
      <c r="G87" s="127">
        <v>9382</v>
      </c>
      <c r="H87" s="127">
        <v>318</v>
      </c>
      <c r="I87" s="127">
        <f t="shared" si="14"/>
        <v>9700</v>
      </c>
      <c r="J87" s="128">
        <f t="shared" si="15"/>
        <v>2.2572207794625487E-2</v>
      </c>
      <c r="K87" s="127">
        <f t="shared" si="11"/>
        <v>13450</v>
      </c>
    </row>
    <row r="88" spans="2:11" ht="12.75" customHeight="1" x14ac:dyDescent="0.25">
      <c r="B88" s="78" t="s">
        <v>446</v>
      </c>
      <c r="C88" s="127">
        <v>8794</v>
      </c>
      <c r="D88" s="127">
        <v>3191</v>
      </c>
      <c r="E88" s="127">
        <f t="shared" si="12"/>
        <v>11985</v>
      </c>
      <c r="F88" s="128">
        <f t="shared" si="13"/>
        <v>6.6194989395546133E-2</v>
      </c>
      <c r="G88" s="127">
        <v>26951</v>
      </c>
      <c r="H88" s="127">
        <v>1255</v>
      </c>
      <c r="I88" s="127">
        <f t="shared" si="14"/>
        <v>28206</v>
      </c>
      <c r="J88" s="128">
        <f t="shared" si="15"/>
        <v>6.5636257016000676E-2</v>
      </c>
      <c r="K88" s="127">
        <f t="shared" si="11"/>
        <v>40191</v>
      </c>
    </row>
    <row r="89" spans="2:11" ht="12.75" customHeight="1" x14ac:dyDescent="0.25">
      <c r="B89" s="78" t="s">
        <v>447</v>
      </c>
      <c r="C89" s="127">
        <v>377</v>
      </c>
      <c r="D89" s="127">
        <v>104</v>
      </c>
      <c r="E89" s="127">
        <f t="shared" si="12"/>
        <v>481</v>
      </c>
      <c r="F89" s="128">
        <f t="shared" si="13"/>
        <v>2.6566366207140331E-3</v>
      </c>
      <c r="G89" s="127">
        <v>801</v>
      </c>
      <c r="H89" s="127">
        <v>28</v>
      </c>
      <c r="I89" s="127">
        <f t="shared" si="14"/>
        <v>829</v>
      </c>
      <c r="J89" s="128">
        <f t="shared" si="15"/>
        <v>1.9291093053344875E-3</v>
      </c>
      <c r="K89" s="127">
        <f t="shared" si="11"/>
        <v>1310</v>
      </c>
    </row>
    <row r="90" spans="2:11" ht="12.75" customHeight="1" x14ac:dyDescent="0.25">
      <c r="B90" s="78" t="s">
        <v>448</v>
      </c>
      <c r="C90" s="127">
        <v>1222</v>
      </c>
      <c r="D90" s="127">
        <v>618</v>
      </c>
      <c r="E90" s="127">
        <f t="shared" si="12"/>
        <v>1840</v>
      </c>
      <c r="F90" s="128">
        <f t="shared" si="13"/>
        <v>1.016260162601626E-2</v>
      </c>
      <c r="G90" s="127">
        <v>2816</v>
      </c>
      <c r="H90" s="127">
        <v>183</v>
      </c>
      <c r="I90" s="127">
        <f t="shared" si="14"/>
        <v>2999</v>
      </c>
      <c r="J90" s="128">
        <f t="shared" si="15"/>
        <v>6.9787681624826634E-3</v>
      </c>
      <c r="K90" s="127">
        <f t="shared" si="11"/>
        <v>4839</v>
      </c>
    </row>
    <row r="91" spans="2:11" ht="12.75" customHeight="1" x14ac:dyDescent="0.25">
      <c r="B91" s="78" t="s">
        <v>449</v>
      </c>
      <c r="C91" s="127">
        <v>376</v>
      </c>
      <c r="D91" s="127">
        <v>119</v>
      </c>
      <c r="E91" s="127">
        <f t="shared" si="12"/>
        <v>495</v>
      </c>
      <c r="F91" s="128">
        <f t="shared" si="13"/>
        <v>2.7339607635206787E-3</v>
      </c>
      <c r="G91" s="127">
        <v>1013</v>
      </c>
      <c r="H91" s="127">
        <v>58</v>
      </c>
      <c r="I91" s="127">
        <f t="shared" si="14"/>
        <v>1071</v>
      </c>
      <c r="J91" s="128">
        <f t="shared" si="15"/>
        <v>2.4922509843344222E-3</v>
      </c>
      <c r="K91" s="127">
        <f t="shared" si="11"/>
        <v>1566</v>
      </c>
    </row>
    <row r="92" spans="2:11" ht="12.75" customHeight="1" x14ac:dyDescent="0.25">
      <c r="B92" s="78" t="s">
        <v>450</v>
      </c>
      <c r="C92" s="127">
        <v>1417</v>
      </c>
      <c r="D92" s="127">
        <v>458</v>
      </c>
      <c r="E92" s="127">
        <f t="shared" si="12"/>
        <v>1875</v>
      </c>
      <c r="F92" s="128">
        <f t="shared" si="13"/>
        <v>1.0355911983032874E-2</v>
      </c>
      <c r="G92" s="127">
        <v>4999</v>
      </c>
      <c r="H92" s="127">
        <v>246</v>
      </c>
      <c r="I92" s="127">
        <f t="shared" si="14"/>
        <v>5245</v>
      </c>
      <c r="J92" s="128">
        <f t="shared" si="15"/>
        <v>1.2205281431217596E-2</v>
      </c>
      <c r="K92" s="127">
        <f t="shared" si="11"/>
        <v>7120</v>
      </c>
    </row>
    <row r="93" spans="2:11" ht="12.75" customHeight="1" x14ac:dyDescent="0.25">
      <c r="B93" s="78" t="s">
        <v>451</v>
      </c>
      <c r="C93" s="127">
        <v>365</v>
      </c>
      <c r="D93" s="127">
        <v>106</v>
      </c>
      <c r="E93" s="127">
        <f t="shared" si="12"/>
        <v>471</v>
      </c>
      <c r="F93" s="128">
        <f t="shared" si="13"/>
        <v>2.6014050901378579E-3</v>
      </c>
      <c r="G93" s="127">
        <v>1111</v>
      </c>
      <c r="H93" s="127">
        <v>66</v>
      </c>
      <c r="I93" s="127">
        <f t="shared" si="14"/>
        <v>1177</v>
      </c>
      <c r="J93" s="128">
        <f t="shared" si="15"/>
        <v>2.7389163478633194E-3</v>
      </c>
      <c r="K93" s="127">
        <f t="shared" si="11"/>
        <v>1648</v>
      </c>
    </row>
    <row r="94" spans="2:11" ht="12.75" customHeight="1" x14ac:dyDescent="0.25">
      <c r="B94" s="78" t="s">
        <v>452</v>
      </c>
      <c r="C94" s="127">
        <v>120</v>
      </c>
      <c r="D94" s="127">
        <v>45</v>
      </c>
      <c r="E94" s="127">
        <f t="shared" si="12"/>
        <v>165</v>
      </c>
      <c r="F94" s="128">
        <f t="shared" si="13"/>
        <v>9.1132025450689285E-4</v>
      </c>
      <c r="G94" s="127">
        <v>389</v>
      </c>
      <c r="H94" s="127">
        <v>13</v>
      </c>
      <c r="I94" s="127">
        <f t="shared" si="14"/>
        <v>402</v>
      </c>
      <c r="J94" s="128">
        <f t="shared" si="15"/>
        <v>9.3546675602468516E-4</v>
      </c>
      <c r="K94" s="127">
        <f t="shared" si="11"/>
        <v>567</v>
      </c>
    </row>
    <row r="95" spans="2:11" ht="12.75" customHeight="1" x14ac:dyDescent="0.25">
      <c r="B95" s="78" t="s">
        <v>453</v>
      </c>
      <c r="C95" s="127">
        <v>810</v>
      </c>
      <c r="D95" s="127">
        <v>190</v>
      </c>
      <c r="E95" s="127">
        <f t="shared" si="12"/>
        <v>1000</v>
      </c>
      <c r="F95" s="128">
        <f t="shared" si="13"/>
        <v>5.5231530576175325E-3</v>
      </c>
      <c r="G95" s="127">
        <v>1972</v>
      </c>
      <c r="H95" s="127">
        <v>93</v>
      </c>
      <c r="I95" s="127">
        <f t="shared" si="14"/>
        <v>2065</v>
      </c>
      <c r="J95" s="128">
        <f t="shared" si="15"/>
        <v>4.805320525350684E-3</v>
      </c>
      <c r="K95" s="127">
        <f t="shared" si="11"/>
        <v>3065</v>
      </c>
    </row>
    <row r="96" spans="2:11" ht="12.75" customHeight="1" x14ac:dyDescent="0.25">
      <c r="B96" s="78" t="s">
        <v>454</v>
      </c>
      <c r="C96" s="127">
        <v>347</v>
      </c>
      <c r="D96" s="127">
        <v>88</v>
      </c>
      <c r="E96" s="127">
        <f t="shared" si="12"/>
        <v>435</v>
      </c>
      <c r="F96" s="128">
        <f t="shared" si="13"/>
        <v>2.4025715800636265E-3</v>
      </c>
      <c r="G96" s="127">
        <v>596</v>
      </c>
      <c r="H96" s="127">
        <v>39</v>
      </c>
      <c r="I96" s="127">
        <f t="shared" si="14"/>
        <v>635</v>
      </c>
      <c r="J96" s="128">
        <f t="shared" si="15"/>
        <v>1.4776651494419779E-3</v>
      </c>
      <c r="K96" s="127">
        <f t="shared" si="11"/>
        <v>1070</v>
      </c>
    </row>
    <row r="97" spans="2:11" ht="12.75" customHeight="1" x14ac:dyDescent="0.25">
      <c r="B97" s="78" t="s">
        <v>455</v>
      </c>
      <c r="C97" s="127">
        <v>822</v>
      </c>
      <c r="D97" s="127">
        <v>244</v>
      </c>
      <c r="E97" s="127">
        <f t="shared" si="12"/>
        <v>1066</v>
      </c>
      <c r="F97" s="128">
        <f t="shared" si="13"/>
        <v>5.88768115942029E-3</v>
      </c>
      <c r="G97" s="127">
        <v>2115</v>
      </c>
      <c r="H97" s="127">
        <v>93</v>
      </c>
      <c r="I97" s="127">
        <f t="shared" si="14"/>
        <v>2208</v>
      </c>
      <c r="J97" s="128">
        <f t="shared" si="15"/>
        <v>5.1380860629415539E-3</v>
      </c>
      <c r="K97" s="127">
        <f t="shared" si="11"/>
        <v>3274</v>
      </c>
    </row>
    <row r="98" spans="2:11" ht="12.75" customHeight="1" x14ac:dyDescent="0.25">
      <c r="B98" s="78" t="s">
        <v>456</v>
      </c>
      <c r="C98" s="127">
        <v>1045</v>
      </c>
      <c r="D98" s="127">
        <v>335</v>
      </c>
      <c r="E98" s="127">
        <f t="shared" si="12"/>
        <v>1380</v>
      </c>
      <c r="F98" s="128">
        <f t="shared" si="13"/>
        <v>7.621951219512195E-3</v>
      </c>
      <c r="G98" s="127">
        <v>3461</v>
      </c>
      <c r="H98" s="127">
        <v>150</v>
      </c>
      <c r="I98" s="127">
        <f t="shared" si="14"/>
        <v>3611</v>
      </c>
      <c r="J98" s="128">
        <f t="shared" si="15"/>
        <v>8.4029115821023341E-3</v>
      </c>
      <c r="K98" s="127">
        <f t="shared" si="11"/>
        <v>4991</v>
      </c>
    </row>
    <row r="99" spans="2:11" ht="12.75" customHeight="1" x14ac:dyDescent="0.25">
      <c r="B99" s="78" t="s">
        <v>457</v>
      </c>
      <c r="C99" s="127">
        <v>1671</v>
      </c>
      <c r="D99" s="127">
        <v>497</v>
      </c>
      <c r="E99" s="127">
        <f t="shared" si="12"/>
        <v>2168</v>
      </c>
      <c r="F99" s="128">
        <f t="shared" si="13"/>
        <v>1.197419582891481E-2</v>
      </c>
      <c r="G99" s="127">
        <v>5879</v>
      </c>
      <c r="H99" s="127">
        <v>253</v>
      </c>
      <c r="I99" s="127">
        <f t="shared" si="14"/>
        <v>6132</v>
      </c>
      <c r="J99" s="128">
        <f t="shared" si="15"/>
        <v>1.4269358576973555E-2</v>
      </c>
      <c r="K99" s="127">
        <f t="shared" si="11"/>
        <v>8300</v>
      </c>
    </row>
    <row r="100" spans="2:11" ht="12.75" customHeight="1" x14ac:dyDescent="0.25">
      <c r="B100" s="78" t="s">
        <v>458</v>
      </c>
      <c r="C100" s="127">
        <v>2119</v>
      </c>
      <c r="D100" s="127">
        <v>917</v>
      </c>
      <c r="E100" s="127">
        <f t="shared" si="12"/>
        <v>3036</v>
      </c>
      <c r="F100" s="128">
        <f t="shared" si="13"/>
        <v>1.676829268292683E-2</v>
      </c>
      <c r="G100" s="127">
        <v>6302</v>
      </c>
      <c r="H100" s="127">
        <v>416</v>
      </c>
      <c r="I100" s="127">
        <f t="shared" si="14"/>
        <v>6718</v>
      </c>
      <c r="J100" s="128">
        <f t="shared" si="15"/>
        <v>1.5632999171576702E-2</v>
      </c>
      <c r="K100" s="127">
        <f t="shared" si="11"/>
        <v>9754</v>
      </c>
    </row>
    <row r="101" spans="2:11" ht="12.75" customHeight="1" x14ac:dyDescent="0.25">
      <c r="B101" s="78" t="s">
        <v>459</v>
      </c>
      <c r="C101" s="127">
        <v>4005</v>
      </c>
      <c r="D101" s="127">
        <v>1408</v>
      </c>
      <c r="E101" s="127">
        <f t="shared" si="12"/>
        <v>5413</v>
      </c>
      <c r="F101" s="128">
        <f t="shared" si="13"/>
        <v>2.9896827500883703E-2</v>
      </c>
      <c r="G101" s="127">
        <v>12278</v>
      </c>
      <c r="H101" s="127">
        <v>610</v>
      </c>
      <c r="I101" s="127">
        <f t="shared" si="14"/>
        <v>12888</v>
      </c>
      <c r="J101" s="128">
        <f t="shared" si="15"/>
        <v>2.9990784954343638E-2</v>
      </c>
      <c r="K101" s="127">
        <f t="shared" si="11"/>
        <v>18301</v>
      </c>
    </row>
    <row r="102" spans="2:11" ht="12.75" customHeight="1" x14ac:dyDescent="0.25">
      <c r="B102" s="78" t="s">
        <v>460</v>
      </c>
      <c r="C102" s="127">
        <v>4173</v>
      </c>
      <c r="D102" s="127">
        <v>985</v>
      </c>
      <c r="E102" s="127">
        <f t="shared" si="12"/>
        <v>5158</v>
      </c>
      <c r="F102" s="128">
        <f t="shared" si="13"/>
        <v>2.8488423471191234E-2</v>
      </c>
      <c r="G102" s="127">
        <v>12156</v>
      </c>
      <c r="H102" s="127">
        <v>472</v>
      </c>
      <c r="I102" s="127">
        <f t="shared" si="14"/>
        <v>12628</v>
      </c>
      <c r="J102" s="128">
        <f t="shared" si="15"/>
        <v>2.9385756704178419E-2</v>
      </c>
      <c r="K102" s="127">
        <f t="shared" si="11"/>
        <v>17786</v>
      </c>
    </row>
    <row r="103" spans="2:11" ht="12.75" customHeight="1" x14ac:dyDescent="0.25">
      <c r="B103" s="78" t="s">
        <v>461</v>
      </c>
      <c r="C103" s="127">
        <v>4261</v>
      </c>
      <c r="D103" s="127">
        <v>1197</v>
      </c>
      <c r="E103" s="127">
        <f t="shared" si="12"/>
        <v>5458</v>
      </c>
      <c r="F103" s="128">
        <f t="shared" si="13"/>
        <v>3.0145369388476492E-2</v>
      </c>
      <c r="G103" s="127">
        <v>12582</v>
      </c>
      <c r="H103" s="127">
        <v>517</v>
      </c>
      <c r="I103" s="127">
        <f t="shared" si="14"/>
        <v>13099</v>
      </c>
      <c r="J103" s="128">
        <f t="shared" si="15"/>
        <v>3.0481788649670025E-2</v>
      </c>
      <c r="K103" s="127">
        <f t="shared" si="11"/>
        <v>18557</v>
      </c>
    </row>
    <row r="104" spans="2:11" ht="12.75" customHeight="1" x14ac:dyDescent="0.25">
      <c r="B104" s="78" t="s">
        <v>462</v>
      </c>
      <c r="C104" s="127">
        <v>1679</v>
      </c>
      <c r="D104" s="127">
        <v>808</v>
      </c>
      <c r="E104" s="127">
        <f t="shared" si="12"/>
        <v>2487</v>
      </c>
      <c r="F104" s="128">
        <f t="shared" si="13"/>
        <v>1.3736081654294803E-2</v>
      </c>
      <c r="G104" s="127">
        <v>4784</v>
      </c>
      <c r="H104" s="127">
        <v>302</v>
      </c>
      <c r="I104" s="127">
        <f t="shared" si="14"/>
        <v>5086</v>
      </c>
      <c r="J104" s="128">
        <f t="shared" si="15"/>
        <v>1.1835283385924251E-2</v>
      </c>
      <c r="K104" s="127">
        <f t="shared" si="11"/>
        <v>7573</v>
      </c>
    </row>
    <row r="105" spans="2:11" ht="12.75" customHeight="1" x14ac:dyDescent="0.25">
      <c r="B105" s="78" t="s">
        <v>463</v>
      </c>
      <c r="C105" s="127">
        <v>2581</v>
      </c>
      <c r="D105" s="127">
        <v>507</v>
      </c>
      <c r="E105" s="127">
        <f t="shared" si="12"/>
        <v>3088</v>
      </c>
      <c r="F105" s="128">
        <f t="shared" si="13"/>
        <v>1.7055496641922942E-2</v>
      </c>
      <c r="G105" s="127">
        <v>6798</v>
      </c>
      <c r="H105" s="127">
        <v>218</v>
      </c>
      <c r="I105" s="127">
        <f t="shared" si="14"/>
        <v>7016</v>
      </c>
      <c r="J105" s="128">
        <f t="shared" si="15"/>
        <v>1.6326454627535302E-2</v>
      </c>
      <c r="K105" s="127">
        <f t="shared" si="11"/>
        <v>10104</v>
      </c>
    </row>
    <row r="106" spans="2:11" ht="12.75" customHeight="1" x14ac:dyDescent="0.25">
      <c r="B106" s="78" t="s">
        <v>464</v>
      </c>
      <c r="C106" s="127">
        <v>3150</v>
      </c>
      <c r="D106" s="127">
        <v>873</v>
      </c>
      <c r="E106" s="127">
        <f t="shared" si="12"/>
        <v>4023</v>
      </c>
      <c r="F106" s="128">
        <f t="shared" si="13"/>
        <v>2.2219644750795332E-2</v>
      </c>
      <c r="G106" s="127">
        <v>8186</v>
      </c>
      <c r="H106" s="127">
        <v>330</v>
      </c>
      <c r="I106" s="127">
        <f t="shared" si="14"/>
        <v>8516</v>
      </c>
      <c r="J106" s="128">
        <f t="shared" si="15"/>
        <v>1.9817002224642336E-2</v>
      </c>
      <c r="K106" s="127">
        <f t="shared" si="11"/>
        <v>12539</v>
      </c>
    </row>
    <row r="107" spans="2:11" ht="12.75" customHeight="1" x14ac:dyDescent="0.25">
      <c r="B107" s="78" t="s">
        <v>465</v>
      </c>
      <c r="C107" s="127">
        <v>3234</v>
      </c>
      <c r="D107" s="127">
        <v>1058</v>
      </c>
      <c r="E107" s="127">
        <f t="shared" si="12"/>
        <v>4292</v>
      </c>
      <c r="F107" s="128">
        <f t="shared" si="13"/>
        <v>2.370537292329445E-2</v>
      </c>
      <c r="G107" s="127">
        <v>9353</v>
      </c>
      <c r="H107" s="127">
        <v>446</v>
      </c>
      <c r="I107" s="127">
        <f t="shared" si="14"/>
        <v>9799</v>
      </c>
      <c r="J107" s="128">
        <f t="shared" si="15"/>
        <v>2.2802583936034553E-2</v>
      </c>
      <c r="K107" s="127">
        <f t="shared" si="11"/>
        <v>14091</v>
      </c>
    </row>
    <row r="108" spans="2:11" ht="12.75" customHeight="1" x14ac:dyDescent="0.25">
      <c r="B108" s="78" t="s">
        <v>466</v>
      </c>
      <c r="C108" s="127">
        <v>3101</v>
      </c>
      <c r="D108" s="127">
        <v>1138</v>
      </c>
      <c r="E108" s="127">
        <f t="shared" si="12"/>
        <v>4239</v>
      </c>
      <c r="F108" s="128">
        <f t="shared" si="13"/>
        <v>2.341264581124072E-2</v>
      </c>
      <c r="G108" s="127">
        <v>8518</v>
      </c>
      <c r="H108" s="127">
        <v>414</v>
      </c>
      <c r="I108" s="127">
        <f t="shared" si="14"/>
        <v>8932</v>
      </c>
      <c r="J108" s="128">
        <f t="shared" si="15"/>
        <v>2.0785047424906687E-2</v>
      </c>
      <c r="K108" s="127">
        <f t="shared" si="11"/>
        <v>13171</v>
      </c>
    </row>
    <row r="109" spans="2:11" ht="12.75" customHeight="1" x14ac:dyDescent="0.25">
      <c r="B109" s="78" t="s">
        <v>467</v>
      </c>
      <c r="C109" s="127">
        <v>443</v>
      </c>
      <c r="D109" s="127">
        <v>140</v>
      </c>
      <c r="E109" s="127">
        <f t="shared" si="12"/>
        <v>583</v>
      </c>
      <c r="F109" s="128">
        <f t="shared" si="13"/>
        <v>3.2199982325910215E-3</v>
      </c>
      <c r="G109" s="127">
        <v>1180</v>
      </c>
      <c r="H109" s="127">
        <v>54</v>
      </c>
      <c r="I109" s="127">
        <f t="shared" si="14"/>
        <v>1234</v>
      </c>
      <c r="J109" s="128">
        <f t="shared" si="15"/>
        <v>2.8715571565533868E-3</v>
      </c>
      <c r="K109" s="127">
        <f t="shared" si="11"/>
        <v>1817</v>
      </c>
    </row>
    <row r="110" spans="2:11" ht="12.75" customHeight="1" x14ac:dyDescent="0.25">
      <c r="B110" s="78" t="s">
        <v>468</v>
      </c>
      <c r="C110" s="127">
        <v>1203</v>
      </c>
      <c r="D110" s="127">
        <v>425</v>
      </c>
      <c r="E110" s="127">
        <f t="shared" si="12"/>
        <v>1628</v>
      </c>
      <c r="F110" s="128">
        <f t="shared" si="13"/>
        <v>8.9916931778013433E-3</v>
      </c>
      <c r="G110" s="127">
        <v>3816</v>
      </c>
      <c r="H110" s="127">
        <v>173</v>
      </c>
      <c r="I110" s="127">
        <f t="shared" si="14"/>
        <v>3989</v>
      </c>
      <c r="J110" s="128">
        <f t="shared" si="15"/>
        <v>9.2825295765733059E-3</v>
      </c>
      <c r="K110" s="127">
        <f t="shared" si="11"/>
        <v>5617</v>
      </c>
    </row>
    <row r="111" spans="2:11" ht="12.75" customHeight="1" x14ac:dyDescent="0.25">
      <c r="B111" s="78" t="s">
        <v>469</v>
      </c>
      <c r="C111" s="127">
        <v>5791</v>
      </c>
      <c r="D111" s="127">
        <v>2159</v>
      </c>
      <c r="E111" s="127">
        <f t="shared" si="12"/>
        <v>7950</v>
      </c>
      <c r="F111" s="128">
        <f t="shared" si="13"/>
        <v>4.3909066808059387E-2</v>
      </c>
      <c r="G111" s="127">
        <v>16269</v>
      </c>
      <c r="H111" s="127">
        <v>1014</v>
      </c>
      <c r="I111" s="127">
        <f t="shared" si="14"/>
        <v>17283</v>
      </c>
      <c r="J111" s="128">
        <f t="shared" si="15"/>
        <v>4.0218089413867245E-2</v>
      </c>
      <c r="K111" s="127">
        <f t="shared" si="11"/>
        <v>25233</v>
      </c>
    </row>
    <row r="112" spans="2:11" ht="12.75" customHeight="1" x14ac:dyDescent="0.25">
      <c r="B112" s="78" t="s">
        <v>470</v>
      </c>
      <c r="C112" s="127">
        <v>3738</v>
      </c>
      <c r="D112" s="127">
        <v>1049</v>
      </c>
      <c r="E112" s="127">
        <f t="shared" si="12"/>
        <v>4787</v>
      </c>
      <c r="F112" s="128">
        <f t="shared" si="13"/>
        <v>2.6439333686815128E-2</v>
      </c>
      <c r="G112" s="127">
        <v>10991</v>
      </c>
      <c r="H112" s="127">
        <v>464</v>
      </c>
      <c r="I112" s="127">
        <f t="shared" si="14"/>
        <v>11455</v>
      </c>
      <c r="J112" s="128">
        <f t="shared" si="15"/>
        <v>2.6656148483240716E-2</v>
      </c>
      <c r="K112" s="127">
        <f t="shared" si="11"/>
        <v>16242</v>
      </c>
    </row>
    <row r="113" spans="2:11" ht="12.75" customHeight="1" x14ac:dyDescent="0.25">
      <c r="B113" s="78" t="s">
        <v>471</v>
      </c>
      <c r="C113" s="127">
        <v>4053</v>
      </c>
      <c r="D113" s="127">
        <v>1682</v>
      </c>
      <c r="E113" s="127">
        <f t="shared" si="12"/>
        <v>5735</v>
      </c>
      <c r="F113" s="128">
        <f t="shared" si="13"/>
        <v>3.1675282785436548E-2</v>
      </c>
      <c r="G113" s="127">
        <v>13142</v>
      </c>
      <c r="H113" s="127">
        <v>708</v>
      </c>
      <c r="I113" s="127">
        <f t="shared" si="14"/>
        <v>13850</v>
      </c>
      <c r="J113" s="128">
        <f t="shared" si="15"/>
        <v>3.2229389479954948E-2</v>
      </c>
      <c r="K113" s="127">
        <f t="shared" si="11"/>
        <v>19585</v>
      </c>
    </row>
    <row r="114" spans="2:11" ht="12.75" customHeight="1" x14ac:dyDescent="0.25">
      <c r="B114" s="78" t="s">
        <v>472</v>
      </c>
      <c r="C114" s="127">
        <v>8646</v>
      </c>
      <c r="D114" s="127">
        <v>2661</v>
      </c>
      <c r="E114" s="127">
        <f t="shared" si="12"/>
        <v>11307</v>
      </c>
      <c r="F114" s="128">
        <f t="shared" si="13"/>
        <v>6.2450291622481439E-2</v>
      </c>
      <c r="G114" s="127">
        <v>27605</v>
      </c>
      <c r="H114" s="127">
        <v>1064</v>
      </c>
      <c r="I114" s="127">
        <f t="shared" si="14"/>
        <v>28669</v>
      </c>
      <c r="J114" s="128">
        <f t="shared" si="15"/>
        <v>6.6713672707641045E-2</v>
      </c>
      <c r="K114" s="127">
        <f t="shared" si="11"/>
        <v>39976</v>
      </c>
    </row>
    <row r="115" spans="2:11" ht="12.75" customHeight="1" x14ac:dyDescent="0.25">
      <c r="B115" s="78" t="s">
        <v>473</v>
      </c>
      <c r="C115" s="127">
        <v>1255</v>
      </c>
      <c r="D115" s="127">
        <v>423</v>
      </c>
      <c r="E115" s="127">
        <f t="shared" si="12"/>
        <v>1678</v>
      </c>
      <c r="F115" s="128">
        <f t="shared" si="13"/>
        <v>9.2678508306822203E-3</v>
      </c>
      <c r="G115" s="127">
        <v>4446</v>
      </c>
      <c r="H115" s="127">
        <v>193</v>
      </c>
      <c r="I115" s="127">
        <f t="shared" si="14"/>
        <v>4639</v>
      </c>
      <c r="J115" s="128">
        <f t="shared" si="15"/>
        <v>1.0795100201986355E-2</v>
      </c>
      <c r="K115" s="127">
        <f t="shared" si="11"/>
        <v>6317</v>
      </c>
    </row>
    <row r="116" spans="2:11" ht="12.75" customHeight="1" x14ac:dyDescent="0.25">
      <c r="B116" s="78" t="s">
        <v>474</v>
      </c>
      <c r="C116" s="127">
        <v>598</v>
      </c>
      <c r="D116" s="127">
        <v>213</v>
      </c>
      <c r="E116" s="127">
        <f t="shared" si="12"/>
        <v>811</v>
      </c>
      <c r="F116" s="128">
        <f t="shared" si="13"/>
        <v>4.479277129727819E-3</v>
      </c>
      <c r="G116" s="127">
        <v>2376</v>
      </c>
      <c r="H116" s="127">
        <v>133</v>
      </c>
      <c r="I116" s="127">
        <f t="shared" si="14"/>
        <v>2509</v>
      </c>
      <c r="J116" s="128">
        <f t="shared" si="15"/>
        <v>5.8385226140943661E-3</v>
      </c>
      <c r="K116" s="127">
        <f t="shared" si="11"/>
        <v>3320</v>
      </c>
    </row>
    <row r="117" spans="2:11" ht="12.75" customHeight="1" x14ac:dyDescent="0.25">
      <c r="B117" s="78" t="s">
        <v>475</v>
      </c>
      <c r="C117" s="127">
        <v>3072</v>
      </c>
      <c r="D117" s="127">
        <v>890</v>
      </c>
      <c r="E117" s="127">
        <f t="shared" si="12"/>
        <v>3962</v>
      </c>
      <c r="F117" s="128">
        <f t="shared" si="13"/>
        <v>2.1882732414280664E-2</v>
      </c>
      <c r="G117" s="127">
        <v>8599</v>
      </c>
      <c r="H117" s="127">
        <v>464</v>
      </c>
      <c r="I117" s="127">
        <f t="shared" si="14"/>
        <v>9063</v>
      </c>
      <c r="J117" s="128">
        <f t="shared" si="15"/>
        <v>2.10898885817207E-2</v>
      </c>
      <c r="K117" s="127">
        <f t="shared" si="11"/>
        <v>13025</v>
      </c>
    </row>
    <row r="118" spans="2:11" ht="12.75" customHeight="1" x14ac:dyDescent="0.25">
      <c r="B118" s="78" t="s">
        <v>476</v>
      </c>
      <c r="C118" s="127">
        <v>287</v>
      </c>
      <c r="D118" s="127">
        <v>103</v>
      </c>
      <c r="E118" s="127">
        <f t="shared" si="12"/>
        <v>390</v>
      </c>
      <c r="F118" s="128">
        <f t="shared" si="13"/>
        <v>2.1540296924708376E-3</v>
      </c>
      <c r="G118" s="127">
        <v>833</v>
      </c>
      <c r="H118" s="127">
        <v>53</v>
      </c>
      <c r="I118" s="127">
        <f t="shared" si="14"/>
        <v>886</v>
      </c>
      <c r="J118" s="128">
        <f t="shared" si="15"/>
        <v>2.0617501140245548E-3</v>
      </c>
      <c r="K118" s="127">
        <f t="shared" si="11"/>
        <v>1276</v>
      </c>
    </row>
    <row r="119" spans="2:11" ht="12.75" customHeight="1" x14ac:dyDescent="0.25">
      <c r="B119" s="78" t="s">
        <v>477</v>
      </c>
      <c r="C119" s="127">
        <v>1617</v>
      </c>
      <c r="D119" s="127">
        <v>232</v>
      </c>
      <c r="E119" s="127">
        <f t="shared" si="12"/>
        <v>1849</v>
      </c>
      <c r="F119" s="128">
        <f t="shared" si="13"/>
        <v>1.0212310003534819E-2</v>
      </c>
      <c r="G119" s="127">
        <v>4200</v>
      </c>
      <c r="H119" s="127">
        <v>105</v>
      </c>
      <c r="I119" s="127">
        <f t="shared" si="14"/>
        <v>4305</v>
      </c>
      <c r="J119" s="128">
        <f t="shared" si="15"/>
        <v>1.0017871603697189E-2</v>
      </c>
      <c r="K119" s="127">
        <f t="shared" si="11"/>
        <v>6154</v>
      </c>
    </row>
    <row r="120" spans="2:11" ht="12.75" customHeight="1" x14ac:dyDescent="0.25">
      <c r="B120" s="78" t="s">
        <v>478</v>
      </c>
      <c r="C120" s="127">
        <v>623</v>
      </c>
      <c r="D120" s="127">
        <v>94</v>
      </c>
      <c r="E120" s="127">
        <f t="shared" si="12"/>
        <v>717</v>
      </c>
      <c r="F120" s="128">
        <f t="shared" si="13"/>
        <v>3.9601007423117713E-3</v>
      </c>
      <c r="G120" s="127">
        <v>1290</v>
      </c>
      <c r="H120" s="127">
        <v>48</v>
      </c>
      <c r="I120" s="127">
        <f t="shared" si="14"/>
        <v>1338</v>
      </c>
      <c r="J120" s="128">
        <f t="shared" si="15"/>
        <v>3.1135684566194746E-3</v>
      </c>
      <c r="K120" s="127">
        <f t="shared" si="11"/>
        <v>2055</v>
      </c>
    </row>
    <row r="121" spans="2:11" ht="12.75" customHeight="1" x14ac:dyDescent="0.25">
      <c r="B121" s="78" t="s">
        <v>479</v>
      </c>
      <c r="C121" s="127">
        <v>3335</v>
      </c>
      <c r="D121" s="127">
        <v>582</v>
      </c>
      <c r="E121" s="127">
        <f t="shared" si="12"/>
        <v>3917</v>
      </c>
      <c r="F121" s="128">
        <f t="shared" si="13"/>
        <v>2.1634190526687875E-2</v>
      </c>
      <c r="G121" s="127">
        <v>10948</v>
      </c>
      <c r="H121" s="127">
        <v>323</v>
      </c>
      <c r="I121" s="127">
        <f t="shared" si="14"/>
        <v>11271</v>
      </c>
      <c r="J121" s="128">
        <f t="shared" si="15"/>
        <v>2.6227974644662255E-2</v>
      </c>
      <c r="K121" s="127">
        <f t="shared" si="11"/>
        <v>15188</v>
      </c>
    </row>
    <row r="122" spans="2:11" ht="12.75" customHeight="1" x14ac:dyDescent="0.25">
      <c r="B122" s="78" t="s">
        <v>480</v>
      </c>
      <c r="C122" s="127">
        <v>1333</v>
      </c>
      <c r="D122" s="127">
        <v>273</v>
      </c>
      <c r="E122" s="127">
        <f t="shared" si="12"/>
        <v>1606</v>
      </c>
      <c r="F122" s="128">
        <f t="shared" si="13"/>
        <v>8.8701838105337567E-3</v>
      </c>
      <c r="G122" s="127">
        <v>3997</v>
      </c>
      <c r="H122" s="127">
        <v>137</v>
      </c>
      <c r="I122" s="127">
        <f t="shared" si="14"/>
        <v>4134</v>
      </c>
      <c r="J122" s="128">
        <f t="shared" si="15"/>
        <v>9.6199491776269869E-3</v>
      </c>
      <c r="K122" s="127">
        <f t="shared" si="11"/>
        <v>5740</v>
      </c>
    </row>
    <row r="123" spans="2:11" ht="12.75" customHeight="1" x14ac:dyDescent="0.25">
      <c r="B123" s="78" t="s">
        <v>481</v>
      </c>
      <c r="C123" s="127">
        <v>8085</v>
      </c>
      <c r="D123" s="127">
        <v>1894</v>
      </c>
      <c r="E123" s="127">
        <f t="shared" si="12"/>
        <v>9979</v>
      </c>
      <c r="F123" s="128">
        <f t="shared" si="13"/>
        <v>5.5115544361965356E-2</v>
      </c>
      <c r="G123" s="127">
        <v>23726</v>
      </c>
      <c r="H123" s="127">
        <v>816</v>
      </c>
      <c r="I123" s="127">
        <f t="shared" si="14"/>
        <v>24542</v>
      </c>
      <c r="J123" s="128">
        <f t="shared" si="15"/>
        <v>5.7110012752133892E-2</v>
      </c>
      <c r="K123" s="127">
        <f t="shared" si="11"/>
        <v>34521</v>
      </c>
    </row>
    <row r="124" spans="2:11" ht="12.75" customHeight="1" x14ac:dyDescent="0.25">
      <c r="B124" s="78" t="s">
        <v>66</v>
      </c>
      <c r="C124" s="127">
        <f t="shared" ref="C124:H124" si="16">SUM(C72:C123)</f>
        <v>138766</v>
      </c>
      <c r="D124" s="127">
        <f t="shared" si="16"/>
        <v>42290</v>
      </c>
      <c r="E124" s="129">
        <f t="shared" ref="E124" si="17">C124+D124</f>
        <v>181056</v>
      </c>
      <c r="F124" s="130">
        <f t="shared" ref="F124" si="18">E124/$E$124</f>
        <v>1</v>
      </c>
      <c r="G124" s="127">
        <f t="shared" si="16"/>
        <v>411644</v>
      </c>
      <c r="H124" s="127">
        <f t="shared" si="16"/>
        <v>18088</v>
      </c>
      <c r="I124" s="129">
        <f t="shared" ref="I124" si="19">G124+H124</f>
        <v>429732</v>
      </c>
      <c r="J124" s="130">
        <f t="shared" ref="J124" si="20">I124/$I$124</f>
        <v>1</v>
      </c>
      <c r="K124" s="129">
        <f t="shared" ref="K124:K125" si="21">E124+I124</f>
        <v>610788</v>
      </c>
    </row>
    <row r="125" spans="2:11" ht="24" x14ac:dyDescent="0.25">
      <c r="B125" s="90" t="s">
        <v>84</v>
      </c>
      <c r="C125" s="91">
        <f>+C124/$K$124</f>
        <v>0.22719175884267537</v>
      </c>
      <c r="D125" s="91">
        <f>+D124/$K$124</f>
        <v>6.9238426426190436E-2</v>
      </c>
      <c r="E125" s="92">
        <f>C125+D125</f>
        <v>0.29643018526886578</v>
      </c>
      <c r="F125" s="91"/>
      <c r="G125" s="91">
        <f>+G124/$K$124</f>
        <v>0.67395561143964844</v>
      </c>
      <c r="H125" s="91">
        <f>+H124/$K$124</f>
        <v>2.9614203291485754E-2</v>
      </c>
      <c r="I125" s="92">
        <f>G125+H125</f>
        <v>0.70356981473113422</v>
      </c>
      <c r="J125" s="91"/>
      <c r="K125" s="91">
        <f t="shared" si="21"/>
        <v>1</v>
      </c>
    </row>
    <row r="126" spans="2:11" x14ac:dyDescent="0.25">
      <c r="B126" s="83" t="s">
        <v>149</v>
      </c>
    </row>
    <row r="127" spans="2:11" x14ac:dyDescent="0.25">
      <c r="B127" s="83" t="s">
        <v>150</v>
      </c>
    </row>
  </sheetData>
  <mergeCells count="10">
    <mergeCell ref="B6:K6"/>
    <mergeCell ref="B5:K5"/>
    <mergeCell ref="B67:K67"/>
    <mergeCell ref="B66:K66"/>
    <mergeCell ref="B69:K69"/>
    <mergeCell ref="B70:B71"/>
    <mergeCell ref="C70:K70"/>
    <mergeCell ref="B8:K8"/>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B13" sqref="B13:H13"/>
    </sheetView>
  </sheetViews>
  <sheetFormatPr baseColWidth="10" defaultRowHeight="14.4" x14ac:dyDescent="0.3"/>
  <cols>
    <col min="1" max="1" width="6" customWidth="1"/>
  </cols>
  <sheetData>
    <row r="2" spans="1:14" x14ac:dyDescent="0.3">
      <c r="A2" s="112" t="s">
        <v>121</v>
      </c>
    </row>
    <row r="3" spans="1:14" x14ac:dyDescent="0.3">
      <c r="A3" s="112" t="s">
        <v>122</v>
      </c>
    </row>
    <row r="5" spans="1:14" x14ac:dyDescent="0.3">
      <c r="B5" s="263" t="s">
        <v>590</v>
      </c>
      <c r="C5" s="252"/>
      <c r="D5" s="252"/>
      <c r="N5" s="282" t="s">
        <v>598</v>
      </c>
    </row>
    <row r="7" spans="1:14" x14ac:dyDescent="0.3">
      <c r="B7" s="265" t="s">
        <v>144</v>
      </c>
      <c r="C7" s="266"/>
      <c r="D7" s="266"/>
      <c r="E7" s="266"/>
      <c r="F7" s="266"/>
      <c r="G7" s="266"/>
      <c r="H7" s="266"/>
      <c r="I7" s="266"/>
      <c r="J7" s="266"/>
      <c r="K7" s="266"/>
      <c r="L7" s="266"/>
      <c r="M7" s="266"/>
      <c r="N7" s="267"/>
    </row>
    <row r="8" spans="1:14" ht="27" customHeight="1" x14ac:dyDescent="0.3">
      <c r="B8" s="382" t="s">
        <v>643</v>
      </c>
      <c r="C8" s="383"/>
      <c r="D8" s="383"/>
      <c r="E8" s="383"/>
      <c r="F8" s="383"/>
      <c r="G8" s="383"/>
      <c r="H8" s="383"/>
      <c r="I8" s="383"/>
      <c r="J8" s="383"/>
      <c r="K8" s="383"/>
      <c r="L8" s="383"/>
      <c r="M8" s="383"/>
      <c r="N8" s="384"/>
    </row>
    <row r="10" spans="1:14" x14ac:dyDescent="0.3">
      <c r="B10" s="273" t="s">
        <v>544</v>
      </c>
    </row>
    <row r="11" spans="1:14" x14ac:dyDescent="0.3">
      <c r="B11" s="346" t="s">
        <v>650</v>
      </c>
      <c r="C11" s="346"/>
      <c r="D11" s="346"/>
      <c r="E11" s="346"/>
      <c r="F11" s="346"/>
      <c r="G11" s="346"/>
      <c r="H11" s="346"/>
    </row>
    <row r="12" spans="1:14" x14ac:dyDescent="0.3">
      <c r="B12" s="346" t="s">
        <v>651</v>
      </c>
      <c r="C12" s="346"/>
      <c r="D12" s="346"/>
      <c r="E12" s="346"/>
      <c r="F12" s="346"/>
      <c r="G12" s="346"/>
      <c r="H12" s="346"/>
    </row>
    <row r="13" spans="1:14" x14ac:dyDescent="0.3">
      <c r="B13" s="346" t="s">
        <v>649</v>
      </c>
      <c r="C13" s="346"/>
      <c r="D13" s="346"/>
      <c r="E13" s="346"/>
      <c r="F13" s="346"/>
      <c r="G13" s="346"/>
      <c r="H13" s="346"/>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97"/>
  <sheetViews>
    <sheetView showGridLines="0" zoomScaleNormal="100" workbookViewId="0">
      <pane xSplit="2" ySplit="10" topLeftCell="C80" activePane="bottomRight" state="frozen"/>
      <selection pane="topRight" activeCell="C1" sqref="C1"/>
      <selection pane="bottomLeft" activeCell="A11" sqref="A11"/>
      <selection pane="bottomRight" activeCell="K92" sqref="K92"/>
    </sheetView>
  </sheetViews>
  <sheetFormatPr baseColWidth="10" defaultRowHeight="12" x14ac:dyDescent="0.25"/>
  <cols>
    <col min="1" max="1" width="6" style="83" customWidth="1"/>
    <col min="2" max="2" width="12.5546875" style="83" customWidth="1"/>
    <col min="3" max="11" width="11.44140625" style="83"/>
    <col min="12" max="12" width="15.6640625" style="113" customWidth="1"/>
    <col min="13" max="252" width="11.44140625" style="83"/>
    <col min="253" max="253" width="4.5546875" style="83" customWidth="1"/>
    <col min="254" max="254" width="12.5546875" style="83" customWidth="1"/>
    <col min="255" max="256" width="11.44140625" style="83"/>
    <col min="257" max="257" width="11.44140625" style="83" customWidth="1"/>
    <col min="258" max="259" width="11.44140625" style="83"/>
    <col min="260" max="260" width="11.44140625" style="83" customWidth="1"/>
    <col min="261" max="262" width="11.44140625" style="83"/>
    <col min="263" max="263" width="0" style="83" hidden="1" customWidth="1"/>
    <col min="264" max="265" width="11.44140625" style="83"/>
    <col min="266" max="266" width="0" style="83" hidden="1" customWidth="1"/>
    <col min="267" max="267" width="11.44140625" style="83"/>
    <col min="268" max="268" width="15.6640625" style="83" customWidth="1"/>
    <col min="269" max="508" width="11.44140625" style="83"/>
    <col min="509" max="509" width="4.5546875" style="83" customWidth="1"/>
    <col min="510" max="510" width="12.5546875" style="83" customWidth="1"/>
    <col min="511" max="512" width="11.44140625" style="83"/>
    <col min="513" max="513" width="11.44140625" style="83" customWidth="1"/>
    <col min="514" max="515" width="11.44140625" style="83"/>
    <col min="516" max="516" width="11.44140625" style="83" customWidth="1"/>
    <col min="517" max="518" width="11.44140625" style="83"/>
    <col min="519" max="519" width="0" style="83" hidden="1" customWidth="1"/>
    <col min="520" max="521" width="11.44140625" style="83"/>
    <col min="522" max="522" width="0" style="83" hidden="1" customWidth="1"/>
    <col min="523" max="523" width="11.44140625" style="83"/>
    <col min="524" max="524" width="15.6640625" style="83" customWidth="1"/>
    <col min="525" max="764" width="11.44140625" style="83"/>
    <col min="765" max="765" width="4.5546875" style="83" customWidth="1"/>
    <col min="766" max="766" width="12.5546875" style="83" customWidth="1"/>
    <col min="767" max="768" width="11.44140625" style="83"/>
    <col min="769" max="769" width="11.44140625" style="83" customWidth="1"/>
    <col min="770" max="771" width="11.44140625" style="83"/>
    <col min="772" max="772" width="11.44140625" style="83" customWidth="1"/>
    <col min="773" max="774" width="11.44140625" style="83"/>
    <col min="775" max="775" width="0" style="83" hidden="1" customWidth="1"/>
    <col min="776" max="777" width="11.44140625" style="83"/>
    <col min="778" max="778" width="0" style="83" hidden="1" customWidth="1"/>
    <col min="779" max="779" width="11.44140625" style="83"/>
    <col min="780" max="780" width="15.6640625" style="83" customWidth="1"/>
    <col min="781" max="1020" width="11.44140625" style="83"/>
    <col min="1021" max="1021" width="4.5546875" style="83" customWidth="1"/>
    <col min="1022" max="1022" width="12.5546875" style="83" customWidth="1"/>
    <col min="1023" max="1024" width="11.44140625" style="83"/>
    <col min="1025" max="1025" width="11.44140625" style="83" customWidth="1"/>
    <col min="1026" max="1027" width="11.44140625" style="83"/>
    <col min="1028" max="1028" width="11.44140625" style="83" customWidth="1"/>
    <col min="1029" max="1030" width="11.44140625" style="83"/>
    <col min="1031" max="1031" width="0" style="83" hidden="1" customWidth="1"/>
    <col min="1032" max="1033" width="11.44140625" style="83"/>
    <col min="1034" max="1034" width="0" style="83" hidden="1" customWidth="1"/>
    <col min="1035" max="1035" width="11.44140625" style="83"/>
    <col min="1036" max="1036" width="15.6640625" style="83" customWidth="1"/>
    <col min="1037" max="1276" width="11.44140625" style="83"/>
    <col min="1277" max="1277" width="4.5546875" style="83" customWidth="1"/>
    <col min="1278" max="1278" width="12.5546875" style="83" customWidth="1"/>
    <col min="1279" max="1280" width="11.44140625" style="83"/>
    <col min="1281" max="1281" width="11.44140625" style="83" customWidth="1"/>
    <col min="1282" max="1283" width="11.44140625" style="83"/>
    <col min="1284" max="1284" width="11.44140625" style="83" customWidth="1"/>
    <col min="1285" max="1286" width="11.44140625" style="83"/>
    <col min="1287" max="1287" width="0" style="83" hidden="1" customWidth="1"/>
    <col min="1288" max="1289" width="11.44140625" style="83"/>
    <col min="1290" max="1290" width="0" style="83" hidden="1" customWidth="1"/>
    <col min="1291" max="1291" width="11.44140625" style="83"/>
    <col min="1292" max="1292" width="15.6640625" style="83" customWidth="1"/>
    <col min="1293" max="1532" width="11.44140625" style="83"/>
    <col min="1533" max="1533" width="4.5546875" style="83" customWidth="1"/>
    <col min="1534" max="1534" width="12.5546875" style="83" customWidth="1"/>
    <col min="1535" max="1536" width="11.44140625" style="83"/>
    <col min="1537" max="1537" width="11.44140625" style="83" customWidth="1"/>
    <col min="1538" max="1539" width="11.44140625" style="83"/>
    <col min="1540" max="1540" width="11.44140625" style="83" customWidth="1"/>
    <col min="1541" max="1542" width="11.44140625" style="83"/>
    <col min="1543" max="1543" width="0" style="83" hidden="1" customWidth="1"/>
    <col min="1544" max="1545" width="11.44140625" style="83"/>
    <col min="1546" max="1546" width="0" style="83" hidden="1" customWidth="1"/>
    <col min="1547" max="1547" width="11.44140625" style="83"/>
    <col min="1548" max="1548" width="15.6640625" style="83" customWidth="1"/>
    <col min="1549" max="1788" width="11.44140625" style="83"/>
    <col min="1789" max="1789" width="4.5546875" style="83" customWidth="1"/>
    <col min="1790" max="1790" width="12.5546875" style="83" customWidth="1"/>
    <col min="1791" max="1792" width="11.44140625" style="83"/>
    <col min="1793" max="1793" width="11.44140625" style="83" customWidth="1"/>
    <col min="1794" max="1795" width="11.44140625" style="83"/>
    <col min="1796" max="1796" width="11.44140625" style="83" customWidth="1"/>
    <col min="1797" max="1798" width="11.44140625" style="83"/>
    <col min="1799" max="1799" width="0" style="83" hidden="1" customWidth="1"/>
    <col min="1800" max="1801" width="11.44140625" style="83"/>
    <col min="1802" max="1802" width="0" style="83" hidden="1" customWidth="1"/>
    <col min="1803" max="1803" width="11.44140625" style="83"/>
    <col min="1804" max="1804" width="15.6640625" style="83" customWidth="1"/>
    <col min="1805" max="2044" width="11.44140625" style="83"/>
    <col min="2045" max="2045" width="4.5546875" style="83" customWidth="1"/>
    <col min="2046" max="2046" width="12.5546875" style="83" customWidth="1"/>
    <col min="2047" max="2048" width="11.44140625" style="83"/>
    <col min="2049" max="2049" width="11.44140625" style="83" customWidth="1"/>
    <col min="2050" max="2051" width="11.44140625" style="83"/>
    <col min="2052" max="2052" width="11.44140625" style="83" customWidth="1"/>
    <col min="2053" max="2054" width="11.44140625" style="83"/>
    <col min="2055" max="2055" width="0" style="83" hidden="1" customWidth="1"/>
    <col min="2056" max="2057" width="11.44140625" style="83"/>
    <col min="2058" max="2058" width="0" style="83" hidden="1" customWidth="1"/>
    <col min="2059" max="2059" width="11.44140625" style="83"/>
    <col min="2060" max="2060" width="15.6640625" style="83" customWidth="1"/>
    <col min="2061" max="2300" width="11.44140625" style="83"/>
    <col min="2301" max="2301" width="4.5546875" style="83" customWidth="1"/>
    <col min="2302" max="2302" width="12.5546875" style="83" customWidth="1"/>
    <col min="2303" max="2304" width="11.44140625" style="83"/>
    <col min="2305" max="2305" width="11.44140625" style="83" customWidth="1"/>
    <col min="2306" max="2307" width="11.44140625" style="83"/>
    <col min="2308" max="2308" width="11.44140625" style="83" customWidth="1"/>
    <col min="2309" max="2310" width="11.44140625" style="83"/>
    <col min="2311" max="2311" width="0" style="83" hidden="1" customWidth="1"/>
    <col min="2312" max="2313" width="11.44140625" style="83"/>
    <col min="2314" max="2314" width="0" style="83" hidden="1" customWidth="1"/>
    <col min="2315" max="2315" width="11.44140625" style="83"/>
    <col min="2316" max="2316" width="15.6640625" style="83" customWidth="1"/>
    <col min="2317" max="2556" width="11.44140625" style="83"/>
    <col min="2557" max="2557" width="4.5546875" style="83" customWidth="1"/>
    <col min="2558" max="2558" width="12.5546875" style="83" customWidth="1"/>
    <col min="2559" max="2560" width="11.44140625" style="83"/>
    <col min="2561" max="2561" width="11.44140625" style="83" customWidth="1"/>
    <col min="2562" max="2563" width="11.44140625" style="83"/>
    <col min="2564" max="2564" width="11.44140625" style="83" customWidth="1"/>
    <col min="2565" max="2566" width="11.44140625" style="83"/>
    <col min="2567" max="2567" width="0" style="83" hidden="1" customWidth="1"/>
    <col min="2568" max="2569" width="11.44140625" style="83"/>
    <col min="2570" max="2570" width="0" style="83" hidden="1" customWidth="1"/>
    <col min="2571" max="2571" width="11.44140625" style="83"/>
    <col min="2572" max="2572" width="15.6640625" style="83" customWidth="1"/>
    <col min="2573" max="2812" width="11.44140625" style="83"/>
    <col min="2813" max="2813" width="4.5546875" style="83" customWidth="1"/>
    <col min="2814" max="2814" width="12.5546875" style="83" customWidth="1"/>
    <col min="2815" max="2816" width="11.44140625" style="83"/>
    <col min="2817" max="2817" width="11.44140625" style="83" customWidth="1"/>
    <col min="2818" max="2819" width="11.44140625" style="83"/>
    <col min="2820" max="2820" width="11.44140625" style="83" customWidth="1"/>
    <col min="2821" max="2822" width="11.44140625" style="83"/>
    <col min="2823" max="2823" width="0" style="83" hidden="1" customWidth="1"/>
    <col min="2824" max="2825" width="11.44140625" style="83"/>
    <col min="2826" max="2826" width="0" style="83" hidden="1" customWidth="1"/>
    <col min="2827" max="2827" width="11.44140625" style="83"/>
    <col min="2828" max="2828" width="15.6640625" style="83" customWidth="1"/>
    <col min="2829" max="3068" width="11.44140625" style="83"/>
    <col min="3069" max="3069" width="4.5546875" style="83" customWidth="1"/>
    <col min="3070" max="3070" width="12.5546875" style="83" customWidth="1"/>
    <col min="3071" max="3072" width="11.44140625" style="83"/>
    <col min="3073" max="3073" width="11.44140625" style="83" customWidth="1"/>
    <col min="3074" max="3075" width="11.44140625" style="83"/>
    <col min="3076" max="3076" width="11.44140625" style="83" customWidth="1"/>
    <col min="3077" max="3078" width="11.44140625" style="83"/>
    <col min="3079" max="3079" width="0" style="83" hidden="1" customWidth="1"/>
    <col min="3080" max="3081" width="11.44140625" style="83"/>
    <col min="3082" max="3082" width="0" style="83" hidden="1" customWidth="1"/>
    <col min="3083" max="3083" width="11.44140625" style="83"/>
    <col min="3084" max="3084" width="15.6640625" style="83" customWidth="1"/>
    <col min="3085" max="3324" width="11.44140625" style="83"/>
    <col min="3325" max="3325" width="4.5546875" style="83" customWidth="1"/>
    <col min="3326" max="3326" width="12.5546875" style="83" customWidth="1"/>
    <col min="3327" max="3328" width="11.44140625" style="83"/>
    <col min="3329" max="3329" width="11.44140625" style="83" customWidth="1"/>
    <col min="3330" max="3331" width="11.44140625" style="83"/>
    <col min="3332" max="3332" width="11.44140625" style="83" customWidth="1"/>
    <col min="3333" max="3334" width="11.44140625" style="83"/>
    <col min="3335" max="3335" width="0" style="83" hidden="1" customWidth="1"/>
    <col min="3336" max="3337" width="11.44140625" style="83"/>
    <col min="3338" max="3338" width="0" style="83" hidden="1" customWidth="1"/>
    <col min="3339" max="3339" width="11.44140625" style="83"/>
    <col min="3340" max="3340" width="15.6640625" style="83" customWidth="1"/>
    <col min="3341" max="3580" width="11.44140625" style="83"/>
    <col min="3581" max="3581" width="4.5546875" style="83" customWidth="1"/>
    <col min="3582" max="3582" width="12.5546875" style="83" customWidth="1"/>
    <col min="3583" max="3584" width="11.44140625" style="83"/>
    <col min="3585" max="3585" width="11.44140625" style="83" customWidth="1"/>
    <col min="3586" max="3587" width="11.44140625" style="83"/>
    <col min="3588" max="3588" width="11.44140625" style="83" customWidth="1"/>
    <col min="3589" max="3590" width="11.44140625" style="83"/>
    <col min="3591" max="3591" width="0" style="83" hidden="1" customWidth="1"/>
    <col min="3592" max="3593" width="11.44140625" style="83"/>
    <col min="3594" max="3594" width="0" style="83" hidden="1" customWidth="1"/>
    <col min="3595" max="3595" width="11.44140625" style="83"/>
    <col min="3596" max="3596" width="15.6640625" style="83" customWidth="1"/>
    <col min="3597" max="3836" width="11.44140625" style="83"/>
    <col min="3837" max="3837" width="4.5546875" style="83" customWidth="1"/>
    <col min="3838" max="3838" width="12.5546875" style="83" customWidth="1"/>
    <col min="3839" max="3840" width="11.44140625" style="83"/>
    <col min="3841" max="3841" width="11.44140625" style="83" customWidth="1"/>
    <col min="3842" max="3843" width="11.44140625" style="83"/>
    <col min="3844" max="3844" width="11.44140625" style="83" customWidth="1"/>
    <col min="3845" max="3846" width="11.44140625" style="83"/>
    <col min="3847" max="3847" width="0" style="83" hidden="1" customWidth="1"/>
    <col min="3848" max="3849" width="11.44140625" style="83"/>
    <col min="3850" max="3850" width="0" style="83" hidden="1" customWidth="1"/>
    <col min="3851" max="3851" width="11.44140625" style="83"/>
    <col min="3852" max="3852" width="15.6640625" style="83" customWidth="1"/>
    <col min="3853" max="4092" width="11.44140625" style="83"/>
    <col min="4093" max="4093" width="4.5546875" style="83" customWidth="1"/>
    <col min="4094" max="4094" width="12.5546875" style="83" customWidth="1"/>
    <col min="4095" max="4096" width="11.44140625" style="83"/>
    <col min="4097" max="4097" width="11.44140625" style="83" customWidth="1"/>
    <col min="4098" max="4099" width="11.44140625" style="83"/>
    <col min="4100" max="4100" width="11.44140625" style="83" customWidth="1"/>
    <col min="4101" max="4102" width="11.44140625" style="83"/>
    <col min="4103" max="4103" width="0" style="83" hidden="1" customWidth="1"/>
    <col min="4104" max="4105" width="11.44140625" style="83"/>
    <col min="4106" max="4106" width="0" style="83" hidden="1" customWidth="1"/>
    <col min="4107" max="4107" width="11.44140625" style="83"/>
    <col min="4108" max="4108" width="15.6640625" style="83" customWidth="1"/>
    <col min="4109" max="4348" width="11.44140625" style="83"/>
    <col min="4349" max="4349" width="4.5546875" style="83" customWidth="1"/>
    <col min="4350" max="4350" width="12.5546875" style="83" customWidth="1"/>
    <col min="4351" max="4352" width="11.44140625" style="83"/>
    <col min="4353" max="4353" width="11.44140625" style="83" customWidth="1"/>
    <col min="4354" max="4355" width="11.44140625" style="83"/>
    <col min="4356" max="4356" width="11.44140625" style="83" customWidth="1"/>
    <col min="4357" max="4358" width="11.44140625" style="83"/>
    <col min="4359" max="4359" width="0" style="83" hidden="1" customWidth="1"/>
    <col min="4360" max="4361" width="11.44140625" style="83"/>
    <col min="4362" max="4362" width="0" style="83" hidden="1" customWidth="1"/>
    <col min="4363" max="4363" width="11.44140625" style="83"/>
    <col min="4364" max="4364" width="15.6640625" style="83" customWidth="1"/>
    <col min="4365" max="4604" width="11.44140625" style="83"/>
    <col min="4605" max="4605" width="4.5546875" style="83" customWidth="1"/>
    <col min="4606" max="4606" width="12.5546875" style="83" customWidth="1"/>
    <col min="4607" max="4608" width="11.44140625" style="83"/>
    <col min="4609" max="4609" width="11.44140625" style="83" customWidth="1"/>
    <col min="4610" max="4611" width="11.44140625" style="83"/>
    <col min="4612" max="4612" width="11.44140625" style="83" customWidth="1"/>
    <col min="4613" max="4614" width="11.44140625" style="83"/>
    <col min="4615" max="4615" width="0" style="83" hidden="1" customWidth="1"/>
    <col min="4616" max="4617" width="11.44140625" style="83"/>
    <col min="4618" max="4618" width="0" style="83" hidden="1" customWidth="1"/>
    <col min="4619" max="4619" width="11.44140625" style="83"/>
    <col min="4620" max="4620" width="15.6640625" style="83" customWidth="1"/>
    <col min="4621" max="4860" width="11.44140625" style="83"/>
    <col min="4861" max="4861" width="4.5546875" style="83" customWidth="1"/>
    <col min="4862" max="4862" width="12.5546875" style="83" customWidth="1"/>
    <col min="4863" max="4864" width="11.44140625" style="83"/>
    <col min="4865" max="4865" width="11.44140625" style="83" customWidth="1"/>
    <col min="4866" max="4867" width="11.44140625" style="83"/>
    <col min="4868" max="4868" width="11.44140625" style="83" customWidth="1"/>
    <col min="4869" max="4870" width="11.44140625" style="83"/>
    <col min="4871" max="4871" width="0" style="83" hidden="1" customWidth="1"/>
    <col min="4872" max="4873" width="11.44140625" style="83"/>
    <col min="4874" max="4874" width="0" style="83" hidden="1" customWidth="1"/>
    <col min="4875" max="4875" width="11.44140625" style="83"/>
    <col min="4876" max="4876" width="15.6640625" style="83" customWidth="1"/>
    <col min="4877" max="5116" width="11.44140625" style="83"/>
    <col min="5117" max="5117" width="4.5546875" style="83" customWidth="1"/>
    <col min="5118" max="5118" width="12.5546875" style="83" customWidth="1"/>
    <col min="5119" max="5120" width="11.44140625" style="83"/>
    <col min="5121" max="5121" width="11.44140625" style="83" customWidth="1"/>
    <col min="5122" max="5123" width="11.44140625" style="83"/>
    <col min="5124" max="5124" width="11.44140625" style="83" customWidth="1"/>
    <col min="5125" max="5126" width="11.44140625" style="83"/>
    <col min="5127" max="5127" width="0" style="83" hidden="1" customWidth="1"/>
    <col min="5128" max="5129" width="11.44140625" style="83"/>
    <col min="5130" max="5130" width="0" style="83" hidden="1" customWidth="1"/>
    <col min="5131" max="5131" width="11.44140625" style="83"/>
    <col min="5132" max="5132" width="15.6640625" style="83" customWidth="1"/>
    <col min="5133" max="5372" width="11.44140625" style="83"/>
    <col min="5373" max="5373" width="4.5546875" style="83" customWidth="1"/>
    <col min="5374" max="5374" width="12.5546875" style="83" customWidth="1"/>
    <col min="5375" max="5376" width="11.44140625" style="83"/>
    <col min="5377" max="5377" width="11.44140625" style="83" customWidth="1"/>
    <col min="5378" max="5379" width="11.44140625" style="83"/>
    <col min="5380" max="5380" width="11.44140625" style="83" customWidth="1"/>
    <col min="5381" max="5382" width="11.44140625" style="83"/>
    <col min="5383" max="5383" width="0" style="83" hidden="1" customWidth="1"/>
    <col min="5384" max="5385" width="11.44140625" style="83"/>
    <col min="5386" max="5386" width="0" style="83" hidden="1" customWidth="1"/>
    <col min="5387" max="5387" width="11.44140625" style="83"/>
    <col min="5388" max="5388" width="15.6640625" style="83" customWidth="1"/>
    <col min="5389" max="5628" width="11.44140625" style="83"/>
    <col min="5629" max="5629" width="4.5546875" style="83" customWidth="1"/>
    <col min="5630" max="5630" width="12.5546875" style="83" customWidth="1"/>
    <col min="5631" max="5632" width="11.44140625" style="83"/>
    <col min="5633" max="5633" width="11.44140625" style="83" customWidth="1"/>
    <col min="5634" max="5635" width="11.44140625" style="83"/>
    <col min="5636" max="5636" width="11.44140625" style="83" customWidth="1"/>
    <col min="5637" max="5638" width="11.44140625" style="83"/>
    <col min="5639" max="5639" width="0" style="83" hidden="1" customWidth="1"/>
    <col min="5640" max="5641" width="11.44140625" style="83"/>
    <col min="5642" max="5642" width="0" style="83" hidden="1" customWidth="1"/>
    <col min="5643" max="5643" width="11.44140625" style="83"/>
    <col min="5644" max="5644" width="15.6640625" style="83" customWidth="1"/>
    <col min="5645" max="5884" width="11.44140625" style="83"/>
    <col min="5885" max="5885" width="4.5546875" style="83" customWidth="1"/>
    <col min="5886" max="5886" width="12.5546875" style="83" customWidth="1"/>
    <col min="5887" max="5888" width="11.44140625" style="83"/>
    <col min="5889" max="5889" width="11.44140625" style="83" customWidth="1"/>
    <col min="5890" max="5891" width="11.44140625" style="83"/>
    <col min="5892" max="5892" width="11.44140625" style="83" customWidth="1"/>
    <col min="5893" max="5894" width="11.44140625" style="83"/>
    <col min="5895" max="5895" width="0" style="83" hidden="1" customWidth="1"/>
    <col min="5896" max="5897" width="11.44140625" style="83"/>
    <col min="5898" max="5898" width="0" style="83" hidden="1" customWidth="1"/>
    <col min="5899" max="5899" width="11.44140625" style="83"/>
    <col min="5900" max="5900" width="15.6640625" style="83" customWidth="1"/>
    <col min="5901" max="6140" width="11.44140625" style="83"/>
    <col min="6141" max="6141" width="4.5546875" style="83" customWidth="1"/>
    <col min="6142" max="6142" width="12.5546875" style="83" customWidth="1"/>
    <col min="6143" max="6144" width="11.44140625" style="83"/>
    <col min="6145" max="6145" width="11.44140625" style="83" customWidth="1"/>
    <col min="6146" max="6147" width="11.44140625" style="83"/>
    <col min="6148" max="6148" width="11.44140625" style="83" customWidth="1"/>
    <col min="6149" max="6150" width="11.44140625" style="83"/>
    <col min="6151" max="6151" width="0" style="83" hidden="1" customWidth="1"/>
    <col min="6152" max="6153" width="11.44140625" style="83"/>
    <col min="6154" max="6154" width="0" style="83" hidden="1" customWidth="1"/>
    <col min="6155" max="6155" width="11.44140625" style="83"/>
    <col min="6156" max="6156" width="15.6640625" style="83" customWidth="1"/>
    <col min="6157" max="6396" width="11.44140625" style="83"/>
    <col min="6397" max="6397" width="4.5546875" style="83" customWidth="1"/>
    <col min="6398" max="6398" width="12.5546875" style="83" customWidth="1"/>
    <col min="6399" max="6400" width="11.44140625" style="83"/>
    <col min="6401" max="6401" width="11.44140625" style="83" customWidth="1"/>
    <col min="6402" max="6403" width="11.44140625" style="83"/>
    <col min="6404" max="6404" width="11.44140625" style="83" customWidth="1"/>
    <col min="6405" max="6406" width="11.44140625" style="83"/>
    <col min="6407" max="6407" width="0" style="83" hidden="1" customWidth="1"/>
    <col min="6408" max="6409" width="11.44140625" style="83"/>
    <col min="6410" max="6410" width="0" style="83" hidden="1" customWidth="1"/>
    <col min="6411" max="6411" width="11.44140625" style="83"/>
    <col min="6412" max="6412" width="15.6640625" style="83" customWidth="1"/>
    <col min="6413" max="6652" width="11.44140625" style="83"/>
    <col min="6653" max="6653" width="4.5546875" style="83" customWidth="1"/>
    <col min="6654" max="6654" width="12.5546875" style="83" customWidth="1"/>
    <col min="6655" max="6656" width="11.44140625" style="83"/>
    <col min="6657" max="6657" width="11.44140625" style="83" customWidth="1"/>
    <col min="6658" max="6659" width="11.44140625" style="83"/>
    <col min="6660" max="6660" width="11.44140625" style="83" customWidth="1"/>
    <col min="6661" max="6662" width="11.44140625" style="83"/>
    <col min="6663" max="6663" width="0" style="83" hidden="1" customWidth="1"/>
    <col min="6664" max="6665" width="11.44140625" style="83"/>
    <col min="6666" max="6666" width="0" style="83" hidden="1" customWidth="1"/>
    <col min="6667" max="6667" width="11.44140625" style="83"/>
    <col min="6668" max="6668" width="15.6640625" style="83" customWidth="1"/>
    <col min="6669" max="6908" width="11.44140625" style="83"/>
    <col min="6909" max="6909" width="4.5546875" style="83" customWidth="1"/>
    <col min="6910" max="6910" width="12.5546875" style="83" customWidth="1"/>
    <col min="6911" max="6912" width="11.44140625" style="83"/>
    <col min="6913" max="6913" width="11.44140625" style="83" customWidth="1"/>
    <col min="6914" max="6915" width="11.44140625" style="83"/>
    <col min="6916" max="6916" width="11.44140625" style="83" customWidth="1"/>
    <col min="6917" max="6918" width="11.44140625" style="83"/>
    <col min="6919" max="6919" width="0" style="83" hidden="1" customWidth="1"/>
    <col min="6920" max="6921" width="11.44140625" style="83"/>
    <col min="6922" max="6922" width="0" style="83" hidden="1" customWidth="1"/>
    <col min="6923" max="6923" width="11.44140625" style="83"/>
    <col min="6924" max="6924" width="15.6640625" style="83" customWidth="1"/>
    <col min="6925" max="7164" width="11.44140625" style="83"/>
    <col min="7165" max="7165" width="4.5546875" style="83" customWidth="1"/>
    <col min="7166" max="7166" width="12.5546875" style="83" customWidth="1"/>
    <col min="7167" max="7168" width="11.44140625" style="83"/>
    <col min="7169" max="7169" width="11.44140625" style="83" customWidth="1"/>
    <col min="7170" max="7171" width="11.44140625" style="83"/>
    <col min="7172" max="7172" width="11.44140625" style="83" customWidth="1"/>
    <col min="7173" max="7174" width="11.44140625" style="83"/>
    <col min="7175" max="7175" width="0" style="83" hidden="1" customWidth="1"/>
    <col min="7176" max="7177" width="11.44140625" style="83"/>
    <col min="7178" max="7178" width="0" style="83" hidden="1" customWidth="1"/>
    <col min="7179" max="7179" width="11.44140625" style="83"/>
    <col min="7180" max="7180" width="15.6640625" style="83" customWidth="1"/>
    <col min="7181" max="7420" width="11.44140625" style="83"/>
    <col min="7421" max="7421" width="4.5546875" style="83" customWidth="1"/>
    <col min="7422" max="7422" width="12.5546875" style="83" customWidth="1"/>
    <col min="7423" max="7424" width="11.44140625" style="83"/>
    <col min="7425" max="7425" width="11.44140625" style="83" customWidth="1"/>
    <col min="7426" max="7427" width="11.44140625" style="83"/>
    <col min="7428" max="7428" width="11.44140625" style="83" customWidth="1"/>
    <col min="7429" max="7430" width="11.44140625" style="83"/>
    <col min="7431" max="7431" width="0" style="83" hidden="1" customWidth="1"/>
    <col min="7432" max="7433" width="11.44140625" style="83"/>
    <col min="7434" max="7434" width="0" style="83" hidden="1" customWidth="1"/>
    <col min="7435" max="7435" width="11.44140625" style="83"/>
    <col min="7436" max="7436" width="15.6640625" style="83" customWidth="1"/>
    <col min="7437" max="7676" width="11.44140625" style="83"/>
    <col min="7677" max="7677" width="4.5546875" style="83" customWidth="1"/>
    <col min="7678" max="7678" width="12.5546875" style="83" customWidth="1"/>
    <col min="7679" max="7680" width="11.44140625" style="83"/>
    <col min="7681" max="7681" width="11.44140625" style="83" customWidth="1"/>
    <col min="7682" max="7683" width="11.44140625" style="83"/>
    <col min="7684" max="7684" width="11.44140625" style="83" customWidth="1"/>
    <col min="7685" max="7686" width="11.44140625" style="83"/>
    <col min="7687" max="7687" width="0" style="83" hidden="1" customWidth="1"/>
    <col min="7688" max="7689" width="11.44140625" style="83"/>
    <col min="7690" max="7690" width="0" style="83" hidden="1" customWidth="1"/>
    <col min="7691" max="7691" width="11.44140625" style="83"/>
    <col min="7692" max="7692" width="15.6640625" style="83" customWidth="1"/>
    <col min="7693" max="7932" width="11.44140625" style="83"/>
    <col min="7933" max="7933" width="4.5546875" style="83" customWidth="1"/>
    <col min="7934" max="7934" width="12.5546875" style="83" customWidth="1"/>
    <col min="7935" max="7936" width="11.44140625" style="83"/>
    <col min="7937" max="7937" width="11.44140625" style="83" customWidth="1"/>
    <col min="7938" max="7939" width="11.44140625" style="83"/>
    <col min="7940" max="7940" width="11.44140625" style="83" customWidth="1"/>
    <col min="7941" max="7942" width="11.44140625" style="83"/>
    <col min="7943" max="7943" width="0" style="83" hidden="1" customWidth="1"/>
    <col min="7944" max="7945" width="11.44140625" style="83"/>
    <col min="7946" max="7946" width="0" style="83" hidden="1" customWidth="1"/>
    <col min="7947" max="7947" width="11.44140625" style="83"/>
    <col min="7948" max="7948" width="15.6640625" style="83" customWidth="1"/>
    <col min="7949" max="8188" width="11.44140625" style="83"/>
    <col min="8189" max="8189" width="4.5546875" style="83" customWidth="1"/>
    <col min="8190" max="8190" width="12.5546875" style="83" customWidth="1"/>
    <col min="8191" max="8192" width="11.44140625" style="83"/>
    <col min="8193" max="8193" width="11.44140625" style="83" customWidth="1"/>
    <col min="8194" max="8195" width="11.44140625" style="83"/>
    <col min="8196" max="8196" width="11.44140625" style="83" customWidth="1"/>
    <col min="8197" max="8198" width="11.44140625" style="83"/>
    <col min="8199" max="8199" width="0" style="83" hidden="1" customWidth="1"/>
    <col min="8200" max="8201" width="11.44140625" style="83"/>
    <col min="8202" max="8202" width="0" style="83" hidden="1" customWidth="1"/>
    <col min="8203" max="8203" width="11.44140625" style="83"/>
    <col min="8204" max="8204" width="15.6640625" style="83" customWidth="1"/>
    <col min="8205" max="8444" width="11.44140625" style="83"/>
    <col min="8445" max="8445" width="4.5546875" style="83" customWidth="1"/>
    <col min="8446" max="8446" width="12.5546875" style="83" customWidth="1"/>
    <col min="8447" max="8448" width="11.44140625" style="83"/>
    <col min="8449" max="8449" width="11.44140625" style="83" customWidth="1"/>
    <col min="8450" max="8451" width="11.44140625" style="83"/>
    <col min="8452" max="8452" width="11.44140625" style="83" customWidth="1"/>
    <col min="8453" max="8454" width="11.44140625" style="83"/>
    <col min="8455" max="8455" width="0" style="83" hidden="1" customWidth="1"/>
    <col min="8456" max="8457" width="11.44140625" style="83"/>
    <col min="8458" max="8458" width="0" style="83" hidden="1" customWidth="1"/>
    <col min="8459" max="8459" width="11.44140625" style="83"/>
    <col min="8460" max="8460" width="15.6640625" style="83" customWidth="1"/>
    <col min="8461" max="8700" width="11.44140625" style="83"/>
    <col min="8701" max="8701" width="4.5546875" style="83" customWidth="1"/>
    <col min="8702" max="8702" width="12.5546875" style="83" customWidth="1"/>
    <col min="8703" max="8704" width="11.44140625" style="83"/>
    <col min="8705" max="8705" width="11.44140625" style="83" customWidth="1"/>
    <col min="8706" max="8707" width="11.44140625" style="83"/>
    <col min="8708" max="8708" width="11.44140625" style="83" customWidth="1"/>
    <col min="8709" max="8710" width="11.44140625" style="83"/>
    <col min="8711" max="8711" width="0" style="83" hidden="1" customWidth="1"/>
    <col min="8712" max="8713" width="11.44140625" style="83"/>
    <col min="8714" max="8714" width="0" style="83" hidden="1" customWidth="1"/>
    <col min="8715" max="8715" width="11.44140625" style="83"/>
    <col min="8716" max="8716" width="15.6640625" style="83" customWidth="1"/>
    <col min="8717" max="8956" width="11.44140625" style="83"/>
    <col min="8957" max="8957" width="4.5546875" style="83" customWidth="1"/>
    <col min="8958" max="8958" width="12.5546875" style="83" customWidth="1"/>
    <col min="8959" max="8960" width="11.44140625" style="83"/>
    <col min="8961" max="8961" width="11.44140625" style="83" customWidth="1"/>
    <col min="8962" max="8963" width="11.44140625" style="83"/>
    <col min="8964" max="8964" width="11.44140625" style="83" customWidth="1"/>
    <col min="8965" max="8966" width="11.44140625" style="83"/>
    <col min="8967" max="8967" width="0" style="83" hidden="1" customWidth="1"/>
    <col min="8968" max="8969" width="11.44140625" style="83"/>
    <col min="8970" max="8970" width="0" style="83" hidden="1" customWidth="1"/>
    <col min="8971" max="8971" width="11.44140625" style="83"/>
    <col min="8972" max="8972" width="15.6640625" style="83" customWidth="1"/>
    <col min="8973" max="9212" width="11.44140625" style="83"/>
    <col min="9213" max="9213" width="4.5546875" style="83" customWidth="1"/>
    <col min="9214" max="9214" width="12.5546875" style="83" customWidth="1"/>
    <col min="9215" max="9216" width="11.44140625" style="83"/>
    <col min="9217" max="9217" width="11.44140625" style="83" customWidth="1"/>
    <col min="9218" max="9219" width="11.44140625" style="83"/>
    <col min="9220" max="9220" width="11.44140625" style="83" customWidth="1"/>
    <col min="9221" max="9222" width="11.44140625" style="83"/>
    <col min="9223" max="9223" width="0" style="83" hidden="1" customWidth="1"/>
    <col min="9224" max="9225" width="11.44140625" style="83"/>
    <col min="9226" max="9226" width="0" style="83" hidden="1" customWidth="1"/>
    <col min="9227" max="9227" width="11.44140625" style="83"/>
    <col min="9228" max="9228" width="15.6640625" style="83" customWidth="1"/>
    <col min="9229" max="9468" width="11.44140625" style="83"/>
    <col min="9469" max="9469" width="4.5546875" style="83" customWidth="1"/>
    <col min="9470" max="9470" width="12.5546875" style="83" customWidth="1"/>
    <col min="9471" max="9472" width="11.44140625" style="83"/>
    <col min="9473" max="9473" width="11.44140625" style="83" customWidth="1"/>
    <col min="9474" max="9475" width="11.44140625" style="83"/>
    <col min="9476" max="9476" width="11.44140625" style="83" customWidth="1"/>
    <col min="9477" max="9478" width="11.44140625" style="83"/>
    <col min="9479" max="9479" width="0" style="83" hidden="1" customWidth="1"/>
    <col min="9480" max="9481" width="11.44140625" style="83"/>
    <col min="9482" max="9482" width="0" style="83" hidden="1" customWidth="1"/>
    <col min="9483" max="9483" width="11.44140625" style="83"/>
    <col min="9484" max="9484" width="15.6640625" style="83" customWidth="1"/>
    <col min="9485" max="9724" width="11.44140625" style="83"/>
    <col min="9725" max="9725" width="4.5546875" style="83" customWidth="1"/>
    <col min="9726" max="9726" width="12.5546875" style="83" customWidth="1"/>
    <col min="9727" max="9728" width="11.44140625" style="83"/>
    <col min="9729" max="9729" width="11.44140625" style="83" customWidth="1"/>
    <col min="9730" max="9731" width="11.44140625" style="83"/>
    <col min="9732" max="9732" width="11.44140625" style="83" customWidth="1"/>
    <col min="9733" max="9734" width="11.44140625" style="83"/>
    <col min="9735" max="9735" width="0" style="83" hidden="1" customWidth="1"/>
    <col min="9736" max="9737" width="11.44140625" style="83"/>
    <col min="9738" max="9738" width="0" style="83" hidden="1" customWidth="1"/>
    <col min="9739" max="9739" width="11.44140625" style="83"/>
    <col min="9740" max="9740" width="15.6640625" style="83" customWidth="1"/>
    <col min="9741" max="9980" width="11.44140625" style="83"/>
    <col min="9981" max="9981" width="4.5546875" style="83" customWidth="1"/>
    <col min="9982" max="9982" width="12.5546875" style="83" customWidth="1"/>
    <col min="9983" max="9984" width="11.44140625" style="83"/>
    <col min="9985" max="9985" width="11.44140625" style="83" customWidth="1"/>
    <col min="9986" max="9987" width="11.44140625" style="83"/>
    <col min="9988" max="9988" width="11.44140625" style="83" customWidth="1"/>
    <col min="9989" max="9990" width="11.44140625" style="83"/>
    <col min="9991" max="9991" width="0" style="83" hidden="1" customWidth="1"/>
    <col min="9992" max="9993" width="11.44140625" style="83"/>
    <col min="9994" max="9994" width="0" style="83" hidden="1" customWidth="1"/>
    <col min="9995" max="9995" width="11.44140625" style="83"/>
    <col min="9996" max="9996" width="15.6640625" style="83" customWidth="1"/>
    <col min="9997" max="10236" width="11.44140625" style="83"/>
    <col min="10237" max="10237" width="4.5546875" style="83" customWidth="1"/>
    <col min="10238" max="10238" width="12.5546875" style="83" customWidth="1"/>
    <col min="10239" max="10240" width="11.44140625" style="83"/>
    <col min="10241" max="10241" width="11.44140625" style="83" customWidth="1"/>
    <col min="10242" max="10243" width="11.44140625" style="83"/>
    <col min="10244" max="10244" width="11.44140625" style="83" customWidth="1"/>
    <col min="10245" max="10246" width="11.44140625" style="83"/>
    <col min="10247" max="10247" width="0" style="83" hidden="1" customWidth="1"/>
    <col min="10248" max="10249" width="11.44140625" style="83"/>
    <col min="10250" max="10250" width="0" style="83" hidden="1" customWidth="1"/>
    <col min="10251" max="10251" width="11.44140625" style="83"/>
    <col min="10252" max="10252" width="15.6640625" style="83" customWidth="1"/>
    <col min="10253" max="10492" width="11.44140625" style="83"/>
    <col min="10493" max="10493" width="4.5546875" style="83" customWidth="1"/>
    <col min="10494" max="10494" width="12.5546875" style="83" customWidth="1"/>
    <col min="10495" max="10496" width="11.44140625" style="83"/>
    <col min="10497" max="10497" width="11.44140625" style="83" customWidth="1"/>
    <col min="10498" max="10499" width="11.44140625" style="83"/>
    <col min="10500" max="10500" width="11.44140625" style="83" customWidth="1"/>
    <col min="10501" max="10502" width="11.44140625" style="83"/>
    <col min="10503" max="10503" width="0" style="83" hidden="1" customWidth="1"/>
    <col min="10504" max="10505" width="11.44140625" style="83"/>
    <col min="10506" max="10506" width="0" style="83" hidden="1" customWidth="1"/>
    <col min="10507" max="10507" width="11.44140625" style="83"/>
    <col min="10508" max="10508" width="15.6640625" style="83" customWidth="1"/>
    <col min="10509" max="10748" width="11.44140625" style="83"/>
    <col min="10749" max="10749" width="4.5546875" style="83" customWidth="1"/>
    <col min="10750" max="10750" width="12.5546875" style="83" customWidth="1"/>
    <col min="10751" max="10752" width="11.44140625" style="83"/>
    <col min="10753" max="10753" width="11.44140625" style="83" customWidth="1"/>
    <col min="10754" max="10755" width="11.44140625" style="83"/>
    <col min="10756" max="10756" width="11.44140625" style="83" customWidth="1"/>
    <col min="10757" max="10758" width="11.44140625" style="83"/>
    <col min="10759" max="10759" width="0" style="83" hidden="1" customWidth="1"/>
    <col min="10760" max="10761" width="11.44140625" style="83"/>
    <col min="10762" max="10762" width="0" style="83" hidden="1" customWidth="1"/>
    <col min="10763" max="10763" width="11.44140625" style="83"/>
    <col min="10764" max="10764" width="15.6640625" style="83" customWidth="1"/>
    <col min="10765" max="11004" width="11.44140625" style="83"/>
    <col min="11005" max="11005" width="4.5546875" style="83" customWidth="1"/>
    <col min="11006" max="11006" width="12.5546875" style="83" customWidth="1"/>
    <col min="11007" max="11008" width="11.44140625" style="83"/>
    <col min="11009" max="11009" width="11.44140625" style="83" customWidth="1"/>
    <col min="11010" max="11011" width="11.44140625" style="83"/>
    <col min="11012" max="11012" width="11.44140625" style="83" customWidth="1"/>
    <col min="11013" max="11014" width="11.44140625" style="83"/>
    <col min="11015" max="11015" width="0" style="83" hidden="1" customWidth="1"/>
    <col min="11016" max="11017" width="11.44140625" style="83"/>
    <col min="11018" max="11018" width="0" style="83" hidden="1" customWidth="1"/>
    <col min="11019" max="11019" width="11.44140625" style="83"/>
    <col min="11020" max="11020" width="15.6640625" style="83" customWidth="1"/>
    <col min="11021" max="11260" width="11.44140625" style="83"/>
    <col min="11261" max="11261" width="4.5546875" style="83" customWidth="1"/>
    <col min="11262" max="11262" width="12.5546875" style="83" customWidth="1"/>
    <col min="11263" max="11264" width="11.44140625" style="83"/>
    <col min="11265" max="11265" width="11.44140625" style="83" customWidth="1"/>
    <col min="11266" max="11267" width="11.44140625" style="83"/>
    <col min="11268" max="11268" width="11.44140625" style="83" customWidth="1"/>
    <col min="11269" max="11270" width="11.44140625" style="83"/>
    <col min="11271" max="11271" width="0" style="83" hidden="1" customWidth="1"/>
    <col min="11272" max="11273" width="11.44140625" style="83"/>
    <col min="11274" max="11274" width="0" style="83" hidden="1" customWidth="1"/>
    <col min="11275" max="11275" width="11.44140625" style="83"/>
    <col min="11276" max="11276" width="15.6640625" style="83" customWidth="1"/>
    <col min="11277" max="11516" width="11.44140625" style="83"/>
    <col min="11517" max="11517" width="4.5546875" style="83" customWidth="1"/>
    <col min="11518" max="11518" width="12.5546875" style="83" customWidth="1"/>
    <col min="11519" max="11520" width="11.44140625" style="83"/>
    <col min="11521" max="11521" width="11.44140625" style="83" customWidth="1"/>
    <col min="11522" max="11523" width="11.44140625" style="83"/>
    <col min="11524" max="11524" width="11.44140625" style="83" customWidth="1"/>
    <col min="11525" max="11526" width="11.44140625" style="83"/>
    <col min="11527" max="11527" width="0" style="83" hidden="1" customWidth="1"/>
    <col min="11528" max="11529" width="11.44140625" style="83"/>
    <col min="11530" max="11530" width="0" style="83" hidden="1" customWidth="1"/>
    <col min="11531" max="11531" width="11.44140625" style="83"/>
    <col min="11532" max="11532" width="15.6640625" style="83" customWidth="1"/>
    <col min="11533" max="11772" width="11.44140625" style="83"/>
    <col min="11773" max="11773" width="4.5546875" style="83" customWidth="1"/>
    <col min="11774" max="11774" width="12.5546875" style="83" customWidth="1"/>
    <col min="11775" max="11776" width="11.44140625" style="83"/>
    <col min="11777" max="11777" width="11.44140625" style="83" customWidth="1"/>
    <col min="11778" max="11779" width="11.44140625" style="83"/>
    <col min="11780" max="11780" width="11.44140625" style="83" customWidth="1"/>
    <col min="11781" max="11782" width="11.44140625" style="83"/>
    <col min="11783" max="11783" width="0" style="83" hidden="1" customWidth="1"/>
    <col min="11784" max="11785" width="11.44140625" style="83"/>
    <col min="11786" max="11786" width="0" style="83" hidden="1" customWidth="1"/>
    <col min="11787" max="11787" width="11.44140625" style="83"/>
    <col min="11788" max="11788" width="15.6640625" style="83" customWidth="1"/>
    <col min="11789" max="12028" width="11.44140625" style="83"/>
    <col min="12029" max="12029" width="4.5546875" style="83" customWidth="1"/>
    <col min="12030" max="12030" width="12.5546875" style="83" customWidth="1"/>
    <col min="12031" max="12032" width="11.44140625" style="83"/>
    <col min="12033" max="12033" width="11.44140625" style="83" customWidth="1"/>
    <col min="12034" max="12035" width="11.44140625" style="83"/>
    <col min="12036" max="12036" width="11.44140625" style="83" customWidth="1"/>
    <col min="12037" max="12038" width="11.44140625" style="83"/>
    <col min="12039" max="12039" width="0" style="83" hidden="1" customWidth="1"/>
    <col min="12040" max="12041" width="11.44140625" style="83"/>
    <col min="12042" max="12042" width="0" style="83" hidden="1" customWidth="1"/>
    <col min="12043" max="12043" width="11.44140625" style="83"/>
    <col min="12044" max="12044" width="15.6640625" style="83" customWidth="1"/>
    <col min="12045" max="12284" width="11.44140625" style="83"/>
    <col min="12285" max="12285" width="4.5546875" style="83" customWidth="1"/>
    <col min="12286" max="12286" width="12.5546875" style="83" customWidth="1"/>
    <col min="12287" max="12288" width="11.44140625" style="83"/>
    <col min="12289" max="12289" width="11.44140625" style="83" customWidth="1"/>
    <col min="12290" max="12291" width="11.44140625" style="83"/>
    <col min="12292" max="12292" width="11.44140625" style="83" customWidth="1"/>
    <col min="12293" max="12294" width="11.44140625" style="83"/>
    <col min="12295" max="12295" width="0" style="83" hidden="1" customWidth="1"/>
    <col min="12296" max="12297" width="11.44140625" style="83"/>
    <col min="12298" max="12298" width="0" style="83" hidden="1" customWidth="1"/>
    <col min="12299" max="12299" width="11.44140625" style="83"/>
    <col min="12300" max="12300" width="15.6640625" style="83" customWidth="1"/>
    <col min="12301" max="12540" width="11.44140625" style="83"/>
    <col min="12541" max="12541" width="4.5546875" style="83" customWidth="1"/>
    <col min="12542" max="12542" width="12.5546875" style="83" customWidth="1"/>
    <col min="12543" max="12544" width="11.44140625" style="83"/>
    <col min="12545" max="12545" width="11.44140625" style="83" customWidth="1"/>
    <col min="12546" max="12547" width="11.44140625" style="83"/>
    <col min="12548" max="12548" width="11.44140625" style="83" customWidth="1"/>
    <col min="12549" max="12550" width="11.44140625" style="83"/>
    <col min="12551" max="12551" width="0" style="83" hidden="1" customWidth="1"/>
    <col min="12552" max="12553" width="11.44140625" style="83"/>
    <col min="12554" max="12554" width="0" style="83" hidden="1" customWidth="1"/>
    <col min="12555" max="12555" width="11.44140625" style="83"/>
    <col min="12556" max="12556" width="15.6640625" style="83" customWidth="1"/>
    <col min="12557" max="12796" width="11.44140625" style="83"/>
    <col min="12797" max="12797" width="4.5546875" style="83" customWidth="1"/>
    <col min="12798" max="12798" width="12.5546875" style="83" customWidth="1"/>
    <col min="12799" max="12800" width="11.44140625" style="83"/>
    <col min="12801" max="12801" width="11.44140625" style="83" customWidth="1"/>
    <col min="12802" max="12803" width="11.44140625" style="83"/>
    <col min="12804" max="12804" width="11.44140625" style="83" customWidth="1"/>
    <col min="12805" max="12806" width="11.44140625" style="83"/>
    <col min="12807" max="12807" width="0" style="83" hidden="1" customWidth="1"/>
    <col min="12808" max="12809" width="11.44140625" style="83"/>
    <col min="12810" max="12810" width="0" style="83" hidden="1" customWidth="1"/>
    <col min="12811" max="12811" width="11.44140625" style="83"/>
    <col min="12812" max="12812" width="15.6640625" style="83" customWidth="1"/>
    <col min="12813" max="13052" width="11.44140625" style="83"/>
    <col min="13053" max="13053" width="4.5546875" style="83" customWidth="1"/>
    <col min="13054" max="13054" width="12.5546875" style="83" customWidth="1"/>
    <col min="13055" max="13056" width="11.44140625" style="83"/>
    <col min="13057" max="13057" width="11.44140625" style="83" customWidth="1"/>
    <col min="13058" max="13059" width="11.44140625" style="83"/>
    <col min="13060" max="13060" width="11.44140625" style="83" customWidth="1"/>
    <col min="13061" max="13062" width="11.44140625" style="83"/>
    <col min="13063" max="13063" width="0" style="83" hidden="1" customWidth="1"/>
    <col min="13064" max="13065" width="11.44140625" style="83"/>
    <col min="13066" max="13066" width="0" style="83" hidden="1" customWidth="1"/>
    <col min="13067" max="13067" width="11.44140625" style="83"/>
    <col min="13068" max="13068" width="15.6640625" style="83" customWidth="1"/>
    <col min="13069" max="13308" width="11.44140625" style="83"/>
    <col min="13309" max="13309" width="4.5546875" style="83" customWidth="1"/>
    <col min="13310" max="13310" width="12.5546875" style="83" customWidth="1"/>
    <col min="13311" max="13312" width="11.44140625" style="83"/>
    <col min="13313" max="13313" width="11.44140625" style="83" customWidth="1"/>
    <col min="13314" max="13315" width="11.44140625" style="83"/>
    <col min="13316" max="13316" width="11.44140625" style="83" customWidth="1"/>
    <col min="13317" max="13318" width="11.44140625" style="83"/>
    <col min="13319" max="13319" width="0" style="83" hidden="1" customWidth="1"/>
    <col min="13320" max="13321" width="11.44140625" style="83"/>
    <col min="13322" max="13322" width="0" style="83" hidden="1" customWidth="1"/>
    <col min="13323" max="13323" width="11.44140625" style="83"/>
    <col min="13324" max="13324" width="15.6640625" style="83" customWidth="1"/>
    <col min="13325" max="13564" width="11.44140625" style="83"/>
    <col min="13565" max="13565" width="4.5546875" style="83" customWidth="1"/>
    <col min="13566" max="13566" width="12.5546875" style="83" customWidth="1"/>
    <col min="13567" max="13568" width="11.44140625" style="83"/>
    <col min="13569" max="13569" width="11.44140625" style="83" customWidth="1"/>
    <col min="13570" max="13571" width="11.44140625" style="83"/>
    <col min="13572" max="13572" width="11.44140625" style="83" customWidth="1"/>
    <col min="13573" max="13574" width="11.44140625" style="83"/>
    <col min="13575" max="13575" width="0" style="83" hidden="1" customWidth="1"/>
    <col min="13576" max="13577" width="11.44140625" style="83"/>
    <col min="13578" max="13578" width="0" style="83" hidden="1" customWidth="1"/>
    <col min="13579" max="13579" width="11.44140625" style="83"/>
    <col min="13580" max="13580" width="15.6640625" style="83" customWidth="1"/>
    <col min="13581" max="13820" width="11.44140625" style="83"/>
    <col min="13821" max="13821" width="4.5546875" style="83" customWidth="1"/>
    <col min="13822" max="13822" width="12.5546875" style="83" customWidth="1"/>
    <col min="13823" max="13824" width="11.44140625" style="83"/>
    <col min="13825" max="13825" width="11.44140625" style="83" customWidth="1"/>
    <col min="13826" max="13827" width="11.44140625" style="83"/>
    <col min="13828" max="13828" width="11.44140625" style="83" customWidth="1"/>
    <col min="13829" max="13830" width="11.44140625" style="83"/>
    <col min="13831" max="13831" width="0" style="83" hidden="1" customWidth="1"/>
    <col min="13832" max="13833" width="11.44140625" style="83"/>
    <col min="13834" max="13834" width="0" style="83" hidden="1" customWidth="1"/>
    <col min="13835" max="13835" width="11.44140625" style="83"/>
    <col min="13836" max="13836" width="15.6640625" style="83" customWidth="1"/>
    <col min="13837" max="14076" width="11.44140625" style="83"/>
    <col min="14077" max="14077" width="4.5546875" style="83" customWidth="1"/>
    <col min="14078" max="14078" width="12.5546875" style="83" customWidth="1"/>
    <col min="14079" max="14080" width="11.44140625" style="83"/>
    <col min="14081" max="14081" width="11.44140625" style="83" customWidth="1"/>
    <col min="14082" max="14083" width="11.44140625" style="83"/>
    <col min="14084" max="14084" width="11.44140625" style="83" customWidth="1"/>
    <col min="14085" max="14086" width="11.44140625" style="83"/>
    <col min="14087" max="14087" width="0" style="83" hidden="1" customWidth="1"/>
    <col min="14088" max="14089" width="11.44140625" style="83"/>
    <col min="14090" max="14090" width="0" style="83" hidden="1" customWidth="1"/>
    <col min="14091" max="14091" width="11.44140625" style="83"/>
    <col min="14092" max="14092" width="15.6640625" style="83" customWidth="1"/>
    <col min="14093" max="14332" width="11.44140625" style="83"/>
    <col min="14333" max="14333" width="4.5546875" style="83" customWidth="1"/>
    <col min="14334" max="14334" width="12.5546875" style="83" customWidth="1"/>
    <col min="14335" max="14336" width="11.44140625" style="83"/>
    <col min="14337" max="14337" width="11.44140625" style="83" customWidth="1"/>
    <col min="14338" max="14339" width="11.44140625" style="83"/>
    <col min="14340" max="14340" width="11.44140625" style="83" customWidth="1"/>
    <col min="14341" max="14342" width="11.44140625" style="83"/>
    <col min="14343" max="14343" width="0" style="83" hidden="1" customWidth="1"/>
    <col min="14344" max="14345" width="11.44140625" style="83"/>
    <col min="14346" max="14346" width="0" style="83" hidden="1" customWidth="1"/>
    <col min="14347" max="14347" width="11.44140625" style="83"/>
    <col min="14348" max="14348" width="15.6640625" style="83" customWidth="1"/>
    <col min="14349" max="14588" width="11.44140625" style="83"/>
    <col min="14589" max="14589" width="4.5546875" style="83" customWidth="1"/>
    <col min="14590" max="14590" width="12.5546875" style="83" customWidth="1"/>
    <col min="14591" max="14592" width="11.44140625" style="83"/>
    <col min="14593" max="14593" width="11.44140625" style="83" customWidth="1"/>
    <col min="14594" max="14595" width="11.44140625" style="83"/>
    <col min="14596" max="14596" width="11.44140625" style="83" customWidth="1"/>
    <col min="14597" max="14598" width="11.44140625" style="83"/>
    <col min="14599" max="14599" width="0" style="83" hidden="1" customWidth="1"/>
    <col min="14600" max="14601" width="11.44140625" style="83"/>
    <col min="14602" max="14602" width="0" style="83" hidden="1" customWidth="1"/>
    <col min="14603" max="14603" width="11.44140625" style="83"/>
    <col min="14604" max="14604" width="15.6640625" style="83" customWidth="1"/>
    <col min="14605" max="14844" width="11.44140625" style="83"/>
    <col min="14845" max="14845" width="4.5546875" style="83" customWidth="1"/>
    <col min="14846" max="14846" width="12.5546875" style="83" customWidth="1"/>
    <col min="14847" max="14848" width="11.44140625" style="83"/>
    <col min="14849" max="14849" width="11.44140625" style="83" customWidth="1"/>
    <col min="14850" max="14851" width="11.44140625" style="83"/>
    <col min="14852" max="14852" width="11.44140625" style="83" customWidth="1"/>
    <col min="14853" max="14854" width="11.44140625" style="83"/>
    <col min="14855" max="14855" width="0" style="83" hidden="1" customWidth="1"/>
    <col min="14856" max="14857" width="11.44140625" style="83"/>
    <col min="14858" max="14858" width="0" style="83" hidden="1" customWidth="1"/>
    <col min="14859" max="14859" width="11.44140625" style="83"/>
    <col min="14860" max="14860" width="15.6640625" style="83" customWidth="1"/>
    <col min="14861" max="15100" width="11.44140625" style="83"/>
    <col min="15101" max="15101" width="4.5546875" style="83" customWidth="1"/>
    <col min="15102" max="15102" width="12.5546875" style="83" customWidth="1"/>
    <col min="15103" max="15104" width="11.44140625" style="83"/>
    <col min="15105" max="15105" width="11.44140625" style="83" customWidth="1"/>
    <col min="15106" max="15107" width="11.44140625" style="83"/>
    <col min="15108" max="15108" width="11.44140625" style="83" customWidth="1"/>
    <col min="15109" max="15110" width="11.44140625" style="83"/>
    <col min="15111" max="15111" width="0" style="83" hidden="1" customWidth="1"/>
    <col min="15112" max="15113" width="11.44140625" style="83"/>
    <col min="15114" max="15114" width="0" style="83" hidden="1" customWidth="1"/>
    <col min="15115" max="15115" width="11.44140625" style="83"/>
    <col min="15116" max="15116" width="15.6640625" style="83" customWidth="1"/>
    <col min="15117" max="15356" width="11.44140625" style="83"/>
    <col min="15357" max="15357" width="4.5546875" style="83" customWidth="1"/>
    <col min="15358" max="15358" width="12.5546875" style="83" customWidth="1"/>
    <col min="15359" max="15360" width="11.44140625" style="83"/>
    <col min="15361" max="15361" width="11.44140625" style="83" customWidth="1"/>
    <col min="15362" max="15363" width="11.44140625" style="83"/>
    <col min="15364" max="15364" width="11.44140625" style="83" customWidth="1"/>
    <col min="15365" max="15366" width="11.44140625" style="83"/>
    <col min="15367" max="15367" width="0" style="83" hidden="1" customWidth="1"/>
    <col min="15368" max="15369" width="11.44140625" style="83"/>
    <col min="15370" max="15370" width="0" style="83" hidden="1" customWidth="1"/>
    <col min="15371" max="15371" width="11.44140625" style="83"/>
    <col min="15372" max="15372" width="15.6640625" style="83" customWidth="1"/>
    <col min="15373" max="15612" width="11.44140625" style="83"/>
    <col min="15613" max="15613" width="4.5546875" style="83" customWidth="1"/>
    <col min="15614" max="15614" width="12.5546875" style="83" customWidth="1"/>
    <col min="15615" max="15616" width="11.44140625" style="83"/>
    <col min="15617" max="15617" width="11.44140625" style="83" customWidth="1"/>
    <col min="15618" max="15619" width="11.44140625" style="83"/>
    <col min="15620" max="15620" width="11.44140625" style="83" customWidth="1"/>
    <col min="15621" max="15622" width="11.44140625" style="83"/>
    <col min="15623" max="15623" width="0" style="83" hidden="1" customWidth="1"/>
    <col min="15624" max="15625" width="11.44140625" style="83"/>
    <col min="15626" max="15626" width="0" style="83" hidden="1" customWidth="1"/>
    <col min="15627" max="15627" width="11.44140625" style="83"/>
    <col min="15628" max="15628" width="15.6640625" style="83" customWidth="1"/>
    <col min="15629" max="15868" width="11.44140625" style="83"/>
    <col min="15869" max="15869" width="4.5546875" style="83" customWidth="1"/>
    <col min="15870" max="15870" width="12.5546875" style="83" customWidth="1"/>
    <col min="15871" max="15872" width="11.44140625" style="83"/>
    <col min="15873" max="15873" width="11.44140625" style="83" customWidth="1"/>
    <col min="15874" max="15875" width="11.44140625" style="83"/>
    <col min="15876" max="15876" width="11.44140625" style="83" customWidth="1"/>
    <col min="15877" max="15878" width="11.44140625" style="83"/>
    <col min="15879" max="15879" width="0" style="83" hidden="1" customWidth="1"/>
    <col min="15880" max="15881" width="11.44140625" style="83"/>
    <col min="15882" max="15882" width="0" style="83" hidden="1" customWidth="1"/>
    <col min="15883" max="15883" width="11.44140625" style="83"/>
    <col min="15884" max="15884" width="15.6640625" style="83" customWidth="1"/>
    <col min="15885" max="16124" width="11.44140625" style="83"/>
    <col min="16125" max="16125" width="4.5546875" style="83" customWidth="1"/>
    <col min="16126" max="16126" width="12.5546875" style="83" customWidth="1"/>
    <col min="16127" max="16128" width="11.44140625" style="83"/>
    <col min="16129" max="16129" width="11.44140625" style="83" customWidth="1"/>
    <col min="16130" max="16131" width="11.44140625" style="83"/>
    <col min="16132" max="16132" width="11.44140625" style="83" customWidth="1"/>
    <col min="16133" max="16134" width="11.44140625" style="83"/>
    <col min="16135" max="16135" width="0" style="83" hidden="1" customWidth="1"/>
    <col min="16136" max="16137" width="11.44140625" style="83"/>
    <col min="16138" max="16138" width="0" style="83" hidden="1" customWidth="1"/>
    <col min="16139" max="16139" width="11.44140625" style="83"/>
    <col min="16140" max="16140" width="15.6640625" style="83" customWidth="1"/>
    <col min="16141" max="16384" width="11.44140625" style="83"/>
  </cols>
  <sheetData>
    <row r="2" spans="1:12" x14ac:dyDescent="0.25">
      <c r="A2" s="112" t="s">
        <v>121</v>
      </c>
    </row>
    <row r="3" spans="1:12" x14ac:dyDescent="0.25">
      <c r="A3" s="112" t="s">
        <v>122</v>
      </c>
    </row>
    <row r="5" spans="1:12" ht="13.8" x14ac:dyDescent="0.3">
      <c r="B5" s="347" t="s">
        <v>484</v>
      </c>
      <c r="C5" s="347"/>
      <c r="D5" s="347"/>
      <c r="E5" s="347"/>
      <c r="F5" s="347"/>
      <c r="G5" s="347"/>
      <c r="H5" s="347"/>
      <c r="I5" s="347"/>
      <c r="J5" s="347"/>
      <c r="L5" s="272" t="s">
        <v>595</v>
      </c>
    </row>
    <row r="6" spans="1:12" ht="13.8" x14ac:dyDescent="0.3">
      <c r="B6" s="347" t="s">
        <v>636</v>
      </c>
      <c r="C6" s="347"/>
      <c r="D6" s="347"/>
      <c r="E6" s="347"/>
      <c r="F6" s="347"/>
      <c r="G6" s="347"/>
      <c r="H6" s="347"/>
      <c r="I6" s="347"/>
      <c r="J6" s="347"/>
    </row>
    <row r="8" spans="1:12" x14ac:dyDescent="0.25">
      <c r="B8" s="386" t="s">
        <v>483</v>
      </c>
      <c r="C8" s="387" t="s">
        <v>485</v>
      </c>
      <c r="D8" s="387"/>
      <c r="E8" s="387"/>
      <c r="F8" s="387"/>
      <c r="G8" s="387"/>
      <c r="H8" s="387"/>
      <c r="I8" s="387"/>
      <c r="J8" s="387"/>
    </row>
    <row r="9" spans="1:12" x14ac:dyDescent="0.25">
      <c r="B9" s="386"/>
      <c r="C9" s="387" t="s">
        <v>486</v>
      </c>
      <c r="D9" s="387"/>
      <c r="E9" s="387" t="s">
        <v>487</v>
      </c>
      <c r="F9" s="387"/>
      <c r="G9" s="387" t="s">
        <v>488</v>
      </c>
      <c r="H9" s="387"/>
      <c r="I9" s="387" t="s">
        <v>43</v>
      </c>
      <c r="J9" s="387"/>
    </row>
    <row r="10" spans="1:12" ht="24" x14ac:dyDescent="0.25">
      <c r="B10" s="386"/>
      <c r="C10" s="289" t="s">
        <v>489</v>
      </c>
      <c r="D10" s="289" t="s">
        <v>490</v>
      </c>
      <c r="E10" s="289" t="s">
        <v>489</v>
      </c>
      <c r="F10" s="289" t="s">
        <v>490</v>
      </c>
      <c r="G10" s="289" t="s">
        <v>489</v>
      </c>
      <c r="H10" s="289" t="s">
        <v>490</v>
      </c>
      <c r="I10" s="289" t="s">
        <v>489</v>
      </c>
      <c r="J10" s="289" t="s">
        <v>491</v>
      </c>
    </row>
    <row r="11" spans="1:12" x14ac:dyDescent="0.25">
      <c r="B11" s="146" t="s">
        <v>492</v>
      </c>
      <c r="C11" s="147"/>
      <c r="D11" s="147"/>
      <c r="E11" s="147"/>
      <c r="F11" s="147"/>
      <c r="G11" s="147"/>
      <c r="H11" s="147"/>
      <c r="I11" s="148">
        <v>23671</v>
      </c>
      <c r="J11" s="148">
        <v>102602</v>
      </c>
    </row>
    <row r="12" spans="1:12" x14ac:dyDescent="0.25">
      <c r="B12" s="146">
        <v>2010</v>
      </c>
      <c r="C12" s="147"/>
      <c r="D12" s="147"/>
      <c r="E12" s="147"/>
      <c r="F12" s="147"/>
      <c r="G12" s="147"/>
      <c r="H12" s="147"/>
      <c r="I12" s="148">
        <v>90591</v>
      </c>
      <c r="J12" s="148">
        <v>283345</v>
      </c>
    </row>
    <row r="13" spans="1:12" x14ac:dyDescent="0.25">
      <c r="B13" s="146">
        <v>2011</v>
      </c>
      <c r="C13" s="147"/>
      <c r="D13" s="147"/>
      <c r="E13" s="147"/>
      <c r="F13" s="147"/>
      <c r="G13" s="147"/>
      <c r="H13" s="147"/>
      <c r="I13" s="148">
        <v>105822</v>
      </c>
      <c r="J13" s="148">
        <v>430659</v>
      </c>
    </row>
    <row r="14" spans="1:12" x14ac:dyDescent="0.25">
      <c r="B14" s="146">
        <v>2012</v>
      </c>
      <c r="C14" s="147"/>
      <c r="D14" s="147"/>
      <c r="E14" s="147"/>
      <c r="F14" s="147"/>
      <c r="G14" s="147"/>
      <c r="H14" s="147"/>
      <c r="I14" s="148">
        <v>54727</v>
      </c>
      <c r="J14" s="148">
        <v>214792</v>
      </c>
    </row>
    <row r="15" spans="1:12" x14ac:dyDescent="0.25">
      <c r="B15" s="149">
        <v>41275</v>
      </c>
      <c r="C15" s="150">
        <v>1344</v>
      </c>
      <c r="D15" s="150">
        <v>5074</v>
      </c>
      <c r="E15" s="151">
        <v>84</v>
      </c>
      <c r="F15" s="151">
        <v>433</v>
      </c>
      <c r="G15" s="150">
        <v>1525</v>
      </c>
      <c r="H15" s="150">
        <v>5846</v>
      </c>
      <c r="I15" s="150">
        <v>2953</v>
      </c>
      <c r="J15" s="150">
        <v>11353</v>
      </c>
    </row>
    <row r="16" spans="1:12" x14ac:dyDescent="0.25">
      <c r="B16" s="149">
        <v>41306</v>
      </c>
      <c r="C16" s="150">
        <v>1353</v>
      </c>
      <c r="D16" s="150">
        <v>5003</v>
      </c>
      <c r="E16" s="151">
        <v>87</v>
      </c>
      <c r="F16" s="151">
        <v>397</v>
      </c>
      <c r="G16" s="150">
        <v>1589</v>
      </c>
      <c r="H16" s="150">
        <v>5817</v>
      </c>
      <c r="I16" s="150">
        <v>3029</v>
      </c>
      <c r="J16" s="150">
        <v>11217</v>
      </c>
    </row>
    <row r="17" spans="2:13" x14ac:dyDescent="0.25">
      <c r="B17" s="149">
        <v>41334</v>
      </c>
      <c r="C17" s="150">
        <v>1556</v>
      </c>
      <c r="D17" s="150">
        <v>5790</v>
      </c>
      <c r="E17" s="151">
        <v>83</v>
      </c>
      <c r="F17" s="151">
        <v>353</v>
      </c>
      <c r="G17" s="150">
        <v>1708</v>
      </c>
      <c r="H17" s="150">
        <v>5791</v>
      </c>
      <c r="I17" s="150">
        <v>3347</v>
      </c>
      <c r="J17" s="150">
        <v>11934</v>
      </c>
    </row>
    <row r="18" spans="2:13" x14ac:dyDescent="0.25">
      <c r="B18" s="149">
        <v>41365</v>
      </c>
      <c r="C18" s="150">
        <v>1076</v>
      </c>
      <c r="D18" s="150">
        <v>4086</v>
      </c>
      <c r="E18" s="151">
        <v>69</v>
      </c>
      <c r="F18" s="151">
        <v>271</v>
      </c>
      <c r="G18" s="150">
        <v>1727</v>
      </c>
      <c r="H18" s="150">
        <v>5901</v>
      </c>
      <c r="I18" s="150">
        <v>2872</v>
      </c>
      <c r="J18" s="150">
        <v>10258</v>
      </c>
    </row>
    <row r="19" spans="2:13" x14ac:dyDescent="0.25">
      <c r="B19" s="149">
        <v>41395</v>
      </c>
      <c r="C19" s="151">
        <v>920</v>
      </c>
      <c r="D19" s="150">
        <v>3380</v>
      </c>
      <c r="E19" s="151">
        <v>38</v>
      </c>
      <c r="F19" s="151">
        <v>168</v>
      </c>
      <c r="G19" s="150">
        <v>1182</v>
      </c>
      <c r="H19" s="150">
        <v>4056</v>
      </c>
      <c r="I19" s="150">
        <v>2140</v>
      </c>
      <c r="J19" s="150">
        <v>7604</v>
      </c>
    </row>
    <row r="20" spans="2:13" x14ac:dyDescent="0.25">
      <c r="B20" s="149">
        <v>41426</v>
      </c>
      <c r="C20" s="151">
        <v>911</v>
      </c>
      <c r="D20" s="150">
        <v>3309</v>
      </c>
      <c r="E20" s="151">
        <v>125</v>
      </c>
      <c r="F20" s="151">
        <v>648</v>
      </c>
      <c r="G20" s="150">
        <v>1778</v>
      </c>
      <c r="H20" s="150">
        <v>6154</v>
      </c>
      <c r="I20" s="150">
        <v>2814</v>
      </c>
      <c r="J20" s="150">
        <v>10111</v>
      </c>
    </row>
    <row r="21" spans="2:13" x14ac:dyDescent="0.25">
      <c r="B21" s="149">
        <v>41456</v>
      </c>
      <c r="C21" s="150">
        <v>1073</v>
      </c>
      <c r="D21" s="150">
        <v>3717</v>
      </c>
      <c r="E21" s="151">
        <v>75</v>
      </c>
      <c r="F21" s="151">
        <v>297</v>
      </c>
      <c r="G21" s="150">
        <v>1520</v>
      </c>
      <c r="H21" s="150">
        <v>5115</v>
      </c>
      <c r="I21" s="150">
        <v>2668</v>
      </c>
      <c r="J21" s="150">
        <v>9129</v>
      </c>
    </row>
    <row r="22" spans="2:13" x14ac:dyDescent="0.25">
      <c r="B22" s="149">
        <v>41487</v>
      </c>
      <c r="C22" s="152">
        <v>1037</v>
      </c>
      <c r="D22" s="152">
        <v>3504</v>
      </c>
      <c r="E22" s="153">
        <v>284</v>
      </c>
      <c r="F22" s="152">
        <v>1590</v>
      </c>
      <c r="G22" s="150">
        <v>2172</v>
      </c>
      <c r="H22" s="150">
        <v>6454</v>
      </c>
      <c r="I22" s="150">
        <v>3493</v>
      </c>
      <c r="J22" s="150">
        <v>11548</v>
      </c>
    </row>
    <row r="23" spans="2:13" x14ac:dyDescent="0.25">
      <c r="B23" s="149">
        <v>41518</v>
      </c>
      <c r="C23" s="150">
        <v>2257</v>
      </c>
      <c r="D23" s="150">
        <v>8307</v>
      </c>
      <c r="E23" s="151">
        <v>45</v>
      </c>
      <c r="F23" s="151">
        <v>183</v>
      </c>
      <c r="G23" s="150">
        <v>1509</v>
      </c>
      <c r="H23" s="150">
        <v>5003</v>
      </c>
      <c r="I23" s="150">
        <v>3811</v>
      </c>
      <c r="J23" s="150">
        <v>13493</v>
      </c>
    </row>
    <row r="24" spans="2:13" x14ac:dyDescent="0.25">
      <c r="B24" s="149">
        <v>41548</v>
      </c>
      <c r="C24" s="150">
        <v>2716</v>
      </c>
      <c r="D24" s="150">
        <v>10131</v>
      </c>
      <c r="E24" s="151">
        <v>147</v>
      </c>
      <c r="F24" s="151">
        <v>685</v>
      </c>
      <c r="G24" s="150">
        <v>1865</v>
      </c>
      <c r="H24" s="150">
        <v>6227</v>
      </c>
      <c r="I24" s="150">
        <v>4728</v>
      </c>
      <c r="J24" s="150">
        <v>17043</v>
      </c>
    </row>
    <row r="25" spans="2:13" x14ac:dyDescent="0.25">
      <c r="B25" s="149">
        <v>41579</v>
      </c>
      <c r="C25" s="150">
        <v>1624</v>
      </c>
      <c r="D25" s="150">
        <v>5781</v>
      </c>
      <c r="E25" s="151">
        <v>79</v>
      </c>
      <c r="F25" s="151">
        <v>348</v>
      </c>
      <c r="G25" s="150">
        <v>1639</v>
      </c>
      <c r="H25" s="150">
        <v>5415</v>
      </c>
      <c r="I25" s="150">
        <v>3342</v>
      </c>
      <c r="J25" s="150">
        <v>11544</v>
      </c>
    </row>
    <row r="26" spans="2:13" x14ac:dyDescent="0.25">
      <c r="B26" s="149">
        <v>41609</v>
      </c>
      <c r="C26" s="150">
        <v>1527</v>
      </c>
      <c r="D26" s="150">
        <v>5675</v>
      </c>
      <c r="E26" s="151">
        <v>77</v>
      </c>
      <c r="F26" s="151">
        <v>312</v>
      </c>
      <c r="G26" s="150">
        <v>1584</v>
      </c>
      <c r="H26" s="150">
        <v>4895</v>
      </c>
      <c r="I26" s="150">
        <v>3188</v>
      </c>
      <c r="J26" s="150">
        <v>10882</v>
      </c>
    </row>
    <row r="27" spans="2:13" x14ac:dyDescent="0.25">
      <c r="B27" s="154">
        <v>2013</v>
      </c>
      <c r="C27" s="155">
        <v>17394</v>
      </c>
      <c r="D27" s="155">
        <v>63757</v>
      </c>
      <c r="E27" s="155">
        <v>1193</v>
      </c>
      <c r="F27" s="155">
        <v>5685</v>
      </c>
      <c r="G27" s="155">
        <v>19798</v>
      </c>
      <c r="H27" s="155">
        <v>66674</v>
      </c>
      <c r="I27" s="155">
        <f>SUM(I15:I26)</f>
        <v>38385</v>
      </c>
      <c r="J27" s="155">
        <f>SUM(J15:J26)</f>
        <v>136116</v>
      </c>
    </row>
    <row r="28" spans="2:13" x14ac:dyDescent="0.25">
      <c r="B28" s="149">
        <v>41640</v>
      </c>
      <c r="C28" s="150">
        <v>1680</v>
      </c>
      <c r="D28" s="150">
        <v>6027</v>
      </c>
      <c r="E28" s="151">
        <v>52</v>
      </c>
      <c r="F28" s="151">
        <v>220</v>
      </c>
      <c r="G28" s="150">
        <v>1280</v>
      </c>
      <c r="H28" s="150">
        <v>4011</v>
      </c>
      <c r="I28" s="150">
        <v>3012</v>
      </c>
      <c r="J28" s="150">
        <v>10258</v>
      </c>
    </row>
    <row r="29" spans="2:13" x14ac:dyDescent="0.25">
      <c r="B29" s="149">
        <v>41671</v>
      </c>
      <c r="C29" s="150">
        <v>1550</v>
      </c>
      <c r="D29" s="150">
        <v>5590</v>
      </c>
      <c r="E29" s="151">
        <v>76</v>
      </c>
      <c r="F29" s="151">
        <v>318</v>
      </c>
      <c r="G29" s="150">
        <v>1520</v>
      </c>
      <c r="H29" s="150">
        <v>4945</v>
      </c>
      <c r="I29" s="150">
        <v>3146</v>
      </c>
      <c r="J29" s="150">
        <v>10853</v>
      </c>
    </row>
    <row r="30" spans="2:13" x14ac:dyDescent="0.25">
      <c r="B30" s="149">
        <v>41699</v>
      </c>
      <c r="C30" s="150">
        <v>1367</v>
      </c>
      <c r="D30" s="150">
        <v>4922</v>
      </c>
      <c r="E30" s="151">
        <v>99</v>
      </c>
      <c r="F30" s="151">
        <v>470</v>
      </c>
      <c r="G30" s="150">
        <v>1354</v>
      </c>
      <c r="H30" s="150">
        <v>4290</v>
      </c>
      <c r="I30" s="150">
        <v>2820</v>
      </c>
      <c r="J30" s="150">
        <v>9682</v>
      </c>
    </row>
    <row r="31" spans="2:13" x14ac:dyDescent="0.25">
      <c r="B31" s="149">
        <v>41730</v>
      </c>
      <c r="C31" s="150">
        <v>1713</v>
      </c>
      <c r="D31" s="150">
        <v>6039</v>
      </c>
      <c r="E31" s="151">
        <v>117</v>
      </c>
      <c r="F31" s="151">
        <v>534</v>
      </c>
      <c r="G31" s="150">
        <v>1841</v>
      </c>
      <c r="H31" s="150">
        <v>6029</v>
      </c>
      <c r="I31" s="150">
        <v>3671</v>
      </c>
      <c r="J31" s="150">
        <v>12602</v>
      </c>
    </row>
    <row r="32" spans="2:13" x14ac:dyDescent="0.25">
      <c r="B32" s="149">
        <v>41760</v>
      </c>
      <c r="C32" s="150">
        <v>1767</v>
      </c>
      <c r="D32" s="150">
        <v>6174</v>
      </c>
      <c r="E32" s="151">
        <v>124</v>
      </c>
      <c r="F32" s="151">
        <v>523</v>
      </c>
      <c r="G32" s="150">
        <v>1514</v>
      </c>
      <c r="H32" s="150">
        <v>4663</v>
      </c>
      <c r="I32" s="150">
        <v>3405</v>
      </c>
      <c r="J32" s="150">
        <v>11360</v>
      </c>
      <c r="M32" s="113"/>
    </row>
    <row r="33" spans="2:10" x14ac:dyDescent="0.25">
      <c r="B33" s="149">
        <v>41791</v>
      </c>
      <c r="C33" s="150">
        <v>1613</v>
      </c>
      <c r="D33" s="150">
        <v>5821</v>
      </c>
      <c r="E33" s="151">
        <v>120</v>
      </c>
      <c r="F33" s="151">
        <v>517</v>
      </c>
      <c r="G33" s="150">
        <v>1715</v>
      </c>
      <c r="H33" s="150">
        <v>5301</v>
      </c>
      <c r="I33" s="150">
        <v>3448</v>
      </c>
      <c r="J33" s="150">
        <v>11639</v>
      </c>
    </row>
    <row r="34" spans="2:10" x14ac:dyDescent="0.25">
      <c r="B34" s="149">
        <v>41821</v>
      </c>
      <c r="C34" s="150">
        <v>1419</v>
      </c>
      <c r="D34" s="150">
        <v>4978</v>
      </c>
      <c r="E34" s="151">
        <v>88</v>
      </c>
      <c r="F34" s="151">
        <v>412</v>
      </c>
      <c r="G34" s="150">
        <v>1625</v>
      </c>
      <c r="H34" s="150">
        <v>5129</v>
      </c>
      <c r="I34" s="150">
        <v>3132</v>
      </c>
      <c r="J34" s="150">
        <v>10519</v>
      </c>
    </row>
    <row r="35" spans="2:10" x14ac:dyDescent="0.25">
      <c r="B35" s="149">
        <v>41852</v>
      </c>
      <c r="C35" s="150">
        <v>1494</v>
      </c>
      <c r="D35" s="150">
        <v>5380</v>
      </c>
      <c r="E35" s="151">
        <v>98</v>
      </c>
      <c r="F35" s="151">
        <v>469</v>
      </c>
      <c r="G35" s="150">
        <v>2110</v>
      </c>
      <c r="H35" s="150">
        <v>6696</v>
      </c>
      <c r="I35" s="150">
        <f t="shared" ref="I35:J39" si="0">C35+E35+G35</f>
        <v>3702</v>
      </c>
      <c r="J35" s="150">
        <f t="shared" si="0"/>
        <v>12545</v>
      </c>
    </row>
    <row r="36" spans="2:10" x14ac:dyDescent="0.25">
      <c r="B36" s="149">
        <v>41883</v>
      </c>
      <c r="C36" s="150">
        <v>2074</v>
      </c>
      <c r="D36" s="150">
        <v>6815</v>
      </c>
      <c r="E36" s="151">
        <v>153</v>
      </c>
      <c r="F36" s="151">
        <v>619</v>
      </c>
      <c r="G36" s="150">
        <v>1891</v>
      </c>
      <c r="H36" s="150">
        <v>5544</v>
      </c>
      <c r="I36" s="150">
        <f t="shared" si="0"/>
        <v>4118</v>
      </c>
      <c r="J36" s="150">
        <f t="shared" si="0"/>
        <v>12978</v>
      </c>
    </row>
    <row r="37" spans="2:10" x14ac:dyDescent="0.25">
      <c r="B37" s="149">
        <v>41913</v>
      </c>
      <c r="C37" s="150">
        <v>1793</v>
      </c>
      <c r="D37" s="150">
        <v>6196</v>
      </c>
      <c r="E37" s="151">
        <v>99</v>
      </c>
      <c r="F37" s="151">
        <v>453</v>
      </c>
      <c r="G37" s="150">
        <v>2822</v>
      </c>
      <c r="H37" s="150">
        <v>9121</v>
      </c>
      <c r="I37" s="150">
        <f t="shared" si="0"/>
        <v>4714</v>
      </c>
      <c r="J37" s="150">
        <f t="shared" si="0"/>
        <v>15770</v>
      </c>
    </row>
    <row r="38" spans="2:10" x14ac:dyDescent="0.25">
      <c r="B38" s="149">
        <v>41944</v>
      </c>
      <c r="C38" s="150">
        <v>1417</v>
      </c>
      <c r="D38" s="150">
        <v>5025</v>
      </c>
      <c r="E38" s="151">
        <v>119</v>
      </c>
      <c r="F38" s="151">
        <v>521</v>
      </c>
      <c r="G38" s="150">
        <v>2963</v>
      </c>
      <c r="H38" s="150">
        <v>9093</v>
      </c>
      <c r="I38" s="150">
        <f t="shared" si="0"/>
        <v>4499</v>
      </c>
      <c r="J38" s="150">
        <f t="shared" si="0"/>
        <v>14639</v>
      </c>
    </row>
    <row r="39" spans="2:10" x14ac:dyDescent="0.25">
      <c r="B39" s="149">
        <v>41974</v>
      </c>
      <c r="C39" s="150">
        <v>2023</v>
      </c>
      <c r="D39" s="150">
        <v>7131</v>
      </c>
      <c r="E39" s="151">
        <v>157</v>
      </c>
      <c r="F39" s="151">
        <v>606</v>
      </c>
      <c r="G39" s="150">
        <v>2407</v>
      </c>
      <c r="H39" s="150">
        <v>7565</v>
      </c>
      <c r="I39" s="150">
        <f t="shared" si="0"/>
        <v>4587</v>
      </c>
      <c r="J39" s="150">
        <f t="shared" si="0"/>
        <v>15302</v>
      </c>
    </row>
    <row r="40" spans="2:10" x14ac:dyDescent="0.25">
      <c r="B40" s="154">
        <v>2014</v>
      </c>
      <c r="C40" s="155">
        <f>SUM(C28:C39)</f>
        <v>19910</v>
      </c>
      <c r="D40" s="155">
        <f t="shared" ref="D40:H40" si="1">SUM(D28:D39)</f>
        <v>70098</v>
      </c>
      <c r="E40" s="155">
        <f t="shared" si="1"/>
        <v>1302</v>
      </c>
      <c r="F40" s="155">
        <f t="shared" si="1"/>
        <v>5662</v>
      </c>
      <c r="G40" s="155">
        <f t="shared" si="1"/>
        <v>23042</v>
      </c>
      <c r="H40" s="155">
        <f t="shared" si="1"/>
        <v>72387</v>
      </c>
      <c r="I40" s="155">
        <f>SUM(I28:I39)</f>
        <v>44254</v>
      </c>
      <c r="J40" s="155">
        <f>SUM(J28:J39)</f>
        <v>148147</v>
      </c>
    </row>
    <row r="41" spans="2:10" x14ac:dyDescent="0.25">
      <c r="B41" s="156">
        <v>42005</v>
      </c>
      <c r="C41" s="157">
        <v>1303</v>
      </c>
      <c r="D41" s="157">
        <v>4627</v>
      </c>
      <c r="E41" s="157">
        <v>90</v>
      </c>
      <c r="F41" s="157">
        <v>407</v>
      </c>
      <c r="G41" s="157">
        <v>2299</v>
      </c>
      <c r="H41" s="157">
        <v>7138</v>
      </c>
      <c r="I41" s="150">
        <f t="shared" ref="I41:J52" si="2">C41+E41+G41</f>
        <v>3692</v>
      </c>
      <c r="J41" s="150">
        <f t="shared" si="2"/>
        <v>12172</v>
      </c>
    </row>
    <row r="42" spans="2:10" x14ac:dyDescent="0.25">
      <c r="B42" s="156">
        <v>42036</v>
      </c>
      <c r="C42" s="157">
        <v>1126</v>
      </c>
      <c r="D42" s="157">
        <v>4105</v>
      </c>
      <c r="E42" s="157">
        <v>68</v>
      </c>
      <c r="F42" s="157">
        <v>319</v>
      </c>
      <c r="G42" s="157">
        <v>1895</v>
      </c>
      <c r="H42" s="157">
        <v>5828</v>
      </c>
      <c r="I42" s="150">
        <f t="shared" si="2"/>
        <v>3089</v>
      </c>
      <c r="J42" s="150">
        <f t="shared" si="2"/>
        <v>10252</v>
      </c>
    </row>
    <row r="43" spans="2:10" x14ac:dyDescent="0.25">
      <c r="B43" s="156">
        <v>42064</v>
      </c>
      <c r="C43" s="157">
        <v>1509</v>
      </c>
      <c r="D43" s="157">
        <v>5148</v>
      </c>
      <c r="E43" s="157">
        <v>142</v>
      </c>
      <c r="F43" s="157">
        <v>601</v>
      </c>
      <c r="G43" s="157">
        <v>2308</v>
      </c>
      <c r="H43" s="157">
        <v>7031</v>
      </c>
      <c r="I43" s="150">
        <f t="shared" si="2"/>
        <v>3959</v>
      </c>
      <c r="J43" s="150">
        <f t="shared" si="2"/>
        <v>12780</v>
      </c>
    </row>
    <row r="44" spans="2:10" x14ac:dyDescent="0.25">
      <c r="B44" s="156">
        <v>42095</v>
      </c>
      <c r="C44" s="157">
        <v>1305</v>
      </c>
      <c r="D44" s="157">
        <v>4297</v>
      </c>
      <c r="E44" s="157">
        <v>154</v>
      </c>
      <c r="F44" s="157">
        <v>670</v>
      </c>
      <c r="G44" s="157">
        <v>2740</v>
      </c>
      <c r="H44" s="157">
        <v>8147</v>
      </c>
      <c r="I44" s="150">
        <f t="shared" si="2"/>
        <v>4199</v>
      </c>
      <c r="J44" s="150">
        <f t="shared" si="2"/>
        <v>13114</v>
      </c>
    </row>
    <row r="45" spans="2:10" x14ac:dyDescent="0.25">
      <c r="B45" s="156">
        <v>42125</v>
      </c>
      <c r="C45" s="157">
        <v>1328</v>
      </c>
      <c r="D45" s="157">
        <v>4634</v>
      </c>
      <c r="E45" s="157">
        <v>162</v>
      </c>
      <c r="F45" s="157">
        <v>698</v>
      </c>
      <c r="G45" s="157">
        <v>2387</v>
      </c>
      <c r="H45" s="157">
        <v>7056</v>
      </c>
      <c r="I45" s="150">
        <f t="shared" si="2"/>
        <v>3877</v>
      </c>
      <c r="J45" s="150">
        <f t="shared" si="2"/>
        <v>12388</v>
      </c>
    </row>
    <row r="46" spans="2:10" x14ac:dyDescent="0.25">
      <c r="B46" s="156">
        <v>42156</v>
      </c>
      <c r="C46" s="157">
        <v>1079</v>
      </c>
      <c r="D46" s="157">
        <v>3931</v>
      </c>
      <c r="E46" s="157">
        <v>121</v>
      </c>
      <c r="F46" s="157">
        <v>595</v>
      </c>
      <c r="G46" s="157">
        <v>2940</v>
      </c>
      <c r="H46" s="157">
        <v>8577</v>
      </c>
      <c r="I46" s="150">
        <f t="shared" si="2"/>
        <v>4140</v>
      </c>
      <c r="J46" s="150">
        <f t="shared" si="2"/>
        <v>13103</v>
      </c>
    </row>
    <row r="47" spans="2:10" x14ac:dyDescent="0.25">
      <c r="B47" s="156">
        <v>42186</v>
      </c>
      <c r="C47" s="157">
        <v>1562</v>
      </c>
      <c r="D47" s="157">
        <v>5243</v>
      </c>
      <c r="E47" s="157">
        <v>193</v>
      </c>
      <c r="F47" s="157">
        <v>896</v>
      </c>
      <c r="G47" s="157">
        <v>1660</v>
      </c>
      <c r="H47" s="157">
        <v>4806</v>
      </c>
      <c r="I47" s="150">
        <f t="shared" si="2"/>
        <v>3415</v>
      </c>
      <c r="J47" s="150">
        <f t="shared" si="2"/>
        <v>10945</v>
      </c>
    </row>
    <row r="48" spans="2:10" x14ac:dyDescent="0.25">
      <c r="B48" s="156">
        <v>42217</v>
      </c>
      <c r="C48" s="157">
        <v>1389</v>
      </c>
      <c r="D48" s="157">
        <v>4383</v>
      </c>
      <c r="E48" s="157">
        <v>321</v>
      </c>
      <c r="F48" s="157">
        <v>1453</v>
      </c>
      <c r="G48" s="157">
        <v>4348</v>
      </c>
      <c r="H48" s="157">
        <v>12994</v>
      </c>
      <c r="I48" s="150">
        <f t="shared" si="2"/>
        <v>6058</v>
      </c>
      <c r="J48" s="150">
        <f t="shared" si="2"/>
        <v>18830</v>
      </c>
    </row>
    <row r="49" spans="2:10" x14ac:dyDescent="0.25">
      <c r="B49" s="156">
        <v>42248</v>
      </c>
      <c r="C49" s="157">
        <v>2017</v>
      </c>
      <c r="D49" s="157">
        <v>7335</v>
      </c>
      <c r="E49" s="157">
        <v>176</v>
      </c>
      <c r="F49" s="157">
        <v>801</v>
      </c>
      <c r="G49" s="157">
        <v>2843</v>
      </c>
      <c r="H49" s="157">
        <v>8849</v>
      </c>
      <c r="I49" s="150">
        <f t="shared" si="2"/>
        <v>5036</v>
      </c>
      <c r="J49" s="150">
        <f t="shared" si="2"/>
        <v>16985</v>
      </c>
    </row>
    <row r="50" spans="2:10" x14ac:dyDescent="0.25">
      <c r="B50" s="156">
        <v>42278</v>
      </c>
      <c r="C50" s="157">
        <v>1395</v>
      </c>
      <c r="D50" s="157">
        <v>4572</v>
      </c>
      <c r="E50" s="157">
        <v>175</v>
      </c>
      <c r="F50" s="157">
        <v>799</v>
      </c>
      <c r="G50" s="157">
        <v>2605</v>
      </c>
      <c r="H50" s="157">
        <v>7454</v>
      </c>
      <c r="I50" s="150">
        <f t="shared" si="2"/>
        <v>4175</v>
      </c>
      <c r="J50" s="150">
        <f t="shared" si="2"/>
        <v>12825</v>
      </c>
    </row>
    <row r="51" spans="2:10" x14ac:dyDescent="0.25">
      <c r="B51" s="156">
        <v>42309</v>
      </c>
      <c r="C51" s="157">
        <v>1495</v>
      </c>
      <c r="D51" s="157">
        <v>5282</v>
      </c>
      <c r="E51" s="157">
        <v>166</v>
      </c>
      <c r="F51" s="157">
        <v>712</v>
      </c>
      <c r="G51" s="157">
        <v>3733</v>
      </c>
      <c r="H51" s="157">
        <v>10856</v>
      </c>
      <c r="I51" s="150">
        <f t="shared" si="2"/>
        <v>5394</v>
      </c>
      <c r="J51" s="150">
        <f t="shared" si="2"/>
        <v>16850</v>
      </c>
    </row>
    <row r="52" spans="2:10" x14ac:dyDescent="0.25">
      <c r="B52" s="156">
        <v>42339</v>
      </c>
      <c r="C52" s="157">
        <v>1645</v>
      </c>
      <c r="D52" s="157">
        <v>5189</v>
      </c>
      <c r="E52" s="157">
        <v>200</v>
      </c>
      <c r="F52" s="157">
        <v>809</v>
      </c>
      <c r="G52" s="157">
        <v>2771</v>
      </c>
      <c r="H52" s="157">
        <v>8572</v>
      </c>
      <c r="I52" s="150">
        <f t="shared" si="2"/>
        <v>4616</v>
      </c>
      <c r="J52" s="150">
        <f t="shared" si="2"/>
        <v>14570</v>
      </c>
    </row>
    <row r="53" spans="2:10" x14ac:dyDescent="0.25">
      <c r="B53" s="154">
        <v>2015</v>
      </c>
      <c r="C53" s="158">
        <f>SUM(C41:C52)</f>
        <v>17153</v>
      </c>
      <c r="D53" s="158">
        <f t="shared" ref="D53:I53" si="3">SUM(D41:D52)</f>
        <v>58746</v>
      </c>
      <c r="E53" s="158">
        <f t="shared" si="3"/>
        <v>1968</v>
      </c>
      <c r="F53" s="158">
        <f t="shared" si="3"/>
        <v>8760</v>
      </c>
      <c r="G53" s="158">
        <f t="shared" si="3"/>
        <v>32529</v>
      </c>
      <c r="H53" s="158">
        <f t="shared" si="3"/>
        <v>97308</v>
      </c>
      <c r="I53" s="158">
        <f t="shared" si="3"/>
        <v>51650</v>
      </c>
      <c r="J53" s="158">
        <f>SUM(J41:J52)</f>
        <v>164814</v>
      </c>
    </row>
    <row r="54" spans="2:10" x14ac:dyDescent="0.25">
      <c r="B54" s="156">
        <v>42370</v>
      </c>
      <c r="C54" s="157">
        <v>1402</v>
      </c>
      <c r="D54" s="157">
        <v>4801</v>
      </c>
      <c r="E54" s="157">
        <v>157</v>
      </c>
      <c r="F54" s="157">
        <v>645</v>
      </c>
      <c r="G54" s="157">
        <v>2531</v>
      </c>
      <c r="H54" s="157">
        <v>7419</v>
      </c>
      <c r="I54" s="150">
        <f t="shared" ref="I54:J65" si="4">C54+E54+G54</f>
        <v>4090</v>
      </c>
      <c r="J54" s="150">
        <f t="shared" si="4"/>
        <v>12865</v>
      </c>
    </row>
    <row r="55" spans="2:10" x14ac:dyDescent="0.25">
      <c r="B55" s="156">
        <v>42401</v>
      </c>
      <c r="C55" s="157">
        <v>964</v>
      </c>
      <c r="D55" s="157">
        <v>3139</v>
      </c>
      <c r="E55" s="157">
        <v>156</v>
      </c>
      <c r="F55" s="157">
        <v>644</v>
      </c>
      <c r="G55" s="157">
        <v>2723</v>
      </c>
      <c r="H55" s="157">
        <v>8130</v>
      </c>
      <c r="I55" s="150">
        <f t="shared" si="4"/>
        <v>3843</v>
      </c>
      <c r="J55" s="150">
        <f t="shared" si="4"/>
        <v>11913</v>
      </c>
    </row>
    <row r="56" spans="2:10" x14ac:dyDescent="0.25">
      <c r="B56" s="156">
        <v>42430</v>
      </c>
      <c r="C56" s="157">
        <v>1710</v>
      </c>
      <c r="D56" s="157">
        <v>5724</v>
      </c>
      <c r="E56" s="157">
        <v>238</v>
      </c>
      <c r="F56" s="157">
        <v>993</v>
      </c>
      <c r="G56" s="157">
        <v>3197</v>
      </c>
      <c r="H56" s="157">
        <v>9196</v>
      </c>
      <c r="I56" s="150">
        <f t="shared" si="4"/>
        <v>5145</v>
      </c>
      <c r="J56" s="150">
        <f t="shared" si="4"/>
        <v>15913</v>
      </c>
    </row>
    <row r="57" spans="2:10" x14ac:dyDescent="0.25">
      <c r="B57" s="156">
        <v>42461</v>
      </c>
      <c r="C57" s="157">
        <v>1579</v>
      </c>
      <c r="D57" s="157">
        <v>5412</v>
      </c>
      <c r="E57" s="157">
        <v>196</v>
      </c>
      <c r="F57" s="157">
        <v>787</v>
      </c>
      <c r="G57" s="157">
        <v>2640</v>
      </c>
      <c r="H57" s="157">
        <v>7635</v>
      </c>
      <c r="I57" s="150">
        <f t="shared" si="4"/>
        <v>4415</v>
      </c>
      <c r="J57" s="150">
        <f t="shared" si="4"/>
        <v>13834</v>
      </c>
    </row>
    <row r="58" spans="2:10" x14ac:dyDescent="0.25">
      <c r="B58" s="156">
        <v>42491</v>
      </c>
      <c r="C58" s="157">
        <v>1550</v>
      </c>
      <c r="D58" s="157">
        <v>5486</v>
      </c>
      <c r="E58" s="157">
        <v>180</v>
      </c>
      <c r="F58" s="157">
        <v>760</v>
      </c>
      <c r="G58" s="157">
        <v>2933</v>
      </c>
      <c r="H58" s="157">
        <v>8633</v>
      </c>
      <c r="I58" s="150">
        <f t="shared" si="4"/>
        <v>4663</v>
      </c>
      <c r="J58" s="150">
        <f t="shared" si="4"/>
        <v>14879</v>
      </c>
    </row>
    <row r="59" spans="2:10" x14ac:dyDescent="0.25">
      <c r="B59" s="156">
        <v>42522</v>
      </c>
      <c r="C59" s="157">
        <v>1015</v>
      </c>
      <c r="D59" s="157">
        <v>3452</v>
      </c>
      <c r="E59" s="157">
        <v>121</v>
      </c>
      <c r="F59" s="157">
        <v>555</v>
      </c>
      <c r="G59" s="157">
        <v>2658</v>
      </c>
      <c r="H59" s="157">
        <v>7478</v>
      </c>
      <c r="I59" s="150">
        <f t="shared" si="4"/>
        <v>3794</v>
      </c>
      <c r="J59" s="150">
        <f t="shared" si="4"/>
        <v>11485</v>
      </c>
    </row>
    <row r="60" spans="2:10" x14ac:dyDescent="0.25">
      <c r="B60" s="156">
        <v>42552</v>
      </c>
      <c r="C60" s="157">
        <v>1746</v>
      </c>
      <c r="D60" s="157">
        <v>6028</v>
      </c>
      <c r="E60" s="157">
        <v>157</v>
      </c>
      <c r="F60" s="157">
        <v>657</v>
      </c>
      <c r="G60" s="157">
        <v>2535</v>
      </c>
      <c r="H60" s="157">
        <v>7430</v>
      </c>
      <c r="I60" s="150">
        <f t="shared" si="4"/>
        <v>4438</v>
      </c>
      <c r="J60" s="150">
        <f t="shared" si="4"/>
        <v>14115</v>
      </c>
    </row>
    <row r="61" spans="2:10" x14ac:dyDescent="0.25">
      <c r="B61" s="156">
        <v>42583</v>
      </c>
      <c r="C61" s="157">
        <v>1390</v>
      </c>
      <c r="D61" s="157">
        <v>4511</v>
      </c>
      <c r="E61" s="157">
        <v>153</v>
      </c>
      <c r="F61" s="157">
        <v>578</v>
      </c>
      <c r="G61" s="157">
        <v>3151</v>
      </c>
      <c r="H61" s="157">
        <v>9173</v>
      </c>
      <c r="I61" s="150">
        <f t="shared" si="4"/>
        <v>4694</v>
      </c>
      <c r="J61" s="150">
        <f t="shared" si="4"/>
        <v>14262</v>
      </c>
    </row>
    <row r="62" spans="2:10" x14ac:dyDescent="0.25">
      <c r="B62" s="156">
        <v>42614</v>
      </c>
      <c r="C62" s="157">
        <v>1402</v>
      </c>
      <c r="D62" s="157">
        <v>4329</v>
      </c>
      <c r="E62" s="157">
        <v>196</v>
      </c>
      <c r="F62" s="157">
        <v>823</v>
      </c>
      <c r="G62" s="157">
        <v>2981</v>
      </c>
      <c r="H62" s="157">
        <v>8807</v>
      </c>
      <c r="I62" s="150">
        <f t="shared" si="4"/>
        <v>4579</v>
      </c>
      <c r="J62" s="150">
        <f t="shared" si="4"/>
        <v>13959</v>
      </c>
    </row>
    <row r="63" spans="2:10" x14ac:dyDescent="0.25">
      <c r="B63" s="156">
        <v>42644</v>
      </c>
      <c r="C63" s="157">
        <v>1480</v>
      </c>
      <c r="D63" s="157">
        <v>5044</v>
      </c>
      <c r="E63" s="157">
        <v>136</v>
      </c>
      <c r="F63" s="157">
        <v>536</v>
      </c>
      <c r="G63" s="157">
        <v>2791</v>
      </c>
      <c r="H63" s="157">
        <v>8111</v>
      </c>
      <c r="I63" s="150">
        <f t="shared" si="4"/>
        <v>4407</v>
      </c>
      <c r="J63" s="150">
        <f t="shared" si="4"/>
        <v>13691</v>
      </c>
    </row>
    <row r="64" spans="2:10" x14ac:dyDescent="0.25">
      <c r="B64" s="156">
        <v>42675</v>
      </c>
      <c r="C64" s="157">
        <v>1497</v>
      </c>
      <c r="D64" s="157">
        <v>5099</v>
      </c>
      <c r="E64" s="157">
        <v>128</v>
      </c>
      <c r="F64" s="157">
        <v>483</v>
      </c>
      <c r="G64" s="157">
        <v>2064</v>
      </c>
      <c r="H64" s="157">
        <v>6110</v>
      </c>
      <c r="I64" s="150">
        <f t="shared" si="4"/>
        <v>3689</v>
      </c>
      <c r="J64" s="150">
        <f t="shared" si="4"/>
        <v>11692</v>
      </c>
    </row>
    <row r="65" spans="2:10" x14ac:dyDescent="0.25">
      <c r="B65" s="156">
        <v>42705</v>
      </c>
      <c r="C65" s="157">
        <v>1565</v>
      </c>
      <c r="D65" s="157">
        <v>5550</v>
      </c>
      <c r="E65" s="157">
        <v>94</v>
      </c>
      <c r="F65" s="157">
        <v>399</v>
      </c>
      <c r="G65" s="157">
        <v>3636</v>
      </c>
      <c r="H65" s="157">
        <v>11125</v>
      </c>
      <c r="I65" s="150">
        <f t="shared" si="4"/>
        <v>5295</v>
      </c>
      <c r="J65" s="150">
        <f t="shared" si="4"/>
        <v>17074</v>
      </c>
    </row>
    <row r="66" spans="2:10" x14ac:dyDescent="0.25">
      <c r="B66" s="154">
        <v>2016</v>
      </c>
      <c r="C66" s="158">
        <f>SUM(C54:C65)</f>
        <v>17300</v>
      </c>
      <c r="D66" s="158">
        <f t="shared" ref="D66:H66" si="5">SUM(D54:D65)</f>
        <v>58575</v>
      </c>
      <c r="E66" s="158">
        <f t="shared" si="5"/>
        <v>1912</v>
      </c>
      <c r="F66" s="158">
        <f t="shared" si="5"/>
        <v>7860</v>
      </c>
      <c r="G66" s="158">
        <f t="shared" si="5"/>
        <v>33840</v>
      </c>
      <c r="H66" s="158">
        <f t="shared" si="5"/>
        <v>99247</v>
      </c>
      <c r="I66" s="158">
        <f>SUM(I54:I65)</f>
        <v>53052</v>
      </c>
      <c r="J66" s="158">
        <f>SUM(J54:J65)</f>
        <v>165682</v>
      </c>
    </row>
    <row r="67" spans="2:10" x14ac:dyDescent="0.25">
      <c r="B67" s="156">
        <v>42736</v>
      </c>
      <c r="C67" s="157">
        <v>1578</v>
      </c>
      <c r="D67" s="157">
        <v>5100</v>
      </c>
      <c r="E67" s="157">
        <v>122</v>
      </c>
      <c r="F67" s="157">
        <v>478</v>
      </c>
      <c r="G67" s="157">
        <v>3277</v>
      </c>
      <c r="H67" s="157">
        <v>9466</v>
      </c>
      <c r="I67" s="150">
        <f t="shared" ref="I67:J78" si="6">C67+E67+G67</f>
        <v>4977</v>
      </c>
      <c r="J67" s="150">
        <f t="shared" si="6"/>
        <v>15044</v>
      </c>
    </row>
    <row r="68" spans="2:10" x14ac:dyDescent="0.25">
      <c r="B68" s="156">
        <v>42767</v>
      </c>
      <c r="C68" s="157">
        <v>1309</v>
      </c>
      <c r="D68" s="157">
        <v>4472</v>
      </c>
      <c r="E68" s="157">
        <v>118</v>
      </c>
      <c r="F68" s="157">
        <v>502</v>
      </c>
      <c r="G68" s="157">
        <v>3001</v>
      </c>
      <c r="H68" s="157">
        <v>8506</v>
      </c>
      <c r="I68" s="150">
        <f t="shared" si="6"/>
        <v>4428</v>
      </c>
      <c r="J68" s="150">
        <f t="shared" si="6"/>
        <v>13480</v>
      </c>
    </row>
    <row r="69" spans="2:10" x14ac:dyDescent="0.25">
      <c r="B69" s="156">
        <v>42795</v>
      </c>
      <c r="C69" s="157">
        <v>1433</v>
      </c>
      <c r="D69" s="157">
        <v>4492</v>
      </c>
      <c r="E69" s="157">
        <v>123</v>
      </c>
      <c r="F69" s="157">
        <v>484</v>
      </c>
      <c r="G69" s="157">
        <v>2598</v>
      </c>
      <c r="H69" s="157">
        <v>7750</v>
      </c>
      <c r="I69" s="150">
        <f t="shared" si="6"/>
        <v>4154</v>
      </c>
      <c r="J69" s="150">
        <f t="shared" si="6"/>
        <v>12726</v>
      </c>
    </row>
    <row r="70" spans="2:10" x14ac:dyDescent="0.25">
      <c r="B70" s="156">
        <v>42826</v>
      </c>
      <c r="C70" s="157">
        <v>1610</v>
      </c>
      <c r="D70" s="157">
        <v>5252</v>
      </c>
      <c r="E70" s="157">
        <v>163</v>
      </c>
      <c r="F70" s="157">
        <v>704</v>
      </c>
      <c r="G70" s="157">
        <v>2935</v>
      </c>
      <c r="H70" s="157">
        <v>8131</v>
      </c>
      <c r="I70" s="150">
        <f t="shared" si="6"/>
        <v>4708</v>
      </c>
      <c r="J70" s="150">
        <f t="shared" si="6"/>
        <v>14087</v>
      </c>
    </row>
    <row r="71" spans="2:10" x14ac:dyDescent="0.25">
      <c r="B71" s="156">
        <v>42856</v>
      </c>
      <c r="C71" s="157">
        <v>1418</v>
      </c>
      <c r="D71" s="157">
        <v>4341</v>
      </c>
      <c r="E71" s="157">
        <v>177</v>
      </c>
      <c r="F71" s="157">
        <v>637</v>
      </c>
      <c r="G71" s="157">
        <v>3318</v>
      </c>
      <c r="H71" s="157">
        <v>8846</v>
      </c>
      <c r="I71" s="150">
        <f t="shared" si="6"/>
        <v>4913</v>
      </c>
      <c r="J71" s="150">
        <f t="shared" si="6"/>
        <v>13824</v>
      </c>
    </row>
    <row r="72" spans="2:10" x14ac:dyDescent="0.25">
      <c r="B72" s="156">
        <v>42887</v>
      </c>
      <c r="C72" s="157">
        <v>1230</v>
      </c>
      <c r="D72" s="157">
        <v>4069</v>
      </c>
      <c r="E72" s="157">
        <v>108</v>
      </c>
      <c r="F72" s="157">
        <v>460</v>
      </c>
      <c r="G72" s="157">
        <v>2707</v>
      </c>
      <c r="H72" s="157">
        <v>8139</v>
      </c>
      <c r="I72" s="150">
        <f t="shared" si="6"/>
        <v>4045</v>
      </c>
      <c r="J72" s="150">
        <f t="shared" si="6"/>
        <v>12668</v>
      </c>
    </row>
    <row r="73" spans="2:10" x14ac:dyDescent="0.25">
      <c r="B73" s="156">
        <v>42917</v>
      </c>
      <c r="C73" s="157">
        <v>1191</v>
      </c>
      <c r="D73" s="157">
        <v>4093</v>
      </c>
      <c r="E73" s="157">
        <v>118</v>
      </c>
      <c r="F73" s="157">
        <v>524</v>
      </c>
      <c r="G73" s="157">
        <v>3460</v>
      </c>
      <c r="H73" s="157">
        <v>9428</v>
      </c>
      <c r="I73" s="150">
        <f t="shared" si="6"/>
        <v>4769</v>
      </c>
      <c r="J73" s="150">
        <f t="shared" si="6"/>
        <v>14045</v>
      </c>
    </row>
    <row r="74" spans="2:10" x14ac:dyDescent="0.25">
      <c r="B74" s="156">
        <v>42948</v>
      </c>
      <c r="C74" s="157">
        <v>1646</v>
      </c>
      <c r="D74" s="157">
        <v>5129</v>
      </c>
      <c r="E74" s="157">
        <v>226</v>
      </c>
      <c r="F74" s="157">
        <v>888</v>
      </c>
      <c r="G74" s="157">
        <v>3406</v>
      </c>
      <c r="H74" s="157">
        <v>9871</v>
      </c>
      <c r="I74" s="150">
        <f t="shared" si="6"/>
        <v>5278</v>
      </c>
      <c r="J74" s="150">
        <f t="shared" si="6"/>
        <v>15888</v>
      </c>
    </row>
    <row r="75" spans="2:10" x14ac:dyDescent="0.25">
      <c r="B75" s="156">
        <v>42979</v>
      </c>
      <c r="C75" s="157">
        <v>1788</v>
      </c>
      <c r="D75" s="157">
        <v>5884</v>
      </c>
      <c r="E75" s="157">
        <v>227</v>
      </c>
      <c r="F75" s="157">
        <v>1042</v>
      </c>
      <c r="G75" s="157">
        <v>1959</v>
      </c>
      <c r="H75" s="157">
        <v>5773</v>
      </c>
      <c r="I75" s="150">
        <f t="shared" si="6"/>
        <v>3974</v>
      </c>
      <c r="J75" s="150">
        <f t="shared" si="6"/>
        <v>12699</v>
      </c>
    </row>
    <row r="76" spans="2:10" x14ac:dyDescent="0.25">
      <c r="B76" s="156">
        <v>43009</v>
      </c>
      <c r="C76" s="157">
        <v>1600</v>
      </c>
      <c r="D76" s="157">
        <v>5166</v>
      </c>
      <c r="E76" s="157">
        <v>160</v>
      </c>
      <c r="F76" s="157">
        <v>678</v>
      </c>
      <c r="G76" s="157">
        <v>5186</v>
      </c>
      <c r="H76" s="157">
        <v>14719</v>
      </c>
      <c r="I76" s="150">
        <f t="shared" si="6"/>
        <v>6946</v>
      </c>
      <c r="J76" s="150">
        <f t="shared" si="6"/>
        <v>20563</v>
      </c>
    </row>
    <row r="77" spans="2:10" x14ac:dyDescent="0.25">
      <c r="B77" s="156">
        <v>43040</v>
      </c>
      <c r="C77" s="157">
        <v>1751</v>
      </c>
      <c r="D77" s="157">
        <v>5849</v>
      </c>
      <c r="E77" s="157">
        <v>177</v>
      </c>
      <c r="F77" s="157">
        <v>742</v>
      </c>
      <c r="G77" s="157">
        <v>3371</v>
      </c>
      <c r="H77" s="157">
        <v>9775</v>
      </c>
      <c r="I77" s="150">
        <f t="shared" si="6"/>
        <v>5299</v>
      </c>
      <c r="J77" s="150">
        <f t="shared" si="6"/>
        <v>16366</v>
      </c>
    </row>
    <row r="78" spans="2:10" x14ac:dyDescent="0.25">
      <c r="B78" s="156">
        <v>43070</v>
      </c>
      <c r="C78" s="157">
        <v>1618</v>
      </c>
      <c r="D78" s="157">
        <v>5288</v>
      </c>
      <c r="E78" s="157">
        <v>188</v>
      </c>
      <c r="F78" s="157">
        <v>708</v>
      </c>
      <c r="G78" s="157">
        <v>3152</v>
      </c>
      <c r="H78" s="157">
        <v>9366</v>
      </c>
      <c r="I78" s="150">
        <f t="shared" si="6"/>
        <v>4958</v>
      </c>
      <c r="J78" s="150">
        <f t="shared" si="6"/>
        <v>15362</v>
      </c>
    </row>
    <row r="79" spans="2:10" x14ac:dyDescent="0.25">
      <c r="B79" s="154">
        <v>2017</v>
      </c>
      <c r="C79" s="158">
        <f>SUM(C67:C78)</f>
        <v>18172</v>
      </c>
      <c r="D79" s="158">
        <f t="shared" ref="D79:J79" si="7">SUM(D67:D78)</f>
        <v>59135</v>
      </c>
      <c r="E79" s="158">
        <f t="shared" si="7"/>
        <v>1907</v>
      </c>
      <c r="F79" s="158">
        <f t="shared" si="7"/>
        <v>7847</v>
      </c>
      <c r="G79" s="158">
        <f t="shared" si="7"/>
        <v>38370</v>
      </c>
      <c r="H79" s="158">
        <f t="shared" si="7"/>
        <v>109770</v>
      </c>
      <c r="I79" s="158">
        <f t="shared" si="7"/>
        <v>58449</v>
      </c>
      <c r="J79" s="158">
        <f t="shared" si="7"/>
        <v>176752</v>
      </c>
    </row>
    <row r="80" spans="2:10" x14ac:dyDescent="0.25">
      <c r="B80" s="156">
        <v>43101</v>
      </c>
      <c r="C80" s="157">
        <v>1487</v>
      </c>
      <c r="D80" s="157">
        <v>4777</v>
      </c>
      <c r="E80" s="157">
        <v>142</v>
      </c>
      <c r="F80" s="157">
        <v>567</v>
      </c>
      <c r="G80" s="157">
        <v>3378</v>
      </c>
      <c r="H80" s="157">
        <v>9267</v>
      </c>
      <c r="I80" s="150">
        <f>C80+E80+G80</f>
        <v>5007</v>
      </c>
      <c r="J80" s="150">
        <f>D80+F80+H80</f>
        <v>14611</v>
      </c>
    </row>
    <row r="81" spans="2:11" x14ac:dyDescent="0.25">
      <c r="B81" s="156">
        <v>43132</v>
      </c>
      <c r="C81" s="157">
        <v>1165</v>
      </c>
      <c r="D81" s="157">
        <v>3878</v>
      </c>
      <c r="E81" s="157">
        <v>171</v>
      </c>
      <c r="F81" s="157">
        <v>740</v>
      </c>
      <c r="G81" s="157">
        <v>4024</v>
      </c>
      <c r="H81" s="157">
        <v>10885</v>
      </c>
      <c r="I81" s="150">
        <f t="shared" ref="I81:I84" si="8">C81+E81+G81</f>
        <v>5360</v>
      </c>
      <c r="J81" s="150">
        <f t="shared" ref="J81:J84" si="9">D81+F81+H81</f>
        <v>15503</v>
      </c>
    </row>
    <row r="82" spans="2:11" x14ac:dyDescent="0.25">
      <c r="B82" s="156">
        <v>43160</v>
      </c>
      <c r="C82" s="157">
        <v>2460</v>
      </c>
      <c r="D82" s="157">
        <v>7692</v>
      </c>
      <c r="E82" s="157">
        <v>296</v>
      </c>
      <c r="F82" s="157">
        <v>1104</v>
      </c>
      <c r="G82" s="157">
        <v>3447</v>
      </c>
      <c r="H82" s="157">
        <v>9794</v>
      </c>
      <c r="I82" s="150">
        <f t="shared" si="8"/>
        <v>6203</v>
      </c>
      <c r="J82" s="150">
        <f t="shared" si="9"/>
        <v>18590</v>
      </c>
    </row>
    <row r="83" spans="2:11" x14ac:dyDescent="0.25">
      <c r="B83" s="156">
        <v>43191</v>
      </c>
      <c r="C83" s="285">
        <v>1488</v>
      </c>
      <c r="D83" s="285">
        <v>4979</v>
      </c>
      <c r="E83" s="285">
        <v>166</v>
      </c>
      <c r="F83" s="285">
        <v>699</v>
      </c>
      <c r="G83" s="285">
        <v>3596</v>
      </c>
      <c r="H83" s="285">
        <v>10022</v>
      </c>
      <c r="I83" s="286">
        <f t="shared" si="8"/>
        <v>5250</v>
      </c>
      <c r="J83" s="286">
        <f t="shared" si="9"/>
        <v>15700</v>
      </c>
    </row>
    <row r="84" spans="2:11" x14ac:dyDescent="0.25">
      <c r="B84" s="156">
        <v>43221</v>
      </c>
      <c r="C84" s="285">
        <v>1705</v>
      </c>
      <c r="D84" s="285">
        <v>5530</v>
      </c>
      <c r="E84" s="285">
        <v>178</v>
      </c>
      <c r="F84" s="285">
        <v>714</v>
      </c>
      <c r="G84" s="285">
        <v>3536</v>
      </c>
      <c r="H84" s="285">
        <v>9898</v>
      </c>
      <c r="I84" s="286">
        <f t="shared" si="8"/>
        <v>5419</v>
      </c>
      <c r="J84" s="286">
        <f t="shared" si="9"/>
        <v>16142</v>
      </c>
    </row>
    <row r="85" spans="2:11" x14ac:dyDescent="0.25">
      <c r="B85" s="291">
        <v>43252</v>
      </c>
      <c r="C85" s="285">
        <v>1717</v>
      </c>
      <c r="D85" s="285">
        <v>5500</v>
      </c>
      <c r="E85" s="285">
        <v>211</v>
      </c>
      <c r="F85" s="285">
        <v>885</v>
      </c>
      <c r="G85" s="285">
        <v>3371</v>
      </c>
      <c r="H85" s="285">
        <v>9458</v>
      </c>
      <c r="I85" s="286">
        <f t="shared" ref="I85" si="10">C85+E85+G85</f>
        <v>5299</v>
      </c>
      <c r="J85" s="286">
        <f t="shared" ref="J85" si="11">D85+F85+H85</f>
        <v>15843</v>
      </c>
    </row>
    <row r="86" spans="2:11" x14ac:dyDescent="0.25">
      <c r="B86" s="291">
        <v>43282</v>
      </c>
      <c r="C86" s="285">
        <v>1574</v>
      </c>
      <c r="D86" s="285">
        <v>4981</v>
      </c>
      <c r="E86" s="285">
        <v>176</v>
      </c>
      <c r="F86" s="285">
        <v>714</v>
      </c>
      <c r="G86" s="285">
        <v>3523</v>
      </c>
      <c r="H86" s="285">
        <v>9997</v>
      </c>
      <c r="I86" s="286">
        <f t="shared" ref="I86" si="12">C86+E86+G86</f>
        <v>5273</v>
      </c>
      <c r="J86" s="286">
        <f t="shared" ref="J86" si="13">D86+F86+H86</f>
        <v>15692</v>
      </c>
    </row>
    <row r="87" spans="2:11" x14ac:dyDescent="0.25">
      <c r="B87" s="156">
        <v>43313</v>
      </c>
      <c r="C87" s="285">
        <v>1786</v>
      </c>
      <c r="D87" s="285">
        <v>5797</v>
      </c>
      <c r="E87" s="285">
        <v>215</v>
      </c>
      <c r="F87" s="285">
        <v>865</v>
      </c>
      <c r="G87" s="285">
        <v>3741</v>
      </c>
      <c r="H87" s="285">
        <v>10742</v>
      </c>
      <c r="I87" s="286">
        <f t="shared" ref="I87" si="14">C87+E87+G87</f>
        <v>5742</v>
      </c>
      <c r="J87" s="286">
        <f t="shared" ref="J87" si="15">D87+F87+H87</f>
        <v>17404</v>
      </c>
    </row>
    <row r="88" spans="2:11" x14ac:dyDescent="0.25">
      <c r="B88" s="156">
        <v>43344</v>
      </c>
      <c r="C88" s="285">
        <v>1829</v>
      </c>
      <c r="D88" s="285">
        <v>5996</v>
      </c>
      <c r="E88" s="285">
        <v>210</v>
      </c>
      <c r="F88" s="285">
        <v>796</v>
      </c>
      <c r="G88" s="285">
        <v>4016</v>
      </c>
      <c r="H88" s="285">
        <v>11063</v>
      </c>
      <c r="I88" s="286">
        <f t="shared" ref="I88" si="16">C88+E88+G88</f>
        <v>6055</v>
      </c>
      <c r="J88" s="286">
        <f t="shared" ref="J88" si="17">D88+F88+H88</f>
        <v>17855</v>
      </c>
    </row>
    <row r="89" spans="2:11" x14ac:dyDescent="0.25">
      <c r="B89" s="291">
        <v>43374</v>
      </c>
      <c r="C89" s="285">
        <v>1908</v>
      </c>
      <c r="D89" s="285">
        <v>5933</v>
      </c>
      <c r="E89" s="285">
        <v>221</v>
      </c>
      <c r="F89" s="285">
        <v>853</v>
      </c>
      <c r="G89" s="285">
        <v>3862</v>
      </c>
      <c r="H89" s="285">
        <v>11406</v>
      </c>
      <c r="I89" s="286">
        <f t="shared" ref="I89" si="18">C89+E89+G89</f>
        <v>5991</v>
      </c>
      <c r="J89" s="286">
        <f t="shared" ref="J89" si="19">D89+F89+H89</f>
        <v>18192</v>
      </c>
    </row>
    <row r="90" spans="2:11" x14ac:dyDescent="0.25">
      <c r="B90" s="302">
        <v>43405</v>
      </c>
      <c r="C90" s="303">
        <v>1951</v>
      </c>
      <c r="D90" s="303">
        <v>6310</v>
      </c>
      <c r="E90" s="303">
        <v>210</v>
      </c>
      <c r="F90" s="303">
        <v>846</v>
      </c>
      <c r="G90" s="303">
        <v>4235</v>
      </c>
      <c r="H90" s="303">
        <v>12050</v>
      </c>
      <c r="I90" s="304">
        <v>6396</v>
      </c>
      <c r="J90" s="304">
        <v>19206</v>
      </c>
    </row>
    <row r="91" spans="2:11" x14ac:dyDescent="0.25">
      <c r="B91" s="302">
        <v>43435</v>
      </c>
      <c r="C91" s="305">
        <v>1864</v>
      </c>
      <c r="D91" s="305">
        <v>6097</v>
      </c>
      <c r="E91" s="305">
        <v>206</v>
      </c>
      <c r="F91" s="305">
        <v>773</v>
      </c>
      <c r="G91" s="305">
        <v>3733</v>
      </c>
      <c r="H91" s="305">
        <v>11050</v>
      </c>
      <c r="I91" s="306">
        <v>5803</v>
      </c>
      <c r="J91" s="306">
        <v>17920</v>
      </c>
    </row>
    <row r="92" spans="2:11" x14ac:dyDescent="0.25">
      <c r="B92" s="307">
        <v>2018</v>
      </c>
      <c r="C92" s="308">
        <f t="shared" ref="C92:J92" si="20">SUM(C80:C91)</f>
        <v>20934</v>
      </c>
      <c r="D92" s="308">
        <f t="shared" si="20"/>
        <v>67470</v>
      </c>
      <c r="E92" s="308">
        <f t="shared" si="20"/>
        <v>2402</v>
      </c>
      <c r="F92" s="308">
        <f t="shared" si="20"/>
        <v>9556</v>
      </c>
      <c r="G92" s="308">
        <f t="shared" si="20"/>
        <v>44462</v>
      </c>
      <c r="H92" s="308">
        <f t="shared" si="20"/>
        <v>125632</v>
      </c>
      <c r="I92" s="308">
        <f t="shared" si="20"/>
        <v>67798</v>
      </c>
      <c r="J92" s="308">
        <f t="shared" si="20"/>
        <v>202658</v>
      </c>
      <c r="K92" s="159"/>
    </row>
    <row r="93" spans="2:11" x14ac:dyDescent="0.25">
      <c r="B93" s="332">
        <v>43466</v>
      </c>
      <c r="C93" s="333">
        <v>1644</v>
      </c>
      <c r="D93" s="333">
        <v>5240</v>
      </c>
      <c r="E93" s="333">
        <v>136</v>
      </c>
      <c r="F93" s="333">
        <v>473</v>
      </c>
      <c r="G93" s="333">
        <v>3602</v>
      </c>
      <c r="H93" s="333">
        <v>10442</v>
      </c>
      <c r="I93" s="333">
        <v>5382</v>
      </c>
      <c r="J93" s="333">
        <v>16155</v>
      </c>
      <c r="K93" s="159"/>
    </row>
    <row r="94" spans="2:11" x14ac:dyDescent="0.25">
      <c r="B94" s="385" t="s">
        <v>43</v>
      </c>
      <c r="C94" s="385"/>
      <c r="D94" s="385"/>
      <c r="E94" s="385"/>
      <c r="F94" s="385"/>
      <c r="G94" s="385"/>
      <c r="H94" s="385"/>
      <c r="I94" s="334">
        <f>I11+I12+I13+I14+I27+I40+I53+I66+I79+I92+I93</f>
        <v>593781</v>
      </c>
      <c r="J94" s="334">
        <f>J11+J12+J13+J14+J27+J40+J53+J66+J79+J92+J93</f>
        <v>2041722</v>
      </c>
    </row>
    <row r="95" spans="2:11" x14ac:dyDescent="0.25">
      <c r="B95" s="83" t="s">
        <v>493</v>
      </c>
    </row>
    <row r="96" spans="2:11" x14ac:dyDescent="0.25">
      <c r="B96" s="83" t="s">
        <v>494</v>
      </c>
    </row>
    <row r="97" spans="2:2" x14ac:dyDescent="0.25">
      <c r="B97" s="83" t="s">
        <v>495</v>
      </c>
    </row>
  </sheetData>
  <mergeCells count="9">
    <mergeCell ref="B94:H94"/>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ignoredErrors>
    <ignoredError sqref="I27:J27 C40:H40" formulaRange="1"/>
    <ignoredError sqref="I40:J40 I53:J53 I79:J79 I66:J6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85"/>
  <sheetViews>
    <sheetView showGridLines="0" topLeftCell="A67" zoomScaleNormal="100" workbookViewId="0">
      <selection activeCell="C89" sqref="C88:C89"/>
    </sheetView>
  </sheetViews>
  <sheetFormatPr baseColWidth="10" defaultRowHeight="12" x14ac:dyDescent="0.25"/>
  <cols>
    <col min="1" max="1" width="6" style="83" customWidth="1"/>
    <col min="2" max="2" width="13.88671875" style="83" customWidth="1"/>
    <col min="3" max="3" width="21.33203125" style="83" customWidth="1"/>
    <col min="4" max="4" width="19.109375" style="83" customWidth="1"/>
    <col min="5" max="5" width="16.88671875" style="83" customWidth="1"/>
    <col min="6" max="257" width="11.44140625" style="83"/>
    <col min="258" max="258" width="13.88671875" style="83" customWidth="1"/>
    <col min="259" max="259" width="21.33203125" style="83" customWidth="1"/>
    <col min="260" max="260" width="19.109375" style="83" customWidth="1"/>
    <col min="261" max="261" width="16.88671875" style="83" customWidth="1"/>
    <col min="262" max="513" width="11.44140625" style="83"/>
    <col min="514" max="514" width="13.88671875" style="83" customWidth="1"/>
    <col min="515" max="515" width="21.33203125" style="83" customWidth="1"/>
    <col min="516" max="516" width="19.109375" style="83" customWidth="1"/>
    <col min="517" max="517" width="16.88671875" style="83" customWidth="1"/>
    <col min="518" max="769" width="11.44140625" style="83"/>
    <col min="770" max="770" width="13.88671875" style="83" customWidth="1"/>
    <col min="771" max="771" width="21.33203125" style="83" customWidth="1"/>
    <col min="772" max="772" width="19.109375" style="83" customWidth="1"/>
    <col min="773" max="773" width="16.88671875" style="83" customWidth="1"/>
    <col min="774" max="1025" width="11.44140625" style="83"/>
    <col min="1026" max="1026" width="13.88671875" style="83" customWidth="1"/>
    <col min="1027" max="1027" width="21.33203125" style="83" customWidth="1"/>
    <col min="1028" max="1028" width="19.109375" style="83" customWidth="1"/>
    <col min="1029" max="1029" width="16.88671875" style="83" customWidth="1"/>
    <col min="1030" max="1281" width="11.44140625" style="83"/>
    <col min="1282" max="1282" width="13.88671875" style="83" customWidth="1"/>
    <col min="1283" max="1283" width="21.33203125" style="83" customWidth="1"/>
    <col min="1284" max="1284" width="19.109375" style="83" customWidth="1"/>
    <col min="1285" max="1285" width="16.88671875" style="83" customWidth="1"/>
    <col min="1286" max="1537" width="11.44140625" style="83"/>
    <col min="1538" max="1538" width="13.88671875" style="83" customWidth="1"/>
    <col min="1539" max="1539" width="21.33203125" style="83" customWidth="1"/>
    <col min="1540" max="1540" width="19.109375" style="83" customWidth="1"/>
    <col min="1541" max="1541" width="16.88671875" style="83" customWidth="1"/>
    <col min="1542" max="1793" width="11.44140625" style="83"/>
    <col min="1794" max="1794" width="13.88671875" style="83" customWidth="1"/>
    <col min="1795" max="1795" width="21.33203125" style="83" customWidth="1"/>
    <col min="1796" max="1796" width="19.109375" style="83" customWidth="1"/>
    <col min="1797" max="1797" width="16.88671875" style="83" customWidth="1"/>
    <col min="1798" max="2049" width="11.44140625" style="83"/>
    <col min="2050" max="2050" width="13.88671875" style="83" customWidth="1"/>
    <col min="2051" max="2051" width="21.33203125" style="83" customWidth="1"/>
    <col min="2052" max="2052" width="19.109375" style="83" customWidth="1"/>
    <col min="2053" max="2053" width="16.88671875" style="83" customWidth="1"/>
    <col min="2054" max="2305" width="11.44140625" style="83"/>
    <col min="2306" max="2306" width="13.88671875" style="83" customWidth="1"/>
    <col min="2307" max="2307" width="21.33203125" style="83" customWidth="1"/>
    <col min="2308" max="2308" width="19.109375" style="83" customWidth="1"/>
    <col min="2309" max="2309" width="16.88671875" style="83" customWidth="1"/>
    <col min="2310" max="2561" width="11.44140625" style="83"/>
    <col min="2562" max="2562" width="13.88671875" style="83" customWidth="1"/>
    <col min="2563" max="2563" width="21.33203125" style="83" customWidth="1"/>
    <col min="2564" max="2564" width="19.109375" style="83" customWidth="1"/>
    <col min="2565" max="2565" width="16.88671875" style="83" customWidth="1"/>
    <col min="2566" max="2817" width="11.44140625" style="83"/>
    <col min="2818" max="2818" width="13.88671875" style="83" customWidth="1"/>
    <col min="2819" max="2819" width="21.33203125" style="83" customWidth="1"/>
    <col min="2820" max="2820" width="19.109375" style="83" customWidth="1"/>
    <col min="2821" max="2821" width="16.88671875" style="83" customWidth="1"/>
    <col min="2822" max="3073" width="11.44140625" style="83"/>
    <col min="3074" max="3074" width="13.88671875" style="83" customWidth="1"/>
    <col min="3075" max="3075" width="21.33203125" style="83" customWidth="1"/>
    <col min="3076" max="3076" width="19.109375" style="83" customWidth="1"/>
    <col min="3077" max="3077" width="16.88671875" style="83" customWidth="1"/>
    <col min="3078" max="3329" width="11.44140625" style="83"/>
    <col min="3330" max="3330" width="13.88671875" style="83" customWidth="1"/>
    <col min="3331" max="3331" width="21.33203125" style="83" customWidth="1"/>
    <col min="3332" max="3332" width="19.109375" style="83" customWidth="1"/>
    <col min="3333" max="3333" width="16.88671875" style="83" customWidth="1"/>
    <col min="3334" max="3585" width="11.44140625" style="83"/>
    <col min="3586" max="3586" width="13.88671875" style="83" customWidth="1"/>
    <col min="3587" max="3587" width="21.33203125" style="83" customWidth="1"/>
    <col min="3588" max="3588" width="19.109375" style="83" customWidth="1"/>
    <col min="3589" max="3589" width="16.88671875" style="83" customWidth="1"/>
    <col min="3590" max="3841" width="11.44140625" style="83"/>
    <col min="3842" max="3842" width="13.88671875" style="83" customWidth="1"/>
    <col min="3843" max="3843" width="21.33203125" style="83" customWidth="1"/>
    <col min="3844" max="3844" width="19.109375" style="83" customWidth="1"/>
    <col min="3845" max="3845" width="16.88671875" style="83" customWidth="1"/>
    <col min="3846" max="4097" width="11.44140625" style="83"/>
    <col min="4098" max="4098" width="13.88671875" style="83" customWidth="1"/>
    <col min="4099" max="4099" width="21.33203125" style="83" customWidth="1"/>
    <col min="4100" max="4100" width="19.109375" style="83" customWidth="1"/>
    <col min="4101" max="4101" width="16.88671875" style="83" customWidth="1"/>
    <col min="4102" max="4353" width="11.44140625" style="83"/>
    <col min="4354" max="4354" width="13.88671875" style="83" customWidth="1"/>
    <col min="4355" max="4355" width="21.33203125" style="83" customWidth="1"/>
    <col min="4356" max="4356" width="19.109375" style="83" customWidth="1"/>
    <col min="4357" max="4357" width="16.88671875" style="83" customWidth="1"/>
    <col min="4358" max="4609" width="11.44140625" style="83"/>
    <col min="4610" max="4610" width="13.88671875" style="83" customWidth="1"/>
    <col min="4611" max="4611" width="21.33203125" style="83" customWidth="1"/>
    <col min="4612" max="4612" width="19.109375" style="83" customWidth="1"/>
    <col min="4613" max="4613" width="16.88671875" style="83" customWidth="1"/>
    <col min="4614" max="4865" width="11.44140625" style="83"/>
    <col min="4866" max="4866" width="13.88671875" style="83" customWidth="1"/>
    <col min="4867" max="4867" width="21.33203125" style="83" customWidth="1"/>
    <col min="4868" max="4868" width="19.109375" style="83" customWidth="1"/>
    <col min="4869" max="4869" width="16.88671875" style="83" customWidth="1"/>
    <col min="4870" max="5121" width="11.44140625" style="83"/>
    <col min="5122" max="5122" width="13.88671875" style="83" customWidth="1"/>
    <col min="5123" max="5123" width="21.33203125" style="83" customWidth="1"/>
    <col min="5124" max="5124" width="19.109375" style="83" customWidth="1"/>
    <col min="5125" max="5125" width="16.88671875" style="83" customWidth="1"/>
    <col min="5126" max="5377" width="11.44140625" style="83"/>
    <col min="5378" max="5378" width="13.88671875" style="83" customWidth="1"/>
    <col min="5379" max="5379" width="21.33203125" style="83" customWidth="1"/>
    <col min="5380" max="5380" width="19.109375" style="83" customWidth="1"/>
    <col min="5381" max="5381" width="16.88671875" style="83" customWidth="1"/>
    <col min="5382" max="5633" width="11.44140625" style="83"/>
    <col min="5634" max="5634" width="13.88671875" style="83" customWidth="1"/>
    <col min="5635" max="5635" width="21.33203125" style="83" customWidth="1"/>
    <col min="5636" max="5636" width="19.109375" style="83" customWidth="1"/>
    <col min="5637" max="5637" width="16.88671875" style="83" customWidth="1"/>
    <col min="5638" max="5889" width="11.44140625" style="83"/>
    <col min="5890" max="5890" width="13.88671875" style="83" customWidth="1"/>
    <col min="5891" max="5891" width="21.33203125" style="83" customWidth="1"/>
    <col min="5892" max="5892" width="19.109375" style="83" customWidth="1"/>
    <col min="5893" max="5893" width="16.88671875" style="83" customWidth="1"/>
    <col min="5894" max="6145" width="11.44140625" style="83"/>
    <col min="6146" max="6146" width="13.88671875" style="83" customWidth="1"/>
    <col min="6147" max="6147" width="21.33203125" style="83" customWidth="1"/>
    <col min="6148" max="6148" width="19.109375" style="83" customWidth="1"/>
    <col min="6149" max="6149" width="16.88671875" style="83" customWidth="1"/>
    <col min="6150" max="6401" width="11.44140625" style="83"/>
    <col min="6402" max="6402" width="13.88671875" style="83" customWidth="1"/>
    <col min="6403" max="6403" width="21.33203125" style="83" customWidth="1"/>
    <col min="6404" max="6404" width="19.109375" style="83" customWidth="1"/>
    <col min="6405" max="6405" width="16.88671875" style="83" customWidth="1"/>
    <col min="6406" max="6657" width="11.44140625" style="83"/>
    <col min="6658" max="6658" width="13.88671875" style="83" customWidth="1"/>
    <col min="6659" max="6659" width="21.33203125" style="83" customWidth="1"/>
    <col min="6660" max="6660" width="19.109375" style="83" customWidth="1"/>
    <col min="6661" max="6661" width="16.88671875" style="83" customWidth="1"/>
    <col min="6662" max="6913" width="11.44140625" style="83"/>
    <col min="6914" max="6914" width="13.88671875" style="83" customWidth="1"/>
    <col min="6915" max="6915" width="21.33203125" style="83" customWidth="1"/>
    <col min="6916" max="6916" width="19.109375" style="83" customWidth="1"/>
    <col min="6917" max="6917" width="16.88671875" style="83" customWidth="1"/>
    <col min="6918" max="7169" width="11.44140625" style="83"/>
    <col min="7170" max="7170" width="13.88671875" style="83" customWidth="1"/>
    <col min="7171" max="7171" width="21.33203125" style="83" customWidth="1"/>
    <col min="7172" max="7172" width="19.109375" style="83" customWidth="1"/>
    <col min="7173" max="7173" width="16.88671875" style="83" customWidth="1"/>
    <col min="7174" max="7425" width="11.44140625" style="83"/>
    <col min="7426" max="7426" width="13.88671875" style="83" customWidth="1"/>
    <col min="7427" max="7427" width="21.33203125" style="83" customWidth="1"/>
    <col min="7428" max="7428" width="19.109375" style="83" customWidth="1"/>
    <col min="7429" max="7429" width="16.88671875" style="83" customWidth="1"/>
    <col min="7430" max="7681" width="11.44140625" style="83"/>
    <col min="7682" max="7682" width="13.88671875" style="83" customWidth="1"/>
    <col min="7683" max="7683" width="21.33203125" style="83" customWidth="1"/>
    <col min="7684" max="7684" width="19.109375" style="83" customWidth="1"/>
    <col min="7685" max="7685" width="16.88671875" style="83" customWidth="1"/>
    <col min="7686" max="7937" width="11.44140625" style="83"/>
    <col min="7938" max="7938" width="13.88671875" style="83" customWidth="1"/>
    <col min="7939" max="7939" width="21.33203125" style="83" customWidth="1"/>
    <col min="7940" max="7940" width="19.109375" style="83" customWidth="1"/>
    <col min="7941" max="7941" width="16.88671875" style="83" customWidth="1"/>
    <col min="7942" max="8193" width="11.44140625" style="83"/>
    <col min="8194" max="8194" width="13.88671875" style="83" customWidth="1"/>
    <col min="8195" max="8195" width="21.33203125" style="83" customWidth="1"/>
    <col min="8196" max="8196" width="19.109375" style="83" customWidth="1"/>
    <col min="8197" max="8197" width="16.88671875" style="83" customWidth="1"/>
    <col min="8198" max="8449" width="11.44140625" style="83"/>
    <col min="8450" max="8450" width="13.88671875" style="83" customWidth="1"/>
    <col min="8451" max="8451" width="21.33203125" style="83" customWidth="1"/>
    <col min="8452" max="8452" width="19.109375" style="83" customWidth="1"/>
    <col min="8453" max="8453" width="16.88671875" style="83" customWidth="1"/>
    <col min="8454" max="8705" width="11.44140625" style="83"/>
    <col min="8706" max="8706" width="13.88671875" style="83" customWidth="1"/>
    <col min="8707" max="8707" width="21.33203125" style="83" customWidth="1"/>
    <col min="8708" max="8708" width="19.109375" style="83" customWidth="1"/>
    <col min="8709" max="8709" width="16.88671875" style="83" customWidth="1"/>
    <col min="8710" max="8961" width="11.44140625" style="83"/>
    <col min="8962" max="8962" width="13.88671875" style="83" customWidth="1"/>
    <col min="8963" max="8963" width="21.33203125" style="83" customWidth="1"/>
    <col min="8964" max="8964" width="19.109375" style="83" customWidth="1"/>
    <col min="8965" max="8965" width="16.88671875" style="83" customWidth="1"/>
    <col min="8966" max="9217" width="11.44140625" style="83"/>
    <col min="9218" max="9218" width="13.88671875" style="83" customWidth="1"/>
    <col min="9219" max="9219" width="21.33203125" style="83" customWidth="1"/>
    <col min="9220" max="9220" width="19.109375" style="83" customWidth="1"/>
    <col min="9221" max="9221" width="16.88671875" style="83" customWidth="1"/>
    <col min="9222" max="9473" width="11.44140625" style="83"/>
    <col min="9474" max="9474" width="13.88671875" style="83" customWidth="1"/>
    <col min="9475" max="9475" width="21.33203125" style="83" customWidth="1"/>
    <col min="9476" max="9476" width="19.109375" style="83" customWidth="1"/>
    <col min="9477" max="9477" width="16.88671875" style="83" customWidth="1"/>
    <col min="9478" max="9729" width="11.44140625" style="83"/>
    <col min="9730" max="9730" width="13.88671875" style="83" customWidth="1"/>
    <col min="9731" max="9731" width="21.33203125" style="83" customWidth="1"/>
    <col min="9732" max="9732" width="19.109375" style="83" customWidth="1"/>
    <col min="9733" max="9733" width="16.88671875" style="83" customWidth="1"/>
    <col min="9734" max="9985" width="11.44140625" style="83"/>
    <col min="9986" max="9986" width="13.88671875" style="83" customWidth="1"/>
    <col min="9987" max="9987" width="21.33203125" style="83" customWidth="1"/>
    <col min="9988" max="9988" width="19.109375" style="83" customWidth="1"/>
    <col min="9989" max="9989" width="16.88671875" style="83" customWidth="1"/>
    <col min="9990" max="10241" width="11.44140625" style="83"/>
    <col min="10242" max="10242" width="13.88671875" style="83" customWidth="1"/>
    <col min="10243" max="10243" width="21.33203125" style="83" customWidth="1"/>
    <col min="10244" max="10244" width="19.109375" style="83" customWidth="1"/>
    <col min="10245" max="10245" width="16.88671875" style="83" customWidth="1"/>
    <col min="10246" max="10497" width="11.44140625" style="83"/>
    <col min="10498" max="10498" width="13.88671875" style="83" customWidth="1"/>
    <col min="10499" max="10499" width="21.33203125" style="83" customWidth="1"/>
    <col min="10500" max="10500" width="19.109375" style="83" customWidth="1"/>
    <col min="10501" max="10501" width="16.88671875" style="83" customWidth="1"/>
    <col min="10502" max="10753" width="11.44140625" style="83"/>
    <col min="10754" max="10754" width="13.88671875" style="83" customWidth="1"/>
    <col min="10755" max="10755" width="21.33203125" style="83" customWidth="1"/>
    <col min="10756" max="10756" width="19.109375" style="83" customWidth="1"/>
    <col min="10757" max="10757" width="16.88671875" style="83" customWidth="1"/>
    <col min="10758" max="11009" width="11.44140625" style="83"/>
    <col min="11010" max="11010" width="13.88671875" style="83" customWidth="1"/>
    <col min="11011" max="11011" width="21.33203125" style="83" customWidth="1"/>
    <col min="11012" max="11012" width="19.109375" style="83" customWidth="1"/>
    <col min="11013" max="11013" width="16.88671875" style="83" customWidth="1"/>
    <col min="11014" max="11265" width="11.44140625" style="83"/>
    <col min="11266" max="11266" width="13.88671875" style="83" customWidth="1"/>
    <col min="11267" max="11267" width="21.33203125" style="83" customWidth="1"/>
    <col min="11268" max="11268" width="19.109375" style="83" customWidth="1"/>
    <col min="11269" max="11269" width="16.88671875" style="83" customWidth="1"/>
    <col min="11270" max="11521" width="11.44140625" style="83"/>
    <col min="11522" max="11522" width="13.88671875" style="83" customWidth="1"/>
    <col min="11523" max="11523" width="21.33203125" style="83" customWidth="1"/>
    <col min="11524" max="11524" width="19.109375" style="83" customWidth="1"/>
    <col min="11525" max="11525" width="16.88671875" style="83" customWidth="1"/>
    <col min="11526" max="11777" width="11.44140625" style="83"/>
    <col min="11778" max="11778" width="13.88671875" style="83" customWidth="1"/>
    <col min="11779" max="11779" width="21.33203125" style="83" customWidth="1"/>
    <col min="11780" max="11780" width="19.109375" style="83" customWidth="1"/>
    <col min="11781" max="11781" width="16.88671875" style="83" customWidth="1"/>
    <col min="11782" max="12033" width="11.44140625" style="83"/>
    <col min="12034" max="12034" width="13.88671875" style="83" customWidth="1"/>
    <col min="12035" max="12035" width="21.33203125" style="83" customWidth="1"/>
    <col min="12036" max="12036" width="19.109375" style="83" customWidth="1"/>
    <col min="12037" max="12037" width="16.88671875" style="83" customWidth="1"/>
    <col min="12038" max="12289" width="11.44140625" style="83"/>
    <col min="12290" max="12290" width="13.88671875" style="83" customWidth="1"/>
    <col min="12291" max="12291" width="21.33203125" style="83" customWidth="1"/>
    <col min="12292" max="12292" width="19.109375" style="83" customWidth="1"/>
    <col min="12293" max="12293" width="16.88671875" style="83" customWidth="1"/>
    <col min="12294" max="12545" width="11.44140625" style="83"/>
    <col min="12546" max="12546" width="13.88671875" style="83" customWidth="1"/>
    <col min="12547" max="12547" width="21.33203125" style="83" customWidth="1"/>
    <col min="12548" max="12548" width="19.109375" style="83" customWidth="1"/>
    <col min="12549" max="12549" width="16.88671875" style="83" customWidth="1"/>
    <col min="12550" max="12801" width="11.44140625" style="83"/>
    <col min="12802" max="12802" width="13.88671875" style="83" customWidth="1"/>
    <col min="12803" max="12803" width="21.33203125" style="83" customWidth="1"/>
    <col min="12804" max="12804" width="19.109375" style="83" customWidth="1"/>
    <col min="12805" max="12805" width="16.88671875" style="83" customWidth="1"/>
    <col min="12806" max="13057" width="11.44140625" style="83"/>
    <col min="13058" max="13058" width="13.88671875" style="83" customWidth="1"/>
    <col min="13059" max="13059" width="21.33203125" style="83" customWidth="1"/>
    <col min="13060" max="13060" width="19.109375" style="83" customWidth="1"/>
    <col min="13061" max="13061" width="16.88671875" style="83" customWidth="1"/>
    <col min="13062" max="13313" width="11.44140625" style="83"/>
    <col min="13314" max="13314" width="13.88671875" style="83" customWidth="1"/>
    <col min="13315" max="13315" width="21.33203125" style="83" customWidth="1"/>
    <col min="13316" max="13316" width="19.109375" style="83" customWidth="1"/>
    <col min="13317" max="13317" width="16.88671875" style="83" customWidth="1"/>
    <col min="13318" max="13569" width="11.44140625" style="83"/>
    <col min="13570" max="13570" width="13.88671875" style="83" customWidth="1"/>
    <col min="13571" max="13571" width="21.33203125" style="83" customWidth="1"/>
    <col min="13572" max="13572" width="19.109375" style="83" customWidth="1"/>
    <col min="13573" max="13573" width="16.88671875" style="83" customWidth="1"/>
    <col min="13574" max="13825" width="11.44140625" style="83"/>
    <col min="13826" max="13826" width="13.88671875" style="83" customWidth="1"/>
    <col min="13827" max="13827" width="21.33203125" style="83" customWidth="1"/>
    <col min="13828" max="13828" width="19.109375" style="83" customWidth="1"/>
    <col min="13829" max="13829" width="16.88671875" style="83" customWidth="1"/>
    <col min="13830" max="14081" width="11.44140625" style="83"/>
    <col min="14082" max="14082" width="13.88671875" style="83" customWidth="1"/>
    <col min="14083" max="14083" width="21.33203125" style="83" customWidth="1"/>
    <col min="14084" max="14084" width="19.109375" style="83" customWidth="1"/>
    <col min="14085" max="14085" width="16.88671875" style="83" customWidth="1"/>
    <col min="14086" max="14337" width="11.44140625" style="83"/>
    <col min="14338" max="14338" width="13.88671875" style="83" customWidth="1"/>
    <col min="14339" max="14339" width="21.33203125" style="83" customWidth="1"/>
    <col min="14340" max="14340" width="19.109375" style="83" customWidth="1"/>
    <col min="14341" max="14341" width="16.88671875" style="83" customWidth="1"/>
    <col min="14342" max="14593" width="11.44140625" style="83"/>
    <col min="14594" max="14594" width="13.88671875" style="83" customWidth="1"/>
    <col min="14595" max="14595" width="21.33203125" style="83" customWidth="1"/>
    <col min="14596" max="14596" width="19.109375" style="83" customWidth="1"/>
    <col min="14597" max="14597" width="16.88671875" style="83" customWidth="1"/>
    <col min="14598" max="14849" width="11.44140625" style="83"/>
    <col min="14850" max="14850" width="13.88671875" style="83" customWidth="1"/>
    <col min="14851" max="14851" width="21.33203125" style="83" customWidth="1"/>
    <col min="14852" max="14852" width="19.109375" style="83" customWidth="1"/>
    <col min="14853" max="14853" width="16.88671875" style="83" customWidth="1"/>
    <col min="14854" max="15105" width="11.44140625" style="83"/>
    <col min="15106" max="15106" width="13.88671875" style="83" customWidth="1"/>
    <col min="15107" max="15107" width="21.33203125" style="83" customWidth="1"/>
    <col min="15108" max="15108" width="19.109375" style="83" customWidth="1"/>
    <col min="15109" max="15109" width="16.88671875" style="83" customWidth="1"/>
    <col min="15110" max="15361" width="11.44140625" style="83"/>
    <col min="15362" max="15362" width="13.88671875" style="83" customWidth="1"/>
    <col min="15363" max="15363" width="21.33203125" style="83" customWidth="1"/>
    <col min="15364" max="15364" width="19.109375" style="83" customWidth="1"/>
    <col min="15365" max="15365" width="16.88671875" style="83" customWidth="1"/>
    <col min="15366" max="15617" width="11.44140625" style="83"/>
    <col min="15618" max="15618" width="13.88671875" style="83" customWidth="1"/>
    <col min="15619" max="15619" width="21.33203125" style="83" customWidth="1"/>
    <col min="15620" max="15620" width="19.109375" style="83" customWidth="1"/>
    <col min="15621" max="15621" width="16.88671875" style="83" customWidth="1"/>
    <col min="15622" max="15873" width="11.44140625" style="83"/>
    <col min="15874" max="15874" width="13.88671875" style="83" customWidth="1"/>
    <col min="15875" max="15875" width="21.33203125" style="83" customWidth="1"/>
    <col min="15876" max="15876" width="19.109375" style="83" customWidth="1"/>
    <col min="15877" max="15877" width="16.88671875" style="83" customWidth="1"/>
    <col min="15878" max="16129" width="11.44140625" style="83"/>
    <col min="16130" max="16130" width="13.88671875" style="83" customWidth="1"/>
    <col min="16131" max="16131" width="21.33203125" style="83" customWidth="1"/>
    <col min="16132" max="16132" width="19.109375" style="83" customWidth="1"/>
    <col min="16133" max="16133" width="16.88671875" style="83" customWidth="1"/>
    <col min="16134" max="16384" width="11.44140625" style="83"/>
  </cols>
  <sheetData>
    <row r="2" spans="1:12" x14ac:dyDescent="0.25">
      <c r="A2" s="112" t="s">
        <v>121</v>
      </c>
    </row>
    <row r="3" spans="1:12" ht="14.4" x14ac:dyDescent="0.3">
      <c r="A3" s="112" t="s">
        <v>122</v>
      </c>
      <c r="E3" s="253"/>
    </row>
    <row r="5" spans="1:12" ht="14.4" x14ac:dyDescent="0.3">
      <c r="B5" s="347" t="s">
        <v>496</v>
      </c>
      <c r="C5" s="347"/>
      <c r="D5" s="347"/>
      <c r="E5" s="347"/>
      <c r="G5" s="272" t="s">
        <v>595</v>
      </c>
      <c r="L5" s="253"/>
    </row>
    <row r="6" spans="1:12" ht="13.8" x14ac:dyDescent="0.3">
      <c r="B6" s="347" t="str">
        <f>'Concesiones Mensuales BxH'!B6:J6</f>
        <v>Agosto 2009 a enero de 2019</v>
      </c>
      <c r="C6" s="347"/>
      <c r="D6" s="347"/>
      <c r="E6" s="347"/>
    </row>
    <row r="8" spans="1:12" x14ac:dyDescent="0.25">
      <c r="B8" s="388" t="s">
        <v>497</v>
      </c>
      <c r="C8" s="388"/>
      <c r="D8" s="388"/>
      <c r="E8" s="388"/>
    </row>
    <row r="9" spans="1:12" ht="24" x14ac:dyDescent="0.25">
      <c r="B9" s="160" t="s">
        <v>483</v>
      </c>
      <c r="C9" s="145" t="s">
        <v>498</v>
      </c>
      <c r="D9" s="145" t="s">
        <v>499</v>
      </c>
      <c r="E9" s="145" t="s">
        <v>500</v>
      </c>
    </row>
    <row r="10" spans="1:12" x14ac:dyDescent="0.25">
      <c r="B10" s="161"/>
      <c r="C10" s="145"/>
      <c r="D10" s="145"/>
      <c r="E10" s="145"/>
    </row>
    <row r="11" spans="1:12" x14ac:dyDescent="0.25">
      <c r="B11" s="162" t="s">
        <v>19</v>
      </c>
      <c r="C11" s="158">
        <v>23671</v>
      </c>
      <c r="D11" s="158" t="s">
        <v>501</v>
      </c>
      <c r="E11" s="158">
        <f>SUM(C11:D11)</f>
        <v>23671</v>
      </c>
    </row>
    <row r="12" spans="1:12" x14ac:dyDescent="0.25">
      <c r="B12" s="162" t="s">
        <v>20</v>
      </c>
      <c r="C12" s="158">
        <v>90591</v>
      </c>
      <c r="D12" s="158" t="s">
        <v>501</v>
      </c>
      <c r="E12" s="158">
        <f>SUM(C12:D12)</f>
        <v>90591</v>
      </c>
    </row>
    <row r="13" spans="1:12" x14ac:dyDescent="0.25">
      <c r="B13" s="162" t="s">
        <v>21</v>
      </c>
      <c r="C13" s="158">
        <v>105822</v>
      </c>
      <c r="D13" s="158" t="s">
        <v>501</v>
      </c>
      <c r="E13" s="158">
        <f>SUM(C13:D13)</f>
        <v>105822</v>
      </c>
    </row>
    <row r="14" spans="1:12" x14ac:dyDescent="0.25">
      <c r="B14" s="162" t="s">
        <v>22</v>
      </c>
      <c r="C14" s="158">
        <v>54727</v>
      </c>
      <c r="D14" s="158" t="s">
        <v>501</v>
      </c>
      <c r="E14" s="158">
        <f>SUM(C14:D14)</f>
        <v>54727</v>
      </c>
    </row>
    <row r="15" spans="1:12" x14ac:dyDescent="0.25">
      <c r="B15" s="162" t="s">
        <v>23</v>
      </c>
      <c r="C15" s="158">
        <v>38385</v>
      </c>
      <c r="D15" s="158" t="s">
        <v>501</v>
      </c>
      <c r="E15" s="158">
        <f>SUM(C15:D15)</f>
        <v>38385</v>
      </c>
    </row>
    <row r="16" spans="1:12" x14ac:dyDescent="0.25">
      <c r="B16" s="149">
        <v>41640</v>
      </c>
      <c r="C16" s="150">
        <v>3012</v>
      </c>
      <c r="D16" s="151">
        <v>385</v>
      </c>
      <c r="E16" s="150">
        <v>3397</v>
      </c>
    </row>
    <row r="17" spans="2:5" x14ac:dyDescent="0.25">
      <c r="B17" s="149">
        <v>41671</v>
      </c>
      <c r="C17" s="150">
        <v>3146</v>
      </c>
      <c r="D17" s="151">
        <v>307</v>
      </c>
      <c r="E17" s="150">
        <v>3453</v>
      </c>
    </row>
    <row r="18" spans="2:5" x14ac:dyDescent="0.25">
      <c r="B18" s="149">
        <v>41699</v>
      </c>
      <c r="C18" s="150">
        <v>2820</v>
      </c>
      <c r="D18" s="151">
        <v>401</v>
      </c>
      <c r="E18" s="150">
        <v>3221</v>
      </c>
    </row>
    <row r="19" spans="2:5" x14ac:dyDescent="0.25">
      <c r="B19" s="149">
        <v>41730</v>
      </c>
      <c r="C19" s="150">
        <v>3671</v>
      </c>
      <c r="D19" s="151">
        <v>837</v>
      </c>
      <c r="E19" s="150">
        <v>4508</v>
      </c>
    </row>
    <row r="20" spans="2:5" x14ac:dyDescent="0.25">
      <c r="B20" s="149">
        <v>41760</v>
      </c>
      <c r="C20" s="150">
        <v>3405</v>
      </c>
      <c r="D20" s="151">
        <v>637</v>
      </c>
      <c r="E20" s="150">
        <v>4042</v>
      </c>
    </row>
    <row r="21" spans="2:5" x14ac:dyDescent="0.25">
      <c r="B21" s="149">
        <v>41791</v>
      </c>
      <c r="C21" s="150">
        <v>3448</v>
      </c>
      <c r="D21" s="151">
        <v>551</v>
      </c>
      <c r="E21" s="150">
        <v>3999</v>
      </c>
    </row>
    <row r="22" spans="2:5" x14ac:dyDescent="0.25">
      <c r="B22" s="149">
        <v>41821</v>
      </c>
      <c r="C22" s="150">
        <v>3132</v>
      </c>
      <c r="D22" s="151">
        <v>431</v>
      </c>
      <c r="E22" s="150">
        <v>3563</v>
      </c>
    </row>
    <row r="23" spans="2:5" x14ac:dyDescent="0.25">
      <c r="B23" s="149">
        <v>41852</v>
      </c>
      <c r="C23" s="150">
        <v>3702</v>
      </c>
      <c r="D23" s="151">
        <v>437</v>
      </c>
      <c r="E23" s="150">
        <v>4139</v>
      </c>
    </row>
    <row r="24" spans="2:5" x14ac:dyDescent="0.25">
      <c r="B24" s="149">
        <v>41883</v>
      </c>
      <c r="C24" s="150">
        <v>4118</v>
      </c>
      <c r="D24" s="151">
        <v>391</v>
      </c>
      <c r="E24" s="150">
        <v>4509</v>
      </c>
    </row>
    <row r="25" spans="2:5" x14ac:dyDescent="0.25">
      <c r="B25" s="149">
        <v>41913</v>
      </c>
      <c r="C25" s="150">
        <v>4714</v>
      </c>
      <c r="D25" s="151">
        <v>491</v>
      </c>
      <c r="E25" s="150">
        <v>5205</v>
      </c>
    </row>
    <row r="26" spans="2:5" x14ac:dyDescent="0.25">
      <c r="B26" s="149">
        <v>41944</v>
      </c>
      <c r="C26" s="150">
        <v>4499</v>
      </c>
      <c r="D26" s="151">
        <v>402</v>
      </c>
      <c r="E26" s="150">
        <v>4901</v>
      </c>
    </row>
    <row r="27" spans="2:5" x14ac:dyDescent="0.25">
      <c r="B27" s="149">
        <v>41974</v>
      </c>
      <c r="C27" s="150">
        <v>4587</v>
      </c>
      <c r="D27" s="151">
        <v>501</v>
      </c>
      <c r="E27" s="150">
        <v>5088</v>
      </c>
    </row>
    <row r="28" spans="2:5" x14ac:dyDescent="0.25">
      <c r="B28" s="162" t="s">
        <v>24</v>
      </c>
      <c r="C28" s="158">
        <f>SUM(C16:C27)</f>
        <v>44254</v>
      </c>
      <c r="D28" s="158">
        <f>SUM(D16:D27)</f>
        <v>5771</v>
      </c>
      <c r="E28" s="158">
        <f>SUM(E16:E27)</f>
        <v>50025</v>
      </c>
    </row>
    <row r="29" spans="2:5" x14ac:dyDescent="0.25">
      <c r="B29" s="149">
        <v>42005</v>
      </c>
      <c r="C29" s="150">
        <v>3692</v>
      </c>
      <c r="D29" s="151">
        <v>452</v>
      </c>
      <c r="E29" s="150">
        <f>C29+D29</f>
        <v>4144</v>
      </c>
    </row>
    <row r="30" spans="2:5" x14ac:dyDescent="0.25">
      <c r="B30" s="149">
        <v>42036</v>
      </c>
      <c r="C30" s="150">
        <v>3089</v>
      </c>
      <c r="D30" s="151">
        <v>314</v>
      </c>
      <c r="E30" s="150">
        <f t="shared" ref="E30:E53" si="0">C30+D30</f>
        <v>3403</v>
      </c>
    </row>
    <row r="31" spans="2:5" x14ac:dyDescent="0.25">
      <c r="B31" s="149">
        <v>42064</v>
      </c>
      <c r="C31" s="150">
        <v>3959</v>
      </c>
      <c r="D31" s="151">
        <v>437</v>
      </c>
      <c r="E31" s="150">
        <f t="shared" si="0"/>
        <v>4396</v>
      </c>
    </row>
    <row r="32" spans="2:5" x14ac:dyDescent="0.25">
      <c r="B32" s="149">
        <v>42095</v>
      </c>
      <c r="C32" s="150">
        <v>4199</v>
      </c>
      <c r="D32" s="151">
        <v>418</v>
      </c>
      <c r="E32" s="150">
        <f t="shared" si="0"/>
        <v>4617</v>
      </c>
    </row>
    <row r="33" spans="2:5" x14ac:dyDescent="0.25">
      <c r="B33" s="149">
        <v>42125</v>
      </c>
      <c r="C33" s="150">
        <v>3877</v>
      </c>
      <c r="D33" s="151">
        <v>527</v>
      </c>
      <c r="E33" s="150">
        <f t="shared" si="0"/>
        <v>4404</v>
      </c>
    </row>
    <row r="34" spans="2:5" x14ac:dyDescent="0.25">
      <c r="B34" s="149">
        <v>42156</v>
      </c>
      <c r="C34" s="150">
        <v>4140</v>
      </c>
      <c r="D34" s="151">
        <v>642</v>
      </c>
      <c r="E34" s="150">
        <f t="shared" si="0"/>
        <v>4782</v>
      </c>
    </row>
    <row r="35" spans="2:5" x14ac:dyDescent="0.25">
      <c r="B35" s="149">
        <v>42186</v>
      </c>
      <c r="C35" s="150">
        <v>3415</v>
      </c>
      <c r="D35" s="151">
        <v>391</v>
      </c>
      <c r="E35" s="150">
        <f t="shared" si="0"/>
        <v>3806</v>
      </c>
    </row>
    <row r="36" spans="2:5" x14ac:dyDescent="0.25">
      <c r="B36" s="149">
        <v>42217</v>
      </c>
      <c r="C36" s="150">
        <v>6058</v>
      </c>
      <c r="D36" s="151">
        <v>393</v>
      </c>
      <c r="E36" s="150">
        <f t="shared" si="0"/>
        <v>6451</v>
      </c>
    </row>
    <row r="37" spans="2:5" x14ac:dyDescent="0.25">
      <c r="B37" s="149">
        <v>42248</v>
      </c>
      <c r="C37" s="150">
        <v>5036</v>
      </c>
      <c r="D37" s="151">
        <v>579</v>
      </c>
      <c r="E37" s="150">
        <f t="shared" si="0"/>
        <v>5615</v>
      </c>
    </row>
    <row r="38" spans="2:5" x14ac:dyDescent="0.25">
      <c r="B38" s="149">
        <v>42278</v>
      </c>
      <c r="C38" s="150">
        <v>4175</v>
      </c>
      <c r="D38" s="151">
        <v>552</v>
      </c>
      <c r="E38" s="150">
        <f t="shared" si="0"/>
        <v>4727</v>
      </c>
    </row>
    <row r="39" spans="2:5" x14ac:dyDescent="0.25">
      <c r="B39" s="149">
        <v>42309</v>
      </c>
      <c r="C39" s="150">
        <v>5394</v>
      </c>
      <c r="D39" s="151">
        <v>555</v>
      </c>
      <c r="E39" s="150">
        <f t="shared" si="0"/>
        <v>5949</v>
      </c>
    </row>
    <row r="40" spans="2:5" x14ac:dyDescent="0.25">
      <c r="B40" s="149">
        <v>42339</v>
      </c>
      <c r="C40" s="150">
        <v>4616</v>
      </c>
      <c r="D40" s="151">
        <v>704</v>
      </c>
      <c r="E40" s="150">
        <f t="shared" si="0"/>
        <v>5320</v>
      </c>
    </row>
    <row r="41" spans="2:5" x14ac:dyDescent="0.25">
      <c r="B41" s="162" t="s">
        <v>502</v>
      </c>
      <c r="C41" s="158">
        <f>SUM(C29:C40)</f>
        <v>51650</v>
      </c>
      <c r="D41" s="158">
        <f>SUM(D29:D40)</f>
        <v>5964</v>
      </c>
      <c r="E41" s="158">
        <f>SUM(E29:E40)</f>
        <v>57614</v>
      </c>
    </row>
    <row r="42" spans="2:5" x14ac:dyDescent="0.25">
      <c r="B42" s="149">
        <v>42370</v>
      </c>
      <c r="C42" s="150">
        <v>4090</v>
      </c>
      <c r="D42" s="151">
        <v>834</v>
      </c>
      <c r="E42" s="150">
        <f t="shared" si="0"/>
        <v>4924</v>
      </c>
    </row>
    <row r="43" spans="2:5" x14ac:dyDescent="0.25">
      <c r="B43" s="149">
        <v>42401</v>
      </c>
      <c r="C43" s="150">
        <v>3843</v>
      </c>
      <c r="D43" s="151">
        <v>401</v>
      </c>
      <c r="E43" s="150">
        <f t="shared" si="0"/>
        <v>4244</v>
      </c>
    </row>
    <row r="44" spans="2:5" x14ac:dyDescent="0.25">
      <c r="B44" s="149">
        <v>42430</v>
      </c>
      <c r="C44" s="150">
        <v>5145</v>
      </c>
      <c r="D44" s="151">
        <v>878</v>
      </c>
      <c r="E44" s="150">
        <f t="shared" si="0"/>
        <v>6023</v>
      </c>
    </row>
    <row r="45" spans="2:5" x14ac:dyDescent="0.25">
      <c r="B45" s="149">
        <v>42461</v>
      </c>
      <c r="C45" s="150">
        <v>4415</v>
      </c>
      <c r="D45" s="151">
        <v>636</v>
      </c>
      <c r="E45" s="150">
        <f t="shared" si="0"/>
        <v>5051</v>
      </c>
    </row>
    <row r="46" spans="2:5" x14ac:dyDescent="0.25">
      <c r="B46" s="149">
        <v>42491</v>
      </c>
      <c r="C46" s="150">
        <v>4663</v>
      </c>
      <c r="D46" s="151">
        <v>700</v>
      </c>
      <c r="E46" s="150">
        <f t="shared" si="0"/>
        <v>5363</v>
      </c>
    </row>
    <row r="47" spans="2:5" x14ac:dyDescent="0.25">
      <c r="B47" s="149">
        <v>42522</v>
      </c>
      <c r="C47" s="150">
        <v>3794</v>
      </c>
      <c r="D47" s="151">
        <v>507</v>
      </c>
      <c r="E47" s="150">
        <f t="shared" si="0"/>
        <v>4301</v>
      </c>
    </row>
    <row r="48" spans="2:5" x14ac:dyDescent="0.25">
      <c r="B48" s="149">
        <v>42552</v>
      </c>
      <c r="C48" s="150">
        <v>4438</v>
      </c>
      <c r="D48" s="151">
        <v>635</v>
      </c>
      <c r="E48" s="150">
        <f t="shared" si="0"/>
        <v>5073</v>
      </c>
    </row>
    <row r="49" spans="2:6" x14ac:dyDescent="0.25">
      <c r="B49" s="149">
        <v>42583</v>
      </c>
      <c r="C49" s="150">
        <v>4694</v>
      </c>
      <c r="D49" s="151">
        <v>856</v>
      </c>
      <c r="E49" s="150">
        <f t="shared" si="0"/>
        <v>5550</v>
      </c>
    </row>
    <row r="50" spans="2:6" x14ac:dyDescent="0.25">
      <c r="B50" s="149">
        <v>42614</v>
      </c>
      <c r="C50" s="150">
        <v>4579</v>
      </c>
      <c r="D50" s="151">
        <v>914</v>
      </c>
      <c r="E50" s="150">
        <f t="shared" si="0"/>
        <v>5493</v>
      </c>
    </row>
    <row r="51" spans="2:6" x14ac:dyDescent="0.25">
      <c r="B51" s="149">
        <v>42644</v>
      </c>
      <c r="C51" s="150">
        <v>4407</v>
      </c>
      <c r="D51" s="151">
        <v>866</v>
      </c>
      <c r="E51" s="150">
        <f t="shared" si="0"/>
        <v>5273</v>
      </c>
    </row>
    <row r="52" spans="2:6" x14ac:dyDescent="0.25">
      <c r="B52" s="149">
        <v>42675</v>
      </c>
      <c r="C52" s="157">
        <v>3689</v>
      </c>
      <c r="D52" s="157">
        <v>1064</v>
      </c>
      <c r="E52" s="157">
        <f t="shared" si="0"/>
        <v>4753</v>
      </c>
    </row>
    <row r="53" spans="2:6" x14ac:dyDescent="0.25">
      <c r="B53" s="149">
        <v>42705</v>
      </c>
      <c r="C53" s="157">
        <v>5295</v>
      </c>
      <c r="D53" s="157">
        <v>451</v>
      </c>
      <c r="E53" s="157">
        <f t="shared" si="0"/>
        <v>5746</v>
      </c>
    </row>
    <row r="54" spans="2:6" x14ac:dyDescent="0.25">
      <c r="B54" s="163" t="s">
        <v>26</v>
      </c>
      <c r="C54" s="158">
        <f>SUM(C42:C53)</f>
        <v>53052</v>
      </c>
      <c r="D54" s="158">
        <f>SUM(D42:D53)</f>
        <v>8742</v>
      </c>
      <c r="E54" s="158">
        <f>SUM(E42:E53)</f>
        <v>61794</v>
      </c>
      <c r="F54" s="164"/>
    </row>
    <row r="55" spans="2:6" x14ac:dyDescent="0.25">
      <c r="B55" s="149">
        <v>42736</v>
      </c>
      <c r="C55" s="157">
        <v>4977</v>
      </c>
      <c r="D55" s="157">
        <v>661</v>
      </c>
      <c r="E55" s="157">
        <f t="shared" ref="E55:E66" si="1">C55+D55</f>
        <v>5638</v>
      </c>
      <c r="F55" s="164"/>
    </row>
    <row r="56" spans="2:6" x14ac:dyDescent="0.25">
      <c r="B56" s="149">
        <v>42767</v>
      </c>
      <c r="C56" s="157">
        <v>4428</v>
      </c>
      <c r="D56" s="157">
        <v>663</v>
      </c>
      <c r="E56" s="157">
        <f t="shared" si="1"/>
        <v>5091</v>
      </c>
      <c r="F56" s="164"/>
    </row>
    <row r="57" spans="2:6" x14ac:dyDescent="0.25">
      <c r="B57" s="149">
        <v>42795</v>
      </c>
      <c r="C57" s="157">
        <v>4154</v>
      </c>
      <c r="D57" s="157">
        <v>749</v>
      </c>
      <c r="E57" s="157">
        <f t="shared" si="1"/>
        <v>4903</v>
      </c>
      <c r="F57" s="164"/>
    </row>
    <row r="58" spans="2:6" x14ac:dyDescent="0.25">
      <c r="B58" s="149">
        <v>42826</v>
      </c>
      <c r="C58" s="157">
        <v>4708</v>
      </c>
      <c r="D58" s="157">
        <v>760</v>
      </c>
      <c r="E58" s="157">
        <f t="shared" si="1"/>
        <v>5468</v>
      </c>
      <c r="F58" s="164"/>
    </row>
    <row r="59" spans="2:6" x14ac:dyDescent="0.25">
      <c r="B59" s="149">
        <v>42856</v>
      </c>
      <c r="C59" s="157">
        <v>4913</v>
      </c>
      <c r="D59" s="157">
        <v>812</v>
      </c>
      <c r="E59" s="157">
        <f t="shared" si="1"/>
        <v>5725</v>
      </c>
      <c r="F59" s="164"/>
    </row>
    <row r="60" spans="2:6" x14ac:dyDescent="0.25">
      <c r="B60" s="149">
        <v>42887</v>
      </c>
      <c r="C60" s="157">
        <v>4045</v>
      </c>
      <c r="D60" s="157">
        <v>1056</v>
      </c>
      <c r="E60" s="157">
        <f t="shared" si="1"/>
        <v>5101</v>
      </c>
      <c r="F60" s="164"/>
    </row>
    <row r="61" spans="2:6" x14ac:dyDescent="0.25">
      <c r="B61" s="149">
        <v>42917</v>
      </c>
      <c r="C61" s="157">
        <v>4769</v>
      </c>
      <c r="D61" s="157">
        <v>753</v>
      </c>
      <c r="E61" s="157">
        <f t="shared" si="1"/>
        <v>5522</v>
      </c>
      <c r="F61" s="164"/>
    </row>
    <row r="62" spans="2:6" x14ac:dyDescent="0.25">
      <c r="B62" s="149">
        <v>42948</v>
      </c>
      <c r="C62" s="157">
        <v>5278</v>
      </c>
      <c r="D62" s="157">
        <v>817</v>
      </c>
      <c r="E62" s="157">
        <f t="shared" si="1"/>
        <v>6095</v>
      </c>
      <c r="F62" s="164"/>
    </row>
    <row r="63" spans="2:6" x14ac:dyDescent="0.25">
      <c r="B63" s="149">
        <v>42979</v>
      </c>
      <c r="C63" s="157">
        <v>3974</v>
      </c>
      <c r="D63" s="157">
        <v>593</v>
      </c>
      <c r="E63" s="157">
        <f t="shared" si="1"/>
        <v>4567</v>
      </c>
      <c r="F63" s="164"/>
    </row>
    <row r="64" spans="2:6" x14ac:dyDescent="0.25">
      <c r="B64" s="149">
        <v>43009</v>
      </c>
      <c r="C64" s="157">
        <v>6946</v>
      </c>
      <c r="D64" s="157">
        <v>1191</v>
      </c>
      <c r="E64" s="157">
        <f t="shared" si="1"/>
        <v>8137</v>
      </c>
      <c r="F64" s="164"/>
    </row>
    <row r="65" spans="2:6" x14ac:dyDescent="0.25">
      <c r="B65" s="149">
        <v>43040</v>
      </c>
      <c r="C65" s="157">
        <v>5299</v>
      </c>
      <c r="D65" s="157">
        <v>833</v>
      </c>
      <c r="E65" s="157">
        <f t="shared" si="1"/>
        <v>6132</v>
      </c>
      <c r="F65" s="164"/>
    </row>
    <row r="66" spans="2:6" x14ac:dyDescent="0.25">
      <c r="B66" s="149">
        <v>43070</v>
      </c>
      <c r="C66" s="157">
        <v>4958</v>
      </c>
      <c r="D66" s="157">
        <v>795</v>
      </c>
      <c r="E66" s="157">
        <f t="shared" si="1"/>
        <v>5753</v>
      </c>
      <c r="F66" s="164"/>
    </row>
    <row r="67" spans="2:6" x14ac:dyDescent="0.25">
      <c r="B67" s="163" t="s">
        <v>39</v>
      </c>
      <c r="C67" s="165">
        <f>SUM(C55:C66)</f>
        <v>58449</v>
      </c>
      <c r="D67" s="165">
        <f>SUM(D55:D66)</f>
        <v>9683</v>
      </c>
      <c r="E67" s="165">
        <f>SUM(E55:E66)</f>
        <v>68132</v>
      </c>
      <c r="F67" s="164"/>
    </row>
    <row r="68" spans="2:6" x14ac:dyDescent="0.25">
      <c r="B68" s="149">
        <v>43101</v>
      </c>
      <c r="C68" s="157">
        <v>5007</v>
      </c>
      <c r="D68" s="157">
        <v>965</v>
      </c>
      <c r="E68" s="157">
        <f>C68+D68</f>
        <v>5972</v>
      </c>
      <c r="F68" s="164"/>
    </row>
    <row r="69" spans="2:6" x14ac:dyDescent="0.25">
      <c r="B69" s="149">
        <v>43132</v>
      </c>
      <c r="C69" s="157">
        <v>5360</v>
      </c>
      <c r="D69" s="157">
        <v>944</v>
      </c>
      <c r="E69" s="157">
        <f>C69+D69</f>
        <v>6304</v>
      </c>
      <c r="F69" s="164"/>
    </row>
    <row r="70" spans="2:6" x14ac:dyDescent="0.25">
      <c r="B70" s="149">
        <v>43160</v>
      </c>
      <c r="C70" s="157">
        <v>6203</v>
      </c>
      <c r="D70" s="157">
        <v>1124</v>
      </c>
      <c r="E70" s="157">
        <v>7327</v>
      </c>
      <c r="F70" s="164"/>
    </row>
    <row r="71" spans="2:6" x14ac:dyDescent="0.25">
      <c r="B71" s="288">
        <v>43191</v>
      </c>
      <c r="C71" s="285">
        <v>5250</v>
      </c>
      <c r="D71" s="285">
        <v>775</v>
      </c>
      <c r="E71" s="285">
        <f t="shared" ref="E71:E77" si="2">+C71+D71</f>
        <v>6025</v>
      </c>
      <c r="F71" s="164"/>
    </row>
    <row r="72" spans="2:6" x14ac:dyDescent="0.25">
      <c r="B72" s="149">
        <v>43221</v>
      </c>
      <c r="C72" s="157">
        <v>5419</v>
      </c>
      <c r="D72" s="157">
        <v>628</v>
      </c>
      <c r="E72" s="157">
        <f t="shared" si="2"/>
        <v>6047</v>
      </c>
      <c r="F72" s="164"/>
    </row>
    <row r="73" spans="2:6" x14ac:dyDescent="0.25">
      <c r="B73" s="149">
        <v>43252</v>
      </c>
      <c r="C73" s="157">
        <v>5299</v>
      </c>
      <c r="D73" s="157">
        <v>848</v>
      </c>
      <c r="E73" s="157">
        <f t="shared" si="2"/>
        <v>6147</v>
      </c>
      <c r="F73" s="164"/>
    </row>
    <row r="74" spans="2:6" x14ac:dyDescent="0.25">
      <c r="B74" s="149">
        <v>43282</v>
      </c>
      <c r="C74" s="157">
        <v>5273</v>
      </c>
      <c r="D74" s="157">
        <v>633</v>
      </c>
      <c r="E74" s="157">
        <f t="shared" si="2"/>
        <v>5906</v>
      </c>
      <c r="F74" s="164"/>
    </row>
    <row r="75" spans="2:6" x14ac:dyDescent="0.25">
      <c r="B75" s="288">
        <v>43313</v>
      </c>
      <c r="C75" s="157">
        <v>5742</v>
      </c>
      <c r="D75" s="157">
        <v>364</v>
      </c>
      <c r="E75" s="157">
        <f t="shared" si="2"/>
        <v>6106</v>
      </c>
      <c r="F75" s="164"/>
    </row>
    <row r="76" spans="2:6" x14ac:dyDescent="0.25">
      <c r="B76" s="149">
        <v>43344</v>
      </c>
      <c r="C76" s="157">
        <v>6055</v>
      </c>
      <c r="D76" s="157">
        <v>488</v>
      </c>
      <c r="E76" s="157">
        <f t="shared" si="2"/>
        <v>6543</v>
      </c>
      <c r="F76" s="164"/>
    </row>
    <row r="77" spans="2:6" x14ac:dyDescent="0.25">
      <c r="B77" s="149">
        <v>43374</v>
      </c>
      <c r="C77" s="157">
        <v>5991</v>
      </c>
      <c r="D77" s="157">
        <v>513</v>
      </c>
      <c r="E77" s="157">
        <f t="shared" si="2"/>
        <v>6504</v>
      </c>
      <c r="F77" s="164"/>
    </row>
    <row r="78" spans="2:6" x14ac:dyDescent="0.25">
      <c r="B78" s="288">
        <v>43405</v>
      </c>
      <c r="C78" s="309">
        <v>6396</v>
      </c>
      <c r="D78" s="309">
        <v>416</v>
      </c>
      <c r="E78" s="157">
        <v>6812</v>
      </c>
      <c r="F78" s="164"/>
    </row>
    <row r="79" spans="2:6" x14ac:dyDescent="0.25">
      <c r="B79" s="288">
        <v>43435</v>
      </c>
      <c r="C79" s="310">
        <v>5803</v>
      </c>
      <c r="D79" s="310">
        <v>345</v>
      </c>
      <c r="E79" s="311">
        <v>6148</v>
      </c>
      <c r="F79" s="164"/>
    </row>
    <row r="80" spans="2:6" ht="11.25" customHeight="1" x14ac:dyDescent="0.25">
      <c r="B80" s="293" t="s">
        <v>628</v>
      </c>
      <c r="C80" s="335">
        <f>SUM(C68:C79)</f>
        <v>67798</v>
      </c>
      <c r="D80" s="335">
        <f t="shared" ref="D80:E80" si="3">SUM(D68:D79)</f>
        <v>8043</v>
      </c>
      <c r="E80" s="335">
        <f t="shared" si="3"/>
        <v>75841</v>
      </c>
      <c r="F80" s="164"/>
    </row>
    <row r="81" spans="2:6" x14ac:dyDescent="0.25">
      <c r="B81" s="288">
        <v>43466</v>
      </c>
      <c r="C81" s="310">
        <v>5382</v>
      </c>
      <c r="D81" s="310">
        <v>271</v>
      </c>
      <c r="E81" s="285">
        <v>5653</v>
      </c>
      <c r="F81" s="164"/>
    </row>
    <row r="82" spans="2:6" x14ac:dyDescent="0.25">
      <c r="B82" s="294" t="s">
        <v>43</v>
      </c>
      <c r="C82" s="336">
        <f>C28+C41+C54+C67+C80+SUM(C11:C15)+C81</f>
        <v>593781</v>
      </c>
      <c r="D82" s="336"/>
      <c r="E82" s="336">
        <f>E28+E41+E54+E67+E80+SUM(E11:E15)+E81</f>
        <v>632255</v>
      </c>
    </row>
    <row r="83" spans="2:6" x14ac:dyDescent="0.25">
      <c r="B83" s="83" t="s">
        <v>493</v>
      </c>
    </row>
    <row r="84" spans="2:6" x14ac:dyDescent="0.25">
      <c r="B84" s="83" t="s">
        <v>503</v>
      </c>
    </row>
    <row r="85" spans="2:6" x14ac:dyDescent="0.25">
      <c r="B85" s="83" t="s">
        <v>504</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ignoredErrors>
    <ignoredError sqref="C28" formulaRange="1"/>
    <ignoredError sqref="E41 E54 E67"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3"/>
  <sheetViews>
    <sheetView showGridLines="0" zoomScaleNormal="100" workbookViewId="0">
      <selection activeCell="B7" sqref="B7"/>
    </sheetView>
  </sheetViews>
  <sheetFormatPr baseColWidth="10" defaultColWidth="11.44140625" defaultRowHeight="12" x14ac:dyDescent="0.25"/>
  <cols>
    <col min="1" max="1" width="6" style="83" customWidth="1"/>
    <col min="2" max="2" width="13.6640625" style="83" bestFit="1" customWidth="1"/>
    <col min="3" max="3" width="4" style="83" bestFit="1" customWidth="1"/>
    <col min="4" max="4" width="19.44140625" style="83" bestFit="1" customWidth="1"/>
    <col min="5" max="16384" width="11.44140625" style="83"/>
  </cols>
  <sheetData>
    <row r="2" spans="1:11" x14ac:dyDescent="0.25">
      <c r="A2" s="112" t="s">
        <v>121</v>
      </c>
    </row>
    <row r="3" spans="1:11" ht="14.4" x14ac:dyDescent="0.3">
      <c r="A3" s="112" t="s">
        <v>122</v>
      </c>
      <c r="I3" s="253"/>
    </row>
    <row r="5" spans="1:11" ht="13.8" x14ac:dyDescent="0.3">
      <c r="B5" s="347" t="s">
        <v>505</v>
      </c>
      <c r="C5" s="347"/>
      <c r="D5" s="347"/>
      <c r="E5" s="347"/>
      <c r="F5" s="347"/>
      <c r="G5" s="347"/>
      <c r="H5" s="347"/>
      <c r="I5" s="347"/>
      <c r="K5" s="272" t="s">
        <v>595</v>
      </c>
    </row>
    <row r="6" spans="1:11" ht="13.8" x14ac:dyDescent="0.3">
      <c r="B6" s="394" t="s">
        <v>637</v>
      </c>
      <c r="C6" s="394"/>
      <c r="D6" s="394"/>
      <c r="E6" s="394"/>
      <c r="F6" s="394"/>
      <c r="G6" s="394"/>
      <c r="H6" s="394"/>
      <c r="I6" s="394"/>
    </row>
    <row r="8" spans="1:11" x14ac:dyDescent="0.25">
      <c r="B8" s="395" t="s">
        <v>506</v>
      </c>
      <c r="C8" s="395"/>
      <c r="D8" s="396"/>
      <c r="E8" s="397" t="s">
        <v>507</v>
      </c>
      <c r="F8" s="397"/>
      <c r="G8" s="397" t="s">
        <v>508</v>
      </c>
      <c r="H8" s="397"/>
      <c r="I8" s="397" t="s">
        <v>509</v>
      </c>
    </row>
    <row r="9" spans="1:11" ht="20.25" customHeight="1" x14ac:dyDescent="0.25">
      <c r="B9" s="395"/>
      <c r="C9" s="395"/>
      <c r="D9" s="396"/>
      <c r="E9" s="296" t="s">
        <v>510</v>
      </c>
      <c r="F9" s="296" t="s">
        <v>511</v>
      </c>
      <c r="G9" s="296" t="s">
        <v>511</v>
      </c>
      <c r="H9" s="296" t="s">
        <v>615</v>
      </c>
      <c r="I9" s="398"/>
    </row>
    <row r="10" spans="1:11" x14ac:dyDescent="0.25">
      <c r="B10" s="393" t="s">
        <v>512</v>
      </c>
      <c r="C10" s="391" t="s">
        <v>514</v>
      </c>
      <c r="D10" s="297" t="s">
        <v>513</v>
      </c>
      <c r="E10" s="312">
        <v>20</v>
      </c>
      <c r="F10" s="312"/>
      <c r="G10" s="312"/>
      <c r="H10" s="312">
        <v>35</v>
      </c>
      <c r="I10" s="298">
        <v>55</v>
      </c>
    </row>
    <row r="11" spans="1:11" x14ac:dyDescent="0.25">
      <c r="B11" s="393"/>
      <c r="C11" s="390"/>
      <c r="D11" s="299" t="s">
        <v>515</v>
      </c>
      <c r="E11" s="312">
        <v>64</v>
      </c>
      <c r="F11" s="312"/>
      <c r="G11" s="312"/>
      <c r="H11" s="312">
        <v>89</v>
      </c>
      <c r="I11" s="298">
        <v>153</v>
      </c>
    </row>
    <row r="12" spans="1:11" x14ac:dyDescent="0.25">
      <c r="B12" s="392" t="s">
        <v>516</v>
      </c>
      <c r="C12" s="391" t="s">
        <v>517</v>
      </c>
      <c r="D12" s="297" t="s">
        <v>513</v>
      </c>
      <c r="E12" s="312">
        <v>16</v>
      </c>
      <c r="F12" s="312"/>
      <c r="G12" s="312"/>
      <c r="H12" s="312">
        <v>34</v>
      </c>
      <c r="I12" s="298">
        <v>50</v>
      </c>
    </row>
    <row r="13" spans="1:11" x14ac:dyDescent="0.25">
      <c r="B13" s="392"/>
      <c r="C13" s="390"/>
      <c r="D13" s="299" t="s">
        <v>515</v>
      </c>
      <c r="E13" s="312">
        <v>36</v>
      </c>
      <c r="F13" s="312"/>
      <c r="G13" s="312"/>
      <c r="H13" s="312">
        <v>112</v>
      </c>
      <c r="I13" s="298">
        <v>148</v>
      </c>
    </row>
    <row r="14" spans="1:11" x14ac:dyDescent="0.25">
      <c r="B14" s="392" t="s">
        <v>518</v>
      </c>
      <c r="C14" s="389" t="s">
        <v>519</v>
      </c>
      <c r="D14" s="297" t="s">
        <v>513</v>
      </c>
      <c r="E14" s="312">
        <v>34</v>
      </c>
      <c r="F14" s="312">
        <v>1</v>
      </c>
      <c r="G14" s="312">
        <v>5</v>
      </c>
      <c r="H14" s="312">
        <v>95</v>
      </c>
      <c r="I14" s="298">
        <v>135</v>
      </c>
    </row>
    <row r="15" spans="1:11" x14ac:dyDescent="0.25">
      <c r="B15" s="390"/>
      <c r="C15" s="390"/>
      <c r="D15" s="299" t="s">
        <v>515</v>
      </c>
      <c r="E15" s="312">
        <v>118</v>
      </c>
      <c r="F15" s="312">
        <v>2</v>
      </c>
      <c r="G15" s="312">
        <v>9</v>
      </c>
      <c r="H15" s="312">
        <v>285</v>
      </c>
      <c r="I15" s="298">
        <v>414</v>
      </c>
    </row>
    <row r="16" spans="1:11" x14ac:dyDescent="0.25">
      <c r="B16" s="392" t="s">
        <v>520</v>
      </c>
      <c r="C16" s="389" t="s">
        <v>521</v>
      </c>
      <c r="D16" s="297" t="s">
        <v>513</v>
      </c>
      <c r="E16" s="312">
        <v>25</v>
      </c>
      <c r="F16" s="312">
        <v>1</v>
      </c>
      <c r="G16" s="312">
        <v>2</v>
      </c>
      <c r="H16" s="312">
        <v>61</v>
      </c>
      <c r="I16" s="298">
        <v>89</v>
      </c>
    </row>
    <row r="17" spans="2:9" x14ac:dyDescent="0.25">
      <c r="B17" s="390"/>
      <c r="C17" s="390"/>
      <c r="D17" s="299" t="s">
        <v>515</v>
      </c>
      <c r="E17" s="312">
        <v>87</v>
      </c>
      <c r="F17" s="312">
        <v>3</v>
      </c>
      <c r="G17" s="312">
        <v>5</v>
      </c>
      <c r="H17" s="312">
        <v>188</v>
      </c>
      <c r="I17" s="298">
        <v>283</v>
      </c>
    </row>
    <row r="18" spans="2:9" x14ac:dyDescent="0.25">
      <c r="B18" s="392" t="s">
        <v>522</v>
      </c>
      <c r="C18" s="389" t="s">
        <v>523</v>
      </c>
      <c r="D18" s="297" t="s">
        <v>513</v>
      </c>
      <c r="E18" s="312">
        <v>69</v>
      </c>
      <c r="F18" s="312">
        <v>7</v>
      </c>
      <c r="G18" s="312">
        <v>1</v>
      </c>
      <c r="H18" s="312">
        <v>170</v>
      </c>
      <c r="I18" s="298">
        <v>247</v>
      </c>
    </row>
    <row r="19" spans="2:9" x14ac:dyDescent="0.25">
      <c r="B19" s="390"/>
      <c r="C19" s="390"/>
      <c r="D19" s="299" t="s">
        <v>515</v>
      </c>
      <c r="E19" s="312">
        <v>214</v>
      </c>
      <c r="F19" s="312">
        <v>21</v>
      </c>
      <c r="G19" s="312">
        <v>3</v>
      </c>
      <c r="H19" s="312">
        <v>514</v>
      </c>
      <c r="I19" s="298">
        <v>752</v>
      </c>
    </row>
    <row r="20" spans="2:9" x14ac:dyDescent="0.25">
      <c r="B20" s="392" t="s">
        <v>524</v>
      </c>
      <c r="C20" s="389" t="s">
        <v>525</v>
      </c>
      <c r="D20" s="297" t="s">
        <v>513</v>
      </c>
      <c r="E20" s="312">
        <v>180</v>
      </c>
      <c r="F20" s="312">
        <v>11</v>
      </c>
      <c r="G20" s="312">
        <v>4</v>
      </c>
      <c r="H20" s="312">
        <v>440</v>
      </c>
      <c r="I20" s="298">
        <v>635</v>
      </c>
    </row>
    <row r="21" spans="2:9" x14ac:dyDescent="0.25">
      <c r="B21" s="390"/>
      <c r="C21" s="390"/>
      <c r="D21" s="299" t="s">
        <v>515</v>
      </c>
      <c r="E21" s="312">
        <v>563</v>
      </c>
      <c r="F21" s="312">
        <v>37</v>
      </c>
      <c r="G21" s="312">
        <v>17</v>
      </c>
      <c r="H21" s="312">
        <v>1227</v>
      </c>
      <c r="I21" s="298">
        <v>1844</v>
      </c>
    </row>
    <row r="22" spans="2:9" x14ac:dyDescent="0.25">
      <c r="B22" s="393" t="s">
        <v>526</v>
      </c>
      <c r="C22" s="389" t="s">
        <v>527</v>
      </c>
      <c r="D22" s="297" t="s">
        <v>513</v>
      </c>
      <c r="E22" s="312">
        <v>84</v>
      </c>
      <c r="F22" s="312">
        <v>5</v>
      </c>
      <c r="G22" s="312">
        <v>2</v>
      </c>
      <c r="H22" s="312">
        <v>238</v>
      </c>
      <c r="I22" s="298">
        <v>329</v>
      </c>
    </row>
    <row r="23" spans="2:9" x14ac:dyDescent="0.25">
      <c r="B23" s="390"/>
      <c r="C23" s="390"/>
      <c r="D23" s="299" t="s">
        <v>515</v>
      </c>
      <c r="E23" s="312">
        <v>263</v>
      </c>
      <c r="F23" s="312">
        <v>24</v>
      </c>
      <c r="G23" s="312">
        <v>3</v>
      </c>
      <c r="H23" s="312">
        <v>709</v>
      </c>
      <c r="I23" s="298">
        <v>999</v>
      </c>
    </row>
    <row r="24" spans="2:9" x14ac:dyDescent="0.25">
      <c r="B24" s="392" t="s">
        <v>528</v>
      </c>
      <c r="C24" s="389" t="s">
        <v>529</v>
      </c>
      <c r="D24" s="297" t="s">
        <v>513</v>
      </c>
      <c r="E24" s="312">
        <v>128</v>
      </c>
      <c r="F24" s="312">
        <v>9</v>
      </c>
      <c r="G24" s="312">
        <v>8</v>
      </c>
      <c r="H24" s="312">
        <v>231</v>
      </c>
      <c r="I24" s="298">
        <v>376</v>
      </c>
    </row>
    <row r="25" spans="2:9" x14ac:dyDescent="0.25">
      <c r="B25" s="390"/>
      <c r="C25" s="390"/>
      <c r="D25" s="299" t="s">
        <v>515</v>
      </c>
      <c r="E25" s="312">
        <v>453</v>
      </c>
      <c r="F25" s="312">
        <v>31</v>
      </c>
      <c r="G25" s="312">
        <v>29</v>
      </c>
      <c r="H25" s="312">
        <v>665</v>
      </c>
      <c r="I25" s="298">
        <v>1178</v>
      </c>
    </row>
    <row r="26" spans="2:9" x14ac:dyDescent="0.25">
      <c r="B26" s="392" t="s">
        <v>530</v>
      </c>
      <c r="C26" s="389" t="s">
        <v>531</v>
      </c>
      <c r="D26" s="297" t="s">
        <v>513</v>
      </c>
      <c r="E26" s="312">
        <v>190</v>
      </c>
      <c r="F26" s="312">
        <v>13</v>
      </c>
      <c r="G26" s="312">
        <v>8</v>
      </c>
      <c r="H26" s="312">
        <v>343</v>
      </c>
      <c r="I26" s="298">
        <v>554</v>
      </c>
    </row>
    <row r="27" spans="2:9" x14ac:dyDescent="0.25">
      <c r="B27" s="390"/>
      <c r="C27" s="390"/>
      <c r="D27" s="299" t="s">
        <v>515</v>
      </c>
      <c r="E27" s="312">
        <v>623</v>
      </c>
      <c r="F27" s="312">
        <v>53</v>
      </c>
      <c r="G27" s="312">
        <v>32</v>
      </c>
      <c r="H27" s="312">
        <v>982</v>
      </c>
      <c r="I27" s="298">
        <v>1690</v>
      </c>
    </row>
    <row r="28" spans="2:9" x14ac:dyDescent="0.25">
      <c r="B28" s="392" t="s">
        <v>616</v>
      </c>
      <c r="C28" s="389" t="s">
        <v>617</v>
      </c>
      <c r="D28" s="297" t="s">
        <v>513</v>
      </c>
      <c r="E28" s="312">
        <v>66</v>
      </c>
      <c r="F28" s="312">
        <v>5</v>
      </c>
      <c r="G28" s="312"/>
      <c r="H28" s="312">
        <v>104</v>
      </c>
      <c r="I28" s="298">
        <v>175</v>
      </c>
    </row>
    <row r="29" spans="2:9" x14ac:dyDescent="0.25">
      <c r="B29" s="390"/>
      <c r="C29" s="390"/>
      <c r="D29" s="299" t="s">
        <v>515</v>
      </c>
      <c r="E29" s="312">
        <v>219</v>
      </c>
      <c r="F29" s="312">
        <v>20</v>
      </c>
      <c r="G29" s="312"/>
      <c r="H29" s="312">
        <v>314</v>
      </c>
      <c r="I29" s="298">
        <v>553</v>
      </c>
    </row>
    <row r="30" spans="2:9" x14ac:dyDescent="0.25">
      <c r="B30" s="392" t="s">
        <v>532</v>
      </c>
      <c r="C30" s="389" t="s">
        <v>533</v>
      </c>
      <c r="D30" s="297" t="s">
        <v>513</v>
      </c>
      <c r="E30" s="312">
        <v>169</v>
      </c>
      <c r="F30" s="312">
        <v>2</v>
      </c>
      <c r="G30" s="312">
        <v>3</v>
      </c>
      <c r="H30" s="312">
        <v>183</v>
      </c>
      <c r="I30" s="298">
        <v>357</v>
      </c>
    </row>
    <row r="31" spans="2:9" x14ac:dyDescent="0.25">
      <c r="B31" s="390"/>
      <c r="C31" s="390"/>
      <c r="D31" s="299" t="s">
        <v>515</v>
      </c>
      <c r="E31" s="312">
        <v>602</v>
      </c>
      <c r="F31" s="312">
        <v>16</v>
      </c>
      <c r="G31" s="312">
        <v>10</v>
      </c>
      <c r="H31" s="312">
        <v>549</v>
      </c>
      <c r="I31" s="298">
        <v>1177</v>
      </c>
    </row>
    <row r="32" spans="2:9" x14ac:dyDescent="0.25">
      <c r="B32" s="392" t="s">
        <v>534</v>
      </c>
      <c r="C32" s="391" t="s">
        <v>535</v>
      </c>
      <c r="D32" s="297" t="s">
        <v>513</v>
      </c>
      <c r="E32" s="312">
        <v>56</v>
      </c>
      <c r="F32" s="312"/>
      <c r="G32" s="312">
        <v>5</v>
      </c>
      <c r="H32" s="312">
        <v>94</v>
      </c>
      <c r="I32" s="298">
        <v>155</v>
      </c>
    </row>
    <row r="33" spans="2:9" x14ac:dyDescent="0.25">
      <c r="B33" s="390"/>
      <c r="C33" s="390"/>
      <c r="D33" s="299" t="s">
        <v>515</v>
      </c>
      <c r="E33" s="312">
        <v>173</v>
      </c>
      <c r="F33" s="312"/>
      <c r="G33" s="312">
        <v>11</v>
      </c>
      <c r="H33" s="312">
        <v>278</v>
      </c>
      <c r="I33" s="298">
        <v>462</v>
      </c>
    </row>
    <row r="34" spans="2:9" x14ac:dyDescent="0.25">
      <c r="B34" s="392" t="s">
        <v>536</v>
      </c>
      <c r="C34" s="389" t="s">
        <v>537</v>
      </c>
      <c r="D34" s="297" t="s">
        <v>513</v>
      </c>
      <c r="E34" s="312">
        <v>91</v>
      </c>
      <c r="F34" s="312">
        <v>1</v>
      </c>
      <c r="G34" s="312">
        <v>6</v>
      </c>
      <c r="H34" s="312">
        <v>163</v>
      </c>
      <c r="I34" s="298">
        <v>261</v>
      </c>
    </row>
    <row r="35" spans="2:9" x14ac:dyDescent="0.25">
      <c r="B35" s="390"/>
      <c r="C35" s="390"/>
      <c r="D35" s="299" t="s">
        <v>515</v>
      </c>
      <c r="E35" s="312">
        <v>282</v>
      </c>
      <c r="F35" s="312">
        <v>2</v>
      </c>
      <c r="G35" s="312">
        <v>20</v>
      </c>
      <c r="H35" s="312">
        <v>515</v>
      </c>
      <c r="I35" s="298">
        <v>819</v>
      </c>
    </row>
    <row r="36" spans="2:9" x14ac:dyDescent="0.25">
      <c r="B36" s="392" t="s">
        <v>538</v>
      </c>
      <c r="C36" s="389" t="s">
        <v>539</v>
      </c>
      <c r="D36" s="297" t="s">
        <v>513</v>
      </c>
      <c r="E36" s="312">
        <v>5</v>
      </c>
      <c r="F36" s="312"/>
      <c r="G36" s="312"/>
      <c r="H36" s="312">
        <v>18</v>
      </c>
      <c r="I36" s="298">
        <v>23</v>
      </c>
    </row>
    <row r="37" spans="2:9" x14ac:dyDescent="0.25">
      <c r="B37" s="390"/>
      <c r="C37" s="390"/>
      <c r="D37" s="299" t="s">
        <v>515</v>
      </c>
      <c r="E37" s="312">
        <v>16</v>
      </c>
      <c r="F37" s="312"/>
      <c r="G37" s="312"/>
      <c r="H37" s="312">
        <v>59</v>
      </c>
      <c r="I37" s="298">
        <v>75</v>
      </c>
    </row>
    <row r="38" spans="2:9" x14ac:dyDescent="0.25">
      <c r="B38" s="392" t="s">
        <v>540</v>
      </c>
      <c r="C38" s="389" t="s">
        <v>541</v>
      </c>
      <c r="D38" s="297" t="s">
        <v>513</v>
      </c>
      <c r="E38" s="312">
        <v>5</v>
      </c>
      <c r="F38" s="312"/>
      <c r="G38" s="312">
        <v>1</v>
      </c>
      <c r="H38" s="312">
        <v>33</v>
      </c>
      <c r="I38" s="298">
        <v>39</v>
      </c>
    </row>
    <row r="39" spans="2:9" x14ac:dyDescent="0.25">
      <c r="B39" s="390"/>
      <c r="C39" s="390"/>
      <c r="D39" s="299" t="s">
        <v>515</v>
      </c>
      <c r="E39" s="312">
        <v>10</v>
      </c>
      <c r="F39" s="312"/>
      <c r="G39" s="312">
        <v>2</v>
      </c>
      <c r="H39" s="312">
        <v>93</v>
      </c>
      <c r="I39" s="298">
        <v>105</v>
      </c>
    </row>
    <row r="40" spans="2:9" x14ac:dyDescent="0.25">
      <c r="B40" s="391" t="s">
        <v>542</v>
      </c>
      <c r="C40" s="389" t="s">
        <v>543</v>
      </c>
      <c r="D40" s="297" t="s">
        <v>513</v>
      </c>
      <c r="E40" s="312">
        <v>506</v>
      </c>
      <c r="F40" s="312">
        <v>11</v>
      </c>
      <c r="G40" s="312">
        <v>25</v>
      </c>
      <c r="H40" s="312">
        <v>1360</v>
      </c>
      <c r="I40" s="298">
        <v>1902</v>
      </c>
    </row>
    <row r="41" spans="2:9" x14ac:dyDescent="0.25">
      <c r="B41" s="390"/>
      <c r="C41" s="390"/>
      <c r="D41" s="299" t="s">
        <v>515</v>
      </c>
      <c r="E41" s="312">
        <v>1517</v>
      </c>
      <c r="F41" s="312">
        <v>37</v>
      </c>
      <c r="G41" s="312">
        <v>86</v>
      </c>
      <c r="H41" s="312">
        <v>3863</v>
      </c>
      <c r="I41" s="298">
        <v>5503</v>
      </c>
    </row>
    <row r="42" spans="2:9" x14ac:dyDescent="0.25">
      <c r="B42" s="389" t="s">
        <v>115</v>
      </c>
      <c r="C42" s="390"/>
      <c r="D42" s="300" t="s">
        <v>513</v>
      </c>
      <c r="E42" s="298">
        <v>1644</v>
      </c>
      <c r="F42" s="298">
        <v>66</v>
      </c>
      <c r="G42" s="298">
        <v>70</v>
      </c>
      <c r="H42" s="298">
        <v>3602</v>
      </c>
      <c r="I42" s="298">
        <v>5382</v>
      </c>
    </row>
    <row r="43" spans="2:9" x14ac:dyDescent="0.25">
      <c r="B43" s="390"/>
      <c r="C43" s="390"/>
      <c r="D43" s="301" t="s">
        <v>515</v>
      </c>
      <c r="E43" s="298">
        <v>5240</v>
      </c>
      <c r="F43" s="298">
        <v>246</v>
      </c>
      <c r="G43" s="298">
        <v>227</v>
      </c>
      <c r="H43" s="298">
        <v>10442</v>
      </c>
      <c r="I43" s="298">
        <v>16155</v>
      </c>
    </row>
  </sheetData>
  <mergeCells count="40">
    <mergeCell ref="B5:I5"/>
    <mergeCell ref="B6:I6"/>
    <mergeCell ref="B8:C9"/>
    <mergeCell ref="D8:D9"/>
    <mergeCell ref="E8:F8"/>
    <mergeCell ref="G8:H8"/>
    <mergeCell ref="I8:I9"/>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B24:B25"/>
    <mergeCell ref="C24:C25"/>
    <mergeCell ref="C26:C27"/>
    <mergeCell ref="B28:B29"/>
    <mergeCell ref="C28:C29"/>
    <mergeCell ref="B30:B31"/>
    <mergeCell ref="C30:C31"/>
    <mergeCell ref="B26:B27"/>
    <mergeCell ref="C38:C39"/>
    <mergeCell ref="B40:B41"/>
    <mergeCell ref="C40:C41"/>
    <mergeCell ref="B42:C43"/>
    <mergeCell ref="C32:C33"/>
    <mergeCell ref="B34:B35"/>
    <mergeCell ref="C34:C35"/>
    <mergeCell ref="B36:B37"/>
    <mergeCell ref="C36:C37"/>
    <mergeCell ref="B32:B33"/>
    <mergeCell ref="B38:B39"/>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election activeCell="B17" sqref="B17"/>
    </sheetView>
  </sheetViews>
  <sheetFormatPr baseColWidth="10" defaultRowHeight="14.4" x14ac:dyDescent="0.3"/>
  <cols>
    <col min="1" max="1" width="6" customWidth="1"/>
  </cols>
  <sheetData>
    <row r="2" spans="1:14" x14ac:dyDescent="0.3">
      <c r="A2" s="112" t="s">
        <v>121</v>
      </c>
    </row>
    <row r="3" spans="1:14" x14ac:dyDescent="0.3">
      <c r="A3" s="112" t="s">
        <v>122</v>
      </c>
    </row>
    <row r="4" spans="1:14" x14ac:dyDescent="0.3">
      <c r="A4" s="112"/>
    </row>
    <row r="5" spans="1:14" x14ac:dyDescent="0.3">
      <c r="A5" s="112"/>
      <c r="B5" s="263" t="s">
        <v>591</v>
      </c>
      <c r="C5" s="252"/>
      <c r="D5" s="252"/>
      <c r="E5" s="252"/>
      <c r="F5" s="252"/>
      <c r="N5" s="282" t="s">
        <v>598</v>
      </c>
    </row>
    <row r="6" spans="1:14" x14ac:dyDescent="0.3">
      <c r="A6" s="112"/>
    </row>
    <row r="7" spans="1:14" s="264" customFormat="1" ht="13.8" x14ac:dyDescent="0.3">
      <c r="B7" s="265" t="s">
        <v>144</v>
      </c>
      <c r="C7" s="266"/>
      <c r="D7" s="266"/>
      <c r="E7" s="266"/>
      <c r="F7" s="266"/>
      <c r="G7" s="266"/>
      <c r="H7" s="266"/>
      <c r="I7" s="266"/>
      <c r="J7" s="266"/>
      <c r="K7" s="266"/>
      <c r="L7" s="266"/>
      <c r="M7" s="266"/>
      <c r="N7" s="267"/>
    </row>
    <row r="8" spans="1:14" s="264" customFormat="1" ht="13.8" x14ac:dyDescent="0.3">
      <c r="B8" s="275" t="s">
        <v>638</v>
      </c>
      <c r="C8" s="276"/>
      <c r="D8" s="276"/>
      <c r="E8" s="276"/>
      <c r="F8" s="276"/>
      <c r="G8" s="276"/>
      <c r="H8" s="276"/>
      <c r="I8" s="276"/>
      <c r="J8" s="276"/>
      <c r="K8" s="276"/>
      <c r="L8" s="276"/>
      <c r="M8" s="276"/>
      <c r="N8" s="277"/>
    </row>
    <row r="9" spans="1:14" s="264" customFormat="1" ht="13.8" x14ac:dyDescent="0.3">
      <c r="B9" s="278" t="s">
        <v>592</v>
      </c>
      <c r="C9" s="268"/>
      <c r="D9" s="268"/>
      <c r="E9" s="268"/>
      <c r="F9" s="268"/>
      <c r="G9" s="268"/>
      <c r="H9" s="268"/>
      <c r="I9" s="268"/>
      <c r="J9" s="268"/>
      <c r="K9" s="268"/>
      <c r="L9" s="268"/>
      <c r="M9" s="268"/>
      <c r="N9" s="269"/>
    </row>
    <row r="10" spans="1:14" s="264" customFormat="1" ht="13.8" x14ac:dyDescent="0.3">
      <c r="B10" s="276"/>
      <c r="C10" s="276"/>
      <c r="D10" s="276"/>
      <c r="E10" s="276"/>
      <c r="F10" s="276"/>
      <c r="G10" s="276"/>
      <c r="H10" s="276"/>
      <c r="I10" s="276"/>
      <c r="J10" s="276"/>
      <c r="K10" s="276"/>
      <c r="L10" s="276"/>
      <c r="M10" s="276"/>
      <c r="N10" s="276"/>
    </row>
    <row r="11" spans="1:14" s="264" customFormat="1" ht="13.8" x14ac:dyDescent="0.3">
      <c r="B11" s="143" t="s">
        <v>544</v>
      </c>
      <c r="C11" s="276"/>
      <c r="D11" s="276"/>
      <c r="E11" s="276"/>
      <c r="F11" s="276"/>
      <c r="G11" s="276"/>
      <c r="H11" s="276"/>
      <c r="I11" s="276"/>
      <c r="J11" s="276"/>
      <c r="K11" s="276"/>
      <c r="L11" s="276"/>
      <c r="M11" s="276"/>
      <c r="N11" s="276"/>
    </row>
    <row r="12" spans="1:14" s="264" customFormat="1" ht="13.8" x14ac:dyDescent="0.3">
      <c r="B12" s="279" t="s">
        <v>652</v>
      </c>
    </row>
    <row r="13" spans="1:14" s="264" customFormat="1" ht="13.8" x14ac:dyDescent="0.3">
      <c r="B13" s="270" t="s">
        <v>653</v>
      </c>
    </row>
    <row r="14" spans="1:14" s="264" customFormat="1" ht="13.8" x14ac:dyDescent="0.3">
      <c r="B14" s="270" t="s">
        <v>654</v>
      </c>
    </row>
    <row r="15" spans="1:14" s="264" customFormat="1" ht="13.8" x14ac:dyDescent="0.3">
      <c r="B15" s="270" t="s">
        <v>655</v>
      </c>
    </row>
    <row r="16" spans="1:14" s="264" customFormat="1" ht="13.8" x14ac:dyDescent="0.3">
      <c r="B16" s="270" t="s">
        <v>656</v>
      </c>
    </row>
  </sheetData>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97"/>
  <sheetViews>
    <sheetView showGridLines="0" zoomScaleNormal="100" workbookViewId="0">
      <pane xSplit="2" ySplit="10" topLeftCell="C80" activePane="bottomRight" state="frozen"/>
      <selection pane="topRight" activeCell="C1" sqref="C1"/>
      <selection pane="bottomLeft" activeCell="A11" sqref="A11"/>
      <selection pane="bottomRight" activeCell="K96" sqref="K96"/>
    </sheetView>
  </sheetViews>
  <sheetFormatPr baseColWidth="10" defaultColWidth="11.44140625" defaultRowHeight="12" x14ac:dyDescent="0.25"/>
  <cols>
    <col min="1" max="1" width="6" style="83" customWidth="1"/>
    <col min="2" max="16384" width="11.44140625" style="83"/>
  </cols>
  <sheetData>
    <row r="2" spans="1:8" x14ac:dyDescent="0.25">
      <c r="A2" s="112" t="s">
        <v>121</v>
      </c>
    </row>
    <row r="3" spans="1:8" x14ac:dyDescent="0.25">
      <c r="A3" s="112" t="s">
        <v>122</v>
      </c>
    </row>
    <row r="5" spans="1:8" ht="28.5" customHeight="1" x14ac:dyDescent="0.25">
      <c r="B5" s="399" t="s">
        <v>545</v>
      </c>
      <c r="C5" s="399"/>
      <c r="D5" s="399"/>
      <c r="E5" s="399"/>
      <c r="F5" s="399"/>
      <c r="H5" s="274" t="s">
        <v>597</v>
      </c>
    </row>
    <row r="6" spans="1:8" ht="13.8" x14ac:dyDescent="0.3">
      <c r="B6" s="347" t="s">
        <v>639</v>
      </c>
      <c r="C6" s="347"/>
      <c r="D6" s="347"/>
      <c r="E6" s="347"/>
      <c r="F6" s="347"/>
    </row>
    <row r="8" spans="1:8" ht="27" customHeight="1" x14ac:dyDescent="0.25">
      <c r="B8" s="400" t="s">
        <v>546</v>
      </c>
      <c r="C8" s="401" t="s">
        <v>547</v>
      </c>
      <c r="D8" s="401"/>
      <c r="E8" s="401"/>
      <c r="F8" s="402"/>
    </row>
    <row r="9" spans="1:8" x14ac:dyDescent="0.25">
      <c r="B9" s="400"/>
      <c r="C9" s="403" t="s">
        <v>500</v>
      </c>
      <c r="D9" s="405" t="s">
        <v>548</v>
      </c>
      <c r="E9" s="406"/>
      <c r="F9" s="407" t="s">
        <v>549</v>
      </c>
    </row>
    <row r="10" spans="1:8" x14ac:dyDescent="0.25">
      <c r="B10" s="400"/>
      <c r="C10" s="404"/>
      <c r="D10" s="166" t="s">
        <v>550</v>
      </c>
      <c r="E10" s="167" t="s">
        <v>551</v>
      </c>
      <c r="F10" s="408"/>
    </row>
    <row r="11" spans="1:8" x14ac:dyDescent="0.25">
      <c r="B11" s="168" t="s">
        <v>552</v>
      </c>
      <c r="C11" s="169">
        <v>333</v>
      </c>
      <c r="D11" s="170"/>
      <c r="E11" s="171"/>
      <c r="F11" s="171"/>
    </row>
    <row r="12" spans="1:8" x14ac:dyDescent="0.25">
      <c r="B12" s="172">
        <v>2009</v>
      </c>
      <c r="C12" s="169">
        <v>2105</v>
      </c>
      <c r="D12" s="170"/>
      <c r="E12" s="171"/>
      <c r="F12" s="171"/>
    </row>
    <row r="13" spans="1:8" x14ac:dyDescent="0.25">
      <c r="B13" s="172">
        <v>2010</v>
      </c>
      <c r="C13" s="169">
        <v>1759</v>
      </c>
      <c r="D13" s="170"/>
      <c r="E13" s="171"/>
      <c r="F13" s="171"/>
    </row>
    <row r="14" spans="1:8" x14ac:dyDescent="0.25">
      <c r="B14" s="172">
        <v>2011</v>
      </c>
      <c r="C14" s="173">
        <v>1026</v>
      </c>
      <c r="D14" s="174"/>
      <c r="E14" s="175"/>
      <c r="F14" s="175"/>
    </row>
    <row r="15" spans="1:8" x14ac:dyDescent="0.25">
      <c r="B15" s="172">
        <v>2012</v>
      </c>
      <c r="C15" s="173">
        <v>807</v>
      </c>
      <c r="D15" s="174"/>
      <c r="E15" s="175"/>
      <c r="F15" s="175">
        <f>4799+6387+5277+4788+3887+4506+3139+8888+9643+3804+9793+10267</f>
        <v>75178</v>
      </c>
    </row>
    <row r="16" spans="1:8" x14ac:dyDescent="0.25">
      <c r="B16" s="176">
        <v>41275</v>
      </c>
      <c r="C16" s="177">
        <v>58</v>
      </c>
      <c r="D16" s="178"/>
      <c r="E16" s="179"/>
      <c r="F16" s="179">
        <v>10513</v>
      </c>
    </row>
    <row r="17" spans="2:6" x14ac:dyDescent="0.25">
      <c r="B17" s="176">
        <v>41306</v>
      </c>
      <c r="C17" s="177">
        <v>55</v>
      </c>
      <c r="D17" s="178"/>
      <c r="E17" s="179"/>
      <c r="F17" s="179">
        <v>8811</v>
      </c>
    </row>
    <row r="18" spans="2:6" x14ac:dyDescent="0.25">
      <c r="B18" s="176">
        <v>41334</v>
      </c>
      <c r="C18" s="177">
        <v>64</v>
      </c>
      <c r="D18" s="178"/>
      <c r="E18" s="179"/>
      <c r="F18" s="179">
        <v>11072</v>
      </c>
    </row>
    <row r="19" spans="2:6" x14ac:dyDescent="0.25">
      <c r="B19" s="176">
        <v>41365</v>
      </c>
      <c r="C19" s="177">
        <v>66</v>
      </c>
      <c r="D19" s="178"/>
      <c r="E19" s="179"/>
      <c r="F19" s="179">
        <v>9568</v>
      </c>
    </row>
    <row r="20" spans="2:6" x14ac:dyDescent="0.25">
      <c r="B20" s="176">
        <v>41395</v>
      </c>
      <c r="C20" s="177">
        <v>60</v>
      </c>
      <c r="D20" s="178"/>
      <c r="E20" s="179"/>
      <c r="F20" s="179">
        <v>9423</v>
      </c>
    </row>
    <row r="21" spans="2:6" x14ac:dyDescent="0.25">
      <c r="B21" s="176">
        <v>41426</v>
      </c>
      <c r="C21" s="177">
        <v>54</v>
      </c>
      <c r="D21" s="178"/>
      <c r="E21" s="179"/>
      <c r="F21" s="179">
        <v>10541</v>
      </c>
    </row>
    <row r="22" spans="2:6" x14ac:dyDescent="0.25">
      <c r="B22" s="176">
        <v>41456</v>
      </c>
      <c r="C22" s="177">
        <v>58</v>
      </c>
      <c r="D22" s="178"/>
      <c r="E22" s="179"/>
      <c r="F22" s="179">
        <v>10315</v>
      </c>
    </row>
    <row r="23" spans="2:6" x14ac:dyDescent="0.25">
      <c r="B23" s="176">
        <v>41487</v>
      </c>
      <c r="C23" s="177">
        <v>58</v>
      </c>
      <c r="D23" s="178"/>
      <c r="E23" s="179"/>
      <c r="F23" s="179">
        <v>9741</v>
      </c>
    </row>
    <row r="24" spans="2:6" x14ac:dyDescent="0.25">
      <c r="B24" s="176">
        <v>41518</v>
      </c>
      <c r="C24" s="177">
        <v>50</v>
      </c>
      <c r="D24" s="178"/>
      <c r="E24" s="179"/>
      <c r="F24" s="179">
        <v>9232</v>
      </c>
    </row>
    <row r="25" spans="2:6" x14ac:dyDescent="0.25">
      <c r="B25" s="176">
        <v>41548</v>
      </c>
      <c r="C25" s="177">
        <v>48</v>
      </c>
      <c r="D25" s="178"/>
      <c r="E25" s="179"/>
      <c r="F25" s="179">
        <v>9928</v>
      </c>
    </row>
    <row r="26" spans="2:6" x14ac:dyDescent="0.25">
      <c r="B26" s="176">
        <v>41579</v>
      </c>
      <c r="C26" s="177">
        <v>28</v>
      </c>
      <c r="D26" s="178"/>
      <c r="E26" s="179"/>
      <c r="F26" s="179">
        <v>6195</v>
      </c>
    </row>
    <row r="27" spans="2:6" x14ac:dyDescent="0.25">
      <c r="B27" s="176">
        <v>41609</v>
      </c>
      <c r="C27" s="180">
        <v>55</v>
      </c>
      <c r="D27" s="181"/>
      <c r="E27" s="182"/>
      <c r="F27" s="182">
        <v>8859</v>
      </c>
    </row>
    <row r="28" spans="2:6" x14ac:dyDescent="0.25">
      <c r="B28" s="172">
        <v>2013</v>
      </c>
      <c r="C28" s="169">
        <f>SUM(C16:C27)</f>
        <v>654</v>
      </c>
      <c r="D28" s="170"/>
      <c r="E28" s="171"/>
      <c r="F28" s="171">
        <f>SUM(F16:F27)</f>
        <v>114198</v>
      </c>
    </row>
    <row r="29" spans="2:6" x14ac:dyDescent="0.25">
      <c r="B29" s="176">
        <v>41640</v>
      </c>
      <c r="C29" s="180">
        <v>57</v>
      </c>
      <c r="D29" s="181"/>
      <c r="E29" s="182"/>
      <c r="F29" s="182">
        <v>10003</v>
      </c>
    </row>
    <row r="30" spans="2:6" x14ac:dyDescent="0.25">
      <c r="B30" s="176">
        <v>41671</v>
      </c>
      <c r="C30" s="180">
        <v>36</v>
      </c>
      <c r="D30" s="181"/>
      <c r="E30" s="182"/>
      <c r="F30" s="182">
        <v>8116</v>
      </c>
    </row>
    <row r="31" spans="2:6" x14ac:dyDescent="0.25">
      <c r="B31" s="176">
        <v>41699</v>
      </c>
      <c r="C31" s="180">
        <v>43</v>
      </c>
      <c r="D31" s="181"/>
      <c r="E31" s="182"/>
      <c r="F31" s="182">
        <v>3794</v>
      </c>
    </row>
    <row r="32" spans="2:6" x14ac:dyDescent="0.25">
      <c r="B32" s="176">
        <v>41730</v>
      </c>
      <c r="C32" s="180">
        <v>44</v>
      </c>
      <c r="D32" s="181"/>
      <c r="E32" s="182"/>
      <c r="F32" s="182">
        <v>5833</v>
      </c>
    </row>
    <row r="33" spans="2:6" x14ac:dyDescent="0.25">
      <c r="B33" s="176">
        <v>41760</v>
      </c>
      <c r="C33" s="180">
        <v>47</v>
      </c>
      <c r="D33" s="181"/>
      <c r="E33" s="182"/>
      <c r="F33" s="182">
        <v>3916</v>
      </c>
    </row>
    <row r="34" spans="2:6" x14ac:dyDescent="0.25">
      <c r="B34" s="176">
        <v>41791</v>
      </c>
      <c r="C34" s="180">
        <v>48</v>
      </c>
      <c r="D34" s="181"/>
      <c r="E34" s="182"/>
      <c r="F34" s="182">
        <v>3251</v>
      </c>
    </row>
    <row r="35" spans="2:6" x14ac:dyDescent="0.25">
      <c r="B35" s="176">
        <v>41821</v>
      </c>
      <c r="C35" s="180">
        <v>47</v>
      </c>
      <c r="D35" s="181"/>
      <c r="E35" s="182"/>
      <c r="F35" s="182">
        <v>3190</v>
      </c>
    </row>
    <row r="36" spans="2:6" x14ac:dyDescent="0.25">
      <c r="B36" s="176">
        <v>41852</v>
      </c>
      <c r="C36" s="180">
        <v>44</v>
      </c>
      <c r="D36" s="181"/>
      <c r="E36" s="182"/>
      <c r="F36" s="182">
        <v>3136</v>
      </c>
    </row>
    <row r="37" spans="2:6" x14ac:dyDescent="0.25">
      <c r="B37" s="176">
        <v>41883</v>
      </c>
      <c r="C37" s="180">
        <v>41</v>
      </c>
      <c r="D37" s="181"/>
      <c r="E37" s="182"/>
      <c r="F37" s="182">
        <v>2928</v>
      </c>
    </row>
    <row r="38" spans="2:6" x14ac:dyDescent="0.25">
      <c r="B38" s="176">
        <v>41913</v>
      </c>
      <c r="C38" s="180">
        <v>34</v>
      </c>
      <c r="D38" s="181"/>
      <c r="E38" s="182"/>
      <c r="F38" s="182">
        <v>2732</v>
      </c>
    </row>
    <row r="39" spans="2:6" x14ac:dyDescent="0.25">
      <c r="B39" s="176">
        <v>41944</v>
      </c>
      <c r="C39" s="180">
        <v>25</v>
      </c>
      <c r="D39" s="181"/>
      <c r="E39" s="182"/>
      <c r="F39" s="182">
        <v>3936</v>
      </c>
    </row>
    <row r="40" spans="2:6" x14ac:dyDescent="0.25">
      <c r="B40" s="176">
        <v>41974</v>
      </c>
      <c r="C40" s="180">
        <v>47</v>
      </c>
      <c r="D40" s="181"/>
      <c r="E40" s="182"/>
      <c r="F40" s="182">
        <v>3018</v>
      </c>
    </row>
    <row r="41" spans="2:6" x14ac:dyDescent="0.25">
      <c r="B41" s="172">
        <v>2014</v>
      </c>
      <c r="C41" s="169">
        <f>SUM(C29:C40)</f>
        <v>513</v>
      </c>
      <c r="D41" s="170"/>
      <c r="E41" s="171"/>
      <c r="F41" s="171">
        <f>SUM(F29:F40)</f>
        <v>53853</v>
      </c>
    </row>
    <row r="42" spans="2:6" x14ac:dyDescent="0.25">
      <c r="B42" s="176">
        <v>42005</v>
      </c>
      <c r="C42" s="180">
        <v>40</v>
      </c>
      <c r="D42" s="181"/>
      <c r="E42" s="182"/>
      <c r="F42" s="182">
        <v>2343</v>
      </c>
    </row>
    <row r="43" spans="2:6" x14ac:dyDescent="0.25">
      <c r="B43" s="176">
        <v>42036</v>
      </c>
      <c r="C43" s="180">
        <v>37</v>
      </c>
      <c r="D43" s="181"/>
      <c r="E43" s="182"/>
      <c r="F43" s="182">
        <v>2758</v>
      </c>
    </row>
    <row r="44" spans="2:6" x14ac:dyDescent="0.25">
      <c r="B44" s="176">
        <v>42064</v>
      </c>
      <c r="C44" s="180">
        <v>39</v>
      </c>
      <c r="D44" s="181"/>
      <c r="E44" s="182"/>
      <c r="F44" s="182">
        <v>2319</v>
      </c>
    </row>
    <row r="45" spans="2:6" x14ac:dyDescent="0.25">
      <c r="B45" s="176">
        <v>42095</v>
      </c>
      <c r="C45" s="180">
        <v>33</v>
      </c>
      <c r="D45" s="181"/>
      <c r="E45" s="182"/>
      <c r="F45" s="182">
        <v>1250</v>
      </c>
    </row>
    <row r="46" spans="2:6" x14ac:dyDescent="0.25">
      <c r="B46" s="176">
        <v>42125</v>
      </c>
      <c r="C46" s="180">
        <v>31</v>
      </c>
      <c r="D46" s="181"/>
      <c r="E46" s="182"/>
      <c r="F46" s="182">
        <v>1952</v>
      </c>
    </row>
    <row r="47" spans="2:6" x14ac:dyDescent="0.25">
      <c r="B47" s="176">
        <v>42156</v>
      </c>
      <c r="C47" s="180">
        <v>38</v>
      </c>
      <c r="D47" s="181"/>
      <c r="E47" s="182"/>
      <c r="F47" s="182">
        <v>1536</v>
      </c>
    </row>
    <row r="48" spans="2:6" x14ac:dyDescent="0.25">
      <c r="B48" s="176">
        <v>42186</v>
      </c>
      <c r="C48" s="180">
        <v>33</v>
      </c>
      <c r="D48" s="181"/>
      <c r="E48" s="182"/>
      <c r="F48" s="182">
        <v>2640</v>
      </c>
    </row>
    <row r="49" spans="2:6" x14ac:dyDescent="0.25">
      <c r="B49" s="176">
        <v>42217</v>
      </c>
      <c r="C49" s="180">
        <v>37</v>
      </c>
      <c r="D49" s="181"/>
      <c r="E49" s="182"/>
      <c r="F49" s="182">
        <v>1723</v>
      </c>
    </row>
    <row r="50" spans="2:6" x14ac:dyDescent="0.25">
      <c r="B50" s="176">
        <v>42248</v>
      </c>
      <c r="C50" s="180">
        <v>40</v>
      </c>
      <c r="D50" s="181"/>
      <c r="E50" s="182"/>
      <c r="F50" s="182">
        <v>2602</v>
      </c>
    </row>
    <row r="51" spans="2:6" x14ac:dyDescent="0.25">
      <c r="B51" s="176">
        <v>42278</v>
      </c>
      <c r="C51" s="180">
        <v>39</v>
      </c>
      <c r="D51" s="181"/>
      <c r="E51" s="182"/>
      <c r="F51" s="182">
        <v>2691</v>
      </c>
    </row>
    <row r="52" spans="2:6" x14ac:dyDescent="0.25">
      <c r="B52" s="176">
        <v>42309</v>
      </c>
      <c r="C52" s="180">
        <v>37</v>
      </c>
      <c r="D52" s="181"/>
      <c r="E52" s="182"/>
      <c r="F52" s="182">
        <v>2518</v>
      </c>
    </row>
    <row r="53" spans="2:6" x14ac:dyDescent="0.25">
      <c r="B53" s="176">
        <v>42339</v>
      </c>
      <c r="C53" s="180">
        <v>33</v>
      </c>
      <c r="D53" s="181"/>
      <c r="E53" s="182"/>
      <c r="F53" s="182">
        <v>2358</v>
      </c>
    </row>
    <row r="54" spans="2:6" x14ac:dyDescent="0.25">
      <c r="B54" s="172">
        <v>2015</v>
      </c>
      <c r="C54" s="169">
        <f>SUM(C42:C53)</f>
        <v>437</v>
      </c>
      <c r="D54" s="170"/>
      <c r="E54" s="171"/>
      <c r="F54" s="171">
        <f>SUM(F42:F53)</f>
        <v>26690</v>
      </c>
    </row>
    <row r="55" spans="2:6" x14ac:dyDescent="0.25">
      <c r="B55" s="176">
        <v>42370</v>
      </c>
      <c r="C55" s="180">
        <v>33</v>
      </c>
      <c r="D55" s="181"/>
      <c r="E55" s="182"/>
      <c r="F55" s="182">
        <v>3308</v>
      </c>
    </row>
    <row r="56" spans="2:6" x14ac:dyDescent="0.25">
      <c r="B56" s="176">
        <v>42401</v>
      </c>
      <c r="C56" s="180">
        <v>33</v>
      </c>
      <c r="D56" s="181"/>
      <c r="E56" s="182"/>
      <c r="F56" s="182">
        <v>2327</v>
      </c>
    </row>
    <row r="57" spans="2:6" x14ac:dyDescent="0.25">
      <c r="B57" s="176">
        <v>42430</v>
      </c>
      <c r="C57" s="180">
        <v>40</v>
      </c>
      <c r="D57" s="181"/>
      <c r="E57" s="182"/>
      <c r="F57" s="182">
        <v>2621</v>
      </c>
    </row>
    <row r="58" spans="2:6" x14ac:dyDescent="0.25">
      <c r="B58" s="176">
        <v>42461</v>
      </c>
      <c r="C58" s="180">
        <v>39</v>
      </c>
      <c r="D58" s="181"/>
      <c r="E58" s="182"/>
      <c r="F58" s="182">
        <v>2495</v>
      </c>
    </row>
    <row r="59" spans="2:6" x14ac:dyDescent="0.25">
      <c r="B59" s="176">
        <v>42491</v>
      </c>
      <c r="C59" s="180">
        <v>40</v>
      </c>
      <c r="D59" s="181">
        <v>1000</v>
      </c>
      <c r="E59" s="182">
        <v>1038</v>
      </c>
      <c r="F59" s="182">
        <f>D59+E59</f>
        <v>2038</v>
      </c>
    </row>
    <row r="60" spans="2:6" x14ac:dyDescent="0.25">
      <c r="B60" s="176">
        <v>42522</v>
      </c>
      <c r="C60" s="180">
        <v>37</v>
      </c>
      <c r="D60" s="183" t="s">
        <v>501</v>
      </c>
      <c r="E60" s="184" t="s">
        <v>501</v>
      </c>
      <c r="F60" s="182">
        <v>1960</v>
      </c>
    </row>
    <row r="61" spans="2:6" x14ac:dyDescent="0.25">
      <c r="B61" s="176">
        <v>42552</v>
      </c>
      <c r="C61" s="180">
        <v>46</v>
      </c>
      <c r="D61" s="181">
        <v>1739</v>
      </c>
      <c r="E61" s="182">
        <v>1498</v>
      </c>
      <c r="F61" s="182">
        <f t="shared" ref="F61:F66" si="0">D61+E61</f>
        <v>3237</v>
      </c>
    </row>
    <row r="62" spans="2:6" x14ac:dyDescent="0.25">
      <c r="B62" s="176">
        <v>42583</v>
      </c>
      <c r="C62" s="180">
        <v>47</v>
      </c>
      <c r="D62" s="181">
        <v>1262</v>
      </c>
      <c r="E62" s="182">
        <v>1077</v>
      </c>
      <c r="F62" s="182">
        <f t="shared" si="0"/>
        <v>2339</v>
      </c>
    </row>
    <row r="63" spans="2:6" x14ac:dyDescent="0.25">
      <c r="B63" s="176">
        <v>42614</v>
      </c>
      <c r="C63" s="180">
        <v>38</v>
      </c>
      <c r="D63" s="181">
        <v>1119</v>
      </c>
      <c r="E63" s="182">
        <v>1309</v>
      </c>
      <c r="F63" s="182">
        <f t="shared" si="0"/>
        <v>2428</v>
      </c>
    </row>
    <row r="64" spans="2:6" x14ac:dyDescent="0.25">
      <c r="B64" s="176">
        <v>42644</v>
      </c>
      <c r="C64" s="180">
        <v>36</v>
      </c>
      <c r="D64" s="181">
        <v>943</v>
      </c>
      <c r="E64" s="182">
        <v>705</v>
      </c>
      <c r="F64" s="182">
        <f t="shared" si="0"/>
        <v>1648</v>
      </c>
    </row>
    <row r="65" spans="2:6" x14ac:dyDescent="0.25">
      <c r="B65" s="176">
        <v>42675</v>
      </c>
      <c r="C65" s="180">
        <v>42</v>
      </c>
      <c r="D65" s="181">
        <v>2225</v>
      </c>
      <c r="E65" s="182">
        <v>1770</v>
      </c>
      <c r="F65" s="182">
        <f t="shared" si="0"/>
        <v>3995</v>
      </c>
    </row>
    <row r="66" spans="2:6" x14ac:dyDescent="0.25">
      <c r="B66" s="176">
        <v>42705</v>
      </c>
      <c r="C66" s="180">
        <v>50</v>
      </c>
      <c r="D66" s="181">
        <v>3021</v>
      </c>
      <c r="E66" s="182">
        <v>2296</v>
      </c>
      <c r="F66" s="182">
        <f t="shared" si="0"/>
        <v>5317</v>
      </c>
    </row>
    <row r="67" spans="2:6" x14ac:dyDescent="0.25">
      <c r="B67" s="172">
        <v>2016</v>
      </c>
      <c r="C67" s="169">
        <f>SUM(C55:C66)</f>
        <v>481</v>
      </c>
      <c r="D67" s="170"/>
      <c r="E67" s="171"/>
      <c r="F67" s="171">
        <f>SUM(F55:F66)</f>
        <v>33713</v>
      </c>
    </row>
    <row r="68" spans="2:6" x14ac:dyDescent="0.25">
      <c r="B68" s="176">
        <v>42736</v>
      </c>
      <c r="C68" s="180">
        <v>40</v>
      </c>
      <c r="D68" s="181">
        <v>2335</v>
      </c>
      <c r="E68" s="182">
        <v>1830</v>
      </c>
      <c r="F68" s="182">
        <f t="shared" ref="F68:F79" si="1">D68+E68</f>
        <v>4165</v>
      </c>
    </row>
    <row r="69" spans="2:6" x14ac:dyDescent="0.25">
      <c r="B69" s="176">
        <v>42767</v>
      </c>
      <c r="C69" s="180">
        <v>32</v>
      </c>
      <c r="D69" s="181">
        <v>2075</v>
      </c>
      <c r="E69" s="182">
        <v>1511</v>
      </c>
      <c r="F69" s="182">
        <f t="shared" si="1"/>
        <v>3586</v>
      </c>
    </row>
    <row r="70" spans="2:6" x14ac:dyDescent="0.25">
      <c r="B70" s="176">
        <v>42795</v>
      </c>
      <c r="C70" s="180">
        <v>37</v>
      </c>
      <c r="D70" s="181">
        <v>922</v>
      </c>
      <c r="E70" s="182">
        <v>763</v>
      </c>
      <c r="F70" s="182">
        <f t="shared" si="1"/>
        <v>1685</v>
      </c>
    </row>
    <row r="71" spans="2:6" x14ac:dyDescent="0.25">
      <c r="B71" s="176">
        <v>42826</v>
      </c>
      <c r="C71" s="180">
        <v>27</v>
      </c>
      <c r="D71" s="181">
        <v>464</v>
      </c>
      <c r="E71" s="181">
        <v>377</v>
      </c>
      <c r="F71" s="181">
        <f t="shared" si="1"/>
        <v>841</v>
      </c>
    </row>
    <row r="72" spans="2:6" x14ac:dyDescent="0.25">
      <c r="B72" s="176">
        <v>42856</v>
      </c>
      <c r="C72" s="180">
        <v>36</v>
      </c>
      <c r="D72" s="181">
        <v>870</v>
      </c>
      <c r="E72" s="182">
        <v>555</v>
      </c>
      <c r="F72" s="182">
        <f t="shared" si="1"/>
        <v>1425</v>
      </c>
    </row>
    <row r="73" spans="2:6" x14ac:dyDescent="0.25">
      <c r="B73" s="176">
        <v>42887</v>
      </c>
      <c r="C73" s="180">
        <v>38</v>
      </c>
      <c r="D73" s="181">
        <v>479</v>
      </c>
      <c r="E73" s="182">
        <v>437</v>
      </c>
      <c r="F73" s="182">
        <f t="shared" si="1"/>
        <v>916</v>
      </c>
    </row>
    <row r="74" spans="2:6" x14ac:dyDescent="0.25">
      <c r="B74" s="176">
        <v>42917</v>
      </c>
      <c r="C74" s="180">
        <v>31</v>
      </c>
      <c r="D74" s="181">
        <v>544</v>
      </c>
      <c r="E74" s="181">
        <v>385</v>
      </c>
      <c r="F74" s="181">
        <f t="shared" si="1"/>
        <v>929</v>
      </c>
    </row>
    <row r="75" spans="2:6" x14ac:dyDescent="0.25">
      <c r="B75" s="176">
        <v>42948</v>
      </c>
      <c r="C75" s="180">
        <v>34</v>
      </c>
      <c r="D75" s="181">
        <v>715</v>
      </c>
      <c r="E75" s="181">
        <v>414</v>
      </c>
      <c r="F75" s="181">
        <f t="shared" si="1"/>
        <v>1129</v>
      </c>
    </row>
    <row r="76" spans="2:6" x14ac:dyDescent="0.25">
      <c r="B76" s="176">
        <v>42979</v>
      </c>
      <c r="C76" s="180">
        <v>36</v>
      </c>
      <c r="D76" s="181">
        <v>680</v>
      </c>
      <c r="E76" s="181">
        <v>537</v>
      </c>
      <c r="F76" s="181">
        <f t="shared" si="1"/>
        <v>1217</v>
      </c>
    </row>
    <row r="77" spans="2:6" x14ac:dyDescent="0.25">
      <c r="B77" s="176">
        <v>43009</v>
      </c>
      <c r="C77" s="180">
        <v>33</v>
      </c>
      <c r="D77" s="181">
        <v>503</v>
      </c>
      <c r="E77" s="181">
        <v>374</v>
      </c>
      <c r="F77" s="181">
        <f t="shared" si="1"/>
        <v>877</v>
      </c>
    </row>
    <row r="78" spans="2:6" x14ac:dyDescent="0.25">
      <c r="B78" s="176">
        <v>43040</v>
      </c>
      <c r="C78" s="180">
        <v>40</v>
      </c>
      <c r="D78" s="181">
        <v>676</v>
      </c>
      <c r="E78" s="181">
        <v>640</v>
      </c>
      <c r="F78" s="181">
        <f t="shared" si="1"/>
        <v>1316</v>
      </c>
    </row>
    <row r="79" spans="2:6" x14ac:dyDescent="0.25">
      <c r="B79" s="176">
        <v>43070</v>
      </c>
      <c r="C79" s="180">
        <v>56</v>
      </c>
      <c r="D79" s="181">
        <v>742</v>
      </c>
      <c r="E79" s="181">
        <v>697</v>
      </c>
      <c r="F79" s="181">
        <f t="shared" si="1"/>
        <v>1439</v>
      </c>
    </row>
    <row r="80" spans="2:6" x14ac:dyDescent="0.25">
      <c r="B80" s="172">
        <v>2017</v>
      </c>
      <c r="C80" s="169">
        <f>SUM(C68:C79)</f>
        <v>440</v>
      </c>
      <c r="D80" s="185">
        <f>SUM(D68:D79)</f>
        <v>11005</v>
      </c>
      <c r="E80" s="185">
        <f>SUM(E68:E79)</f>
        <v>8520</v>
      </c>
      <c r="F80" s="185">
        <f>SUM(F68:F79)</f>
        <v>19525</v>
      </c>
    </row>
    <row r="81" spans="2:6" x14ac:dyDescent="0.25">
      <c r="B81" s="176">
        <v>43101</v>
      </c>
      <c r="C81" s="180">
        <v>46</v>
      </c>
      <c r="D81" s="181">
        <v>1310</v>
      </c>
      <c r="E81" s="181">
        <v>1294</v>
      </c>
      <c r="F81" s="181">
        <f>D81+E81</f>
        <v>2604</v>
      </c>
    </row>
    <row r="82" spans="2:6" x14ac:dyDescent="0.25">
      <c r="B82" s="176">
        <v>43132</v>
      </c>
      <c r="C82" s="180">
        <v>61</v>
      </c>
      <c r="D82" s="181">
        <v>1107</v>
      </c>
      <c r="E82" s="181">
        <v>809</v>
      </c>
      <c r="F82" s="181">
        <f>D82+E82</f>
        <v>1916</v>
      </c>
    </row>
    <row r="83" spans="2:6" x14ac:dyDescent="0.25">
      <c r="B83" s="176">
        <v>43160</v>
      </c>
      <c r="C83" s="180">
        <v>44</v>
      </c>
      <c r="D83" s="181">
        <v>861</v>
      </c>
      <c r="E83" s="181">
        <v>608</v>
      </c>
      <c r="F83" s="181">
        <f>D83+E83</f>
        <v>1469</v>
      </c>
    </row>
    <row r="84" spans="2:6" x14ac:dyDescent="0.25">
      <c r="B84" s="176">
        <v>43191</v>
      </c>
      <c r="C84" s="180">
        <v>39</v>
      </c>
      <c r="D84" s="181">
        <v>653</v>
      </c>
      <c r="E84" s="181">
        <v>498</v>
      </c>
      <c r="F84" s="181">
        <f t="shared" ref="F84" si="2">D84+E84</f>
        <v>1151</v>
      </c>
    </row>
    <row r="85" spans="2:6" x14ac:dyDescent="0.25">
      <c r="B85" s="176">
        <v>43221</v>
      </c>
      <c r="C85" s="180">
        <v>40</v>
      </c>
      <c r="D85" s="181">
        <v>965</v>
      </c>
      <c r="E85" s="181">
        <v>663</v>
      </c>
      <c r="F85" s="181">
        <v>1628</v>
      </c>
    </row>
    <row r="86" spans="2:6" x14ac:dyDescent="0.25">
      <c r="B86" s="176">
        <v>43252</v>
      </c>
      <c r="C86" s="180">
        <v>55</v>
      </c>
      <c r="D86" s="181">
        <v>836</v>
      </c>
      <c r="E86" s="181">
        <v>774</v>
      </c>
      <c r="F86" s="181">
        <f t="shared" ref="F86:F91" si="3">D86+E86</f>
        <v>1610</v>
      </c>
    </row>
    <row r="87" spans="2:6" x14ac:dyDescent="0.25">
      <c r="B87" s="176">
        <v>43282</v>
      </c>
      <c r="C87" s="180">
        <v>54</v>
      </c>
      <c r="D87" s="181">
        <v>1124</v>
      </c>
      <c r="E87" s="181">
        <v>980</v>
      </c>
      <c r="F87" s="181">
        <f t="shared" si="3"/>
        <v>2104</v>
      </c>
    </row>
    <row r="88" spans="2:6" x14ac:dyDescent="0.25">
      <c r="B88" s="176">
        <v>43313</v>
      </c>
      <c r="C88" s="180">
        <v>74</v>
      </c>
      <c r="D88" s="181">
        <v>1725</v>
      </c>
      <c r="E88" s="181">
        <v>1398</v>
      </c>
      <c r="F88" s="181">
        <f t="shared" si="3"/>
        <v>3123</v>
      </c>
    </row>
    <row r="89" spans="2:6" x14ac:dyDescent="0.25">
      <c r="B89" s="176">
        <v>43344</v>
      </c>
      <c r="C89" s="180">
        <v>50</v>
      </c>
      <c r="D89" s="181">
        <v>1229</v>
      </c>
      <c r="E89" s="181">
        <v>1067</v>
      </c>
      <c r="F89" s="181">
        <f t="shared" si="3"/>
        <v>2296</v>
      </c>
    </row>
    <row r="90" spans="2:6" x14ac:dyDescent="0.25">
      <c r="B90" s="176">
        <v>43374</v>
      </c>
      <c r="C90" s="180">
        <v>31</v>
      </c>
      <c r="D90" s="181">
        <v>1359</v>
      </c>
      <c r="E90" s="181">
        <v>477</v>
      </c>
      <c r="F90" s="181">
        <f t="shared" si="3"/>
        <v>1836</v>
      </c>
    </row>
    <row r="91" spans="2:6" x14ac:dyDescent="0.25">
      <c r="B91" s="176">
        <v>43405</v>
      </c>
      <c r="C91" s="180">
        <v>21</v>
      </c>
      <c r="D91" s="181">
        <v>1224</v>
      </c>
      <c r="E91" s="181">
        <v>699</v>
      </c>
      <c r="F91" s="181">
        <f t="shared" si="3"/>
        <v>1923</v>
      </c>
    </row>
    <row r="92" spans="2:6" x14ac:dyDescent="0.25">
      <c r="B92" s="176">
        <v>43435</v>
      </c>
      <c r="C92" s="180">
        <v>63</v>
      </c>
      <c r="D92" s="181">
        <v>1322</v>
      </c>
      <c r="E92" s="181">
        <v>1102</v>
      </c>
      <c r="F92" s="181">
        <v>2424</v>
      </c>
    </row>
    <row r="93" spans="2:6" x14ac:dyDescent="0.25">
      <c r="B93" s="172">
        <v>2018</v>
      </c>
      <c r="C93" s="169">
        <f>SUM(C81:C92)</f>
        <v>578</v>
      </c>
      <c r="D93" s="185">
        <f>SUM(D81:D92)</f>
        <v>13715</v>
      </c>
      <c r="E93" s="185">
        <f>SUM(E81:E92)</f>
        <v>10369</v>
      </c>
      <c r="F93" s="185">
        <f>SUM(F81:F92)</f>
        <v>24084</v>
      </c>
    </row>
    <row r="94" spans="2:6" x14ac:dyDescent="0.25">
      <c r="B94" s="176">
        <v>43466</v>
      </c>
      <c r="C94" s="207">
        <v>46</v>
      </c>
      <c r="D94" s="181">
        <v>1409</v>
      </c>
      <c r="E94" s="181">
        <v>848</v>
      </c>
      <c r="F94" s="181">
        <v>2257</v>
      </c>
    </row>
    <row r="95" spans="2:6" x14ac:dyDescent="0.25">
      <c r="B95" s="186" t="s">
        <v>43</v>
      </c>
      <c r="C95" s="187">
        <f>C11+C12+C13+C14+C15+C28+C41+C54+C67+C80+C93+C94</f>
        <v>9179</v>
      </c>
      <c r="D95" s="188"/>
      <c r="E95" s="189"/>
      <c r="F95" s="189">
        <f>F11+F12+F13+F14+F15+F28+F41+F54+F67+F80+F93+F94</f>
        <v>349498</v>
      </c>
    </row>
    <row r="96" spans="2:6" x14ac:dyDescent="0.25">
      <c r="B96" s="83" t="s">
        <v>493</v>
      </c>
    </row>
    <row r="97" spans="2:6" ht="39.75" customHeight="1" x14ac:dyDescent="0.25">
      <c r="B97" s="356" t="s">
        <v>553</v>
      </c>
      <c r="C97" s="356"/>
      <c r="D97" s="356"/>
      <c r="E97" s="356"/>
      <c r="F97" s="356"/>
    </row>
  </sheetData>
  <mergeCells count="8">
    <mergeCell ref="B97:F97"/>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6"/>
  <sheetViews>
    <sheetView showGridLines="0" workbookViewId="0">
      <selection activeCell="B20" sqref="B20"/>
    </sheetView>
  </sheetViews>
  <sheetFormatPr baseColWidth="10" defaultColWidth="11.44140625" defaultRowHeight="12" x14ac:dyDescent="0.25"/>
  <cols>
    <col min="1" max="1" width="6" style="83" customWidth="1"/>
    <col min="2" max="7" width="11.44140625" style="83"/>
    <col min="8" max="8" width="13.5546875" style="83" customWidth="1"/>
    <col min="9" max="16384" width="11.44140625" style="83"/>
  </cols>
  <sheetData>
    <row r="2" spans="1:14" x14ac:dyDescent="0.25">
      <c r="A2" s="112" t="s">
        <v>121</v>
      </c>
    </row>
    <row r="3" spans="1:14" x14ac:dyDescent="0.25">
      <c r="A3" s="112" t="s">
        <v>122</v>
      </c>
    </row>
    <row r="4" spans="1:14" ht="15.75" customHeight="1" x14ac:dyDescent="0.25">
      <c r="A4" s="112"/>
    </row>
    <row r="5" spans="1:14" ht="14.4" x14ac:dyDescent="0.3">
      <c r="A5" s="112"/>
      <c r="B5" s="263" t="s">
        <v>593</v>
      </c>
      <c r="C5" s="251"/>
      <c r="D5" s="251"/>
      <c r="E5" s="251"/>
      <c r="N5" s="282" t="s">
        <v>598</v>
      </c>
    </row>
    <row r="7" spans="1:14" s="264" customFormat="1" ht="13.8" x14ac:dyDescent="0.3">
      <c r="B7" s="265" t="s">
        <v>144</v>
      </c>
      <c r="C7" s="266"/>
      <c r="D7" s="266"/>
      <c r="E7" s="266"/>
      <c r="F7" s="266"/>
      <c r="G7" s="266"/>
      <c r="H7" s="266"/>
      <c r="I7" s="266"/>
      <c r="J7" s="266"/>
      <c r="K7" s="266"/>
      <c r="L7" s="266"/>
      <c r="M7" s="266"/>
      <c r="N7" s="267"/>
    </row>
    <row r="8" spans="1:14" s="264" customFormat="1" ht="13.8" x14ac:dyDescent="0.3">
      <c r="B8" s="343" t="s">
        <v>632</v>
      </c>
      <c r="C8" s="344"/>
      <c r="D8" s="344"/>
      <c r="E8" s="344"/>
      <c r="F8" s="344"/>
      <c r="G8" s="344"/>
      <c r="H8" s="344"/>
      <c r="I8" s="344"/>
      <c r="J8" s="344"/>
      <c r="K8" s="344"/>
      <c r="L8" s="344"/>
      <c r="M8" s="344"/>
      <c r="N8" s="345"/>
    </row>
    <row r="9" spans="1:14" s="264" customFormat="1" ht="13.8" x14ac:dyDescent="0.3">
      <c r="B9" s="343"/>
      <c r="C9" s="344"/>
      <c r="D9" s="344"/>
      <c r="E9" s="344"/>
      <c r="F9" s="344"/>
      <c r="G9" s="344"/>
      <c r="H9" s="344"/>
      <c r="I9" s="344"/>
      <c r="J9" s="344"/>
      <c r="K9" s="344"/>
      <c r="L9" s="344"/>
      <c r="M9" s="344"/>
      <c r="N9" s="345"/>
    </row>
    <row r="10" spans="1:14" s="264" customFormat="1" ht="13.8" x14ac:dyDescent="0.3">
      <c r="B10" s="343"/>
      <c r="C10" s="344"/>
      <c r="D10" s="344"/>
      <c r="E10" s="344"/>
      <c r="F10" s="344"/>
      <c r="G10" s="344"/>
      <c r="H10" s="344"/>
      <c r="I10" s="344"/>
      <c r="J10" s="344"/>
      <c r="K10" s="344"/>
      <c r="L10" s="344"/>
      <c r="M10" s="344"/>
      <c r="N10" s="345"/>
    </row>
    <row r="11" spans="1:14" s="264" customFormat="1" ht="13.8" x14ac:dyDescent="0.3">
      <c r="B11" s="290" t="s">
        <v>633</v>
      </c>
      <c r="C11" s="268"/>
      <c r="D11" s="268"/>
      <c r="E11" s="268"/>
      <c r="F11" s="268"/>
      <c r="G11" s="268"/>
      <c r="H11" s="268"/>
      <c r="I11" s="268"/>
      <c r="J11" s="268"/>
      <c r="K11" s="268"/>
      <c r="L11" s="268"/>
      <c r="M11" s="268"/>
      <c r="N11" s="269"/>
    </row>
    <row r="12" spans="1:14" s="264" customFormat="1" ht="13.8" x14ac:dyDescent="0.3"/>
    <row r="13" spans="1:14" s="264" customFormat="1" ht="13.8" x14ac:dyDescent="0.3">
      <c r="B13" s="143" t="s">
        <v>145</v>
      </c>
    </row>
    <row r="14" spans="1:14" s="264" customFormat="1" ht="13.8" x14ac:dyDescent="0.3">
      <c r="B14" s="346" t="s">
        <v>644</v>
      </c>
      <c r="C14" s="346"/>
      <c r="D14" s="346"/>
      <c r="E14" s="346"/>
      <c r="F14" s="346"/>
      <c r="G14" s="346"/>
      <c r="H14" s="346"/>
      <c r="I14" s="346"/>
    </row>
    <row r="15" spans="1:14" s="264" customFormat="1" ht="13.8" x14ac:dyDescent="0.3">
      <c r="B15" s="346" t="s">
        <v>645</v>
      </c>
      <c r="C15" s="346"/>
      <c r="D15" s="346"/>
      <c r="E15" s="346"/>
      <c r="F15" s="346"/>
      <c r="G15" s="346"/>
      <c r="H15" s="346"/>
    </row>
    <row r="16" spans="1:14" s="264" customFormat="1" ht="13.8" x14ac:dyDescent="0.3"/>
    <row r="17" spans="2:10" s="264" customFormat="1" ht="13.8" x14ac:dyDescent="0.3">
      <c r="B17" s="143" t="s">
        <v>147</v>
      </c>
    </row>
    <row r="18" spans="2:10" s="264" customFormat="1" ht="13.8" x14ac:dyDescent="0.3">
      <c r="B18" s="342" t="s">
        <v>646</v>
      </c>
      <c r="C18" s="342"/>
      <c r="D18" s="342"/>
      <c r="E18" s="342"/>
      <c r="F18" s="342"/>
      <c r="G18" s="342"/>
      <c r="H18" s="342"/>
      <c r="I18" s="342"/>
      <c r="J18" s="342"/>
    </row>
    <row r="19" spans="2:10" s="264" customFormat="1" ht="13.8" x14ac:dyDescent="0.3">
      <c r="B19" s="342" t="s">
        <v>647</v>
      </c>
      <c r="C19" s="342"/>
      <c r="D19" s="342"/>
      <c r="E19" s="342"/>
      <c r="F19" s="342"/>
      <c r="G19" s="342"/>
      <c r="H19" s="342"/>
      <c r="I19" s="342"/>
    </row>
    <row r="20" spans="2:10" s="264" customFormat="1" ht="13.8" x14ac:dyDescent="0.3">
      <c r="B20" s="271"/>
    </row>
    <row r="21" spans="2:10" s="264" customFormat="1" ht="13.8" x14ac:dyDescent="0.3">
      <c r="B21" s="143" t="s">
        <v>619</v>
      </c>
    </row>
    <row r="22" spans="2:10" s="264" customFormat="1" ht="13.8" x14ac:dyDescent="0.3">
      <c r="B22" s="342" t="s">
        <v>123</v>
      </c>
      <c r="C22" s="342"/>
      <c r="D22" s="342"/>
    </row>
    <row r="23" spans="2:10" s="264" customFormat="1" ht="13.8" x14ac:dyDescent="0.3">
      <c r="B23" s="342" t="s">
        <v>124</v>
      </c>
      <c r="C23" s="342"/>
      <c r="D23" s="342"/>
    </row>
    <row r="24" spans="2:10" s="264" customFormat="1" ht="13.8" x14ac:dyDescent="0.3">
      <c r="B24" s="342" t="s">
        <v>131</v>
      </c>
      <c r="C24" s="342"/>
      <c r="D24" s="342"/>
    </row>
    <row r="25" spans="2:10" s="264" customFormat="1" ht="13.8" x14ac:dyDescent="0.3">
      <c r="B25" s="342" t="s">
        <v>125</v>
      </c>
      <c r="C25" s="342"/>
      <c r="D25" s="342"/>
    </row>
    <row r="26" spans="2:10" s="264" customFormat="1" ht="13.8" x14ac:dyDescent="0.3">
      <c r="B26" s="342" t="s">
        <v>126</v>
      </c>
      <c r="C26" s="342"/>
      <c r="D26" s="342"/>
    </row>
    <row r="27" spans="2:10" s="264" customFormat="1" ht="13.8" x14ac:dyDescent="0.3">
      <c r="B27" s="342" t="s">
        <v>127</v>
      </c>
      <c r="C27" s="342"/>
      <c r="D27" s="342"/>
    </row>
    <row r="28" spans="2:10" s="264" customFormat="1" ht="13.8" x14ac:dyDescent="0.3">
      <c r="B28" s="342" t="s">
        <v>128</v>
      </c>
      <c r="C28" s="342"/>
      <c r="D28" s="342"/>
    </row>
    <row r="29" spans="2:10" s="264" customFormat="1" ht="13.8" x14ac:dyDescent="0.3">
      <c r="B29" s="342" t="s">
        <v>129</v>
      </c>
      <c r="C29" s="342"/>
      <c r="D29" s="342"/>
    </row>
    <row r="30" spans="2:10" s="264" customFormat="1" ht="13.8" x14ac:dyDescent="0.3">
      <c r="B30" s="342" t="s">
        <v>130</v>
      </c>
      <c r="C30" s="342"/>
      <c r="D30" s="342"/>
    </row>
    <row r="31" spans="2:10" s="264" customFormat="1" ht="13.8" x14ac:dyDescent="0.3">
      <c r="B31" s="342" t="s">
        <v>132</v>
      </c>
      <c r="C31" s="342"/>
      <c r="D31" s="342"/>
    </row>
    <row r="32" spans="2:10" s="264" customFormat="1" ht="13.8" x14ac:dyDescent="0.3">
      <c r="B32" s="342" t="s">
        <v>133</v>
      </c>
      <c r="C32" s="342"/>
      <c r="D32" s="342"/>
    </row>
    <row r="33" spans="2:4" s="264" customFormat="1" ht="13.8" x14ac:dyDescent="0.3">
      <c r="B33" s="342" t="s">
        <v>134</v>
      </c>
      <c r="C33" s="342"/>
      <c r="D33" s="342"/>
    </row>
    <row r="34" spans="2:4" s="264" customFormat="1" ht="13.8" x14ac:dyDescent="0.3">
      <c r="B34" s="342" t="s">
        <v>135</v>
      </c>
      <c r="C34" s="342"/>
      <c r="D34" s="342"/>
    </row>
    <row r="35" spans="2:4" s="264" customFormat="1" ht="13.8" x14ac:dyDescent="0.3">
      <c r="B35" s="342" t="s">
        <v>136</v>
      </c>
      <c r="C35" s="342"/>
      <c r="D35" s="342"/>
    </row>
    <row r="36" spans="2:4" s="264" customFormat="1" ht="13.8" x14ac:dyDescent="0.3">
      <c r="B36" s="342" t="s">
        <v>137</v>
      </c>
      <c r="C36" s="342"/>
      <c r="D36" s="342"/>
    </row>
  </sheetData>
  <mergeCells count="20">
    <mergeCell ref="B8:N10"/>
    <mergeCell ref="B15:H15"/>
    <mergeCell ref="B18:J18"/>
    <mergeCell ref="B19:I19"/>
    <mergeCell ref="B14:I14"/>
    <mergeCell ref="B28:D28"/>
    <mergeCell ref="B22:D22"/>
    <mergeCell ref="B23:D23"/>
    <mergeCell ref="B24:D24"/>
    <mergeCell ref="B25:D25"/>
    <mergeCell ref="B26:D26"/>
    <mergeCell ref="B27:D27"/>
    <mergeCell ref="B34:D34"/>
    <mergeCell ref="B35:D35"/>
    <mergeCell ref="B36:D36"/>
    <mergeCell ref="B29:D29"/>
    <mergeCell ref="B30:D30"/>
    <mergeCell ref="B31:D31"/>
    <mergeCell ref="B32:D32"/>
    <mergeCell ref="B33:D33"/>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0" location="VIII!A1" display="VIII Bio Bio" xr:uid="{00000000-0004-0000-0200-00000A000000}"/>
    <hyperlink ref="B31" location="IX!A1" display="IX Araucania" xr:uid="{00000000-0004-0000-0200-00000B000000}"/>
    <hyperlink ref="B32" location="XIV!A1" display="XIV Los Rios" xr:uid="{00000000-0004-0000-0200-00000C000000}"/>
    <hyperlink ref="B33" location="X!A1" display="X Los Lagos" xr:uid="{00000000-0004-0000-0200-00000D000000}"/>
    <hyperlink ref="B34" location="XI!A1" display="XI Aysen" xr:uid="{00000000-0004-0000-0200-00000E000000}"/>
    <hyperlink ref="B35" location="XII!A1" display="XII Magallanes" xr:uid="{00000000-0004-0000-0200-00000F000000}"/>
    <hyperlink ref="B36"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91"/>
  <sheetViews>
    <sheetView showGridLines="0" zoomScaleNormal="100" workbookViewId="0">
      <pane xSplit="2" ySplit="9" topLeftCell="C76" activePane="bottomRight" state="frozen"/>
      <selection pane="topRight" activeCell="C1" sqref="C1"/>
      <selection pane="bottomLeft" activeCell="A10" sqref="A10"/>
      <selection pane="bottomRight" activeCell="G24" sqref="G24"/>
    </sheetView>
  </sheetViews>
  <sheetFormatPr baseColWidth="10" defaultColWidth="11.44140625" defaultRowHeight="12" x14ac:dyDescent="0.25"/>
  <cols>
    <col min="1" max="1" width="6" style="83" customWidth="1"/>
    <col min="2" max="2" width="12.33203125" style="83" bestFit="1" customWidth="1"/>
    <col min="3" max="16384" width="11.44140625" style="83"/>
  </cols>
  <sheetData>
    <row r="2" spans="1:8" x14ac:dyDescent="0.25">
      <c r="A2" s="112" t="s">
        <v>121</v>
      </c>
    </row>
    <row r="3" spans="1:8" x14ac:dyDescent="0.25">
      <c r="A3" s="112" t="s">
        <v>122</v>
      </c>
    </row>
    <row r="5" spans="1:8" ht="28.5" customHeight="1" x14ac:dyDescent="0.3">
      <c r="B5" s="409" t="s">
        <v>554</v>
      </c>
      <c r="C5" s="409"/>
      <c r="D5" s="409"/>
      <c r="E5" s="409"/>
      <c r="F5" s="409"/>
      <c r="H5" s="274" t="s">
        <v>597</v>
      </c>
    </row>
    <row r="6" spans="1:8" ht="13.8" x14ac:dyDescent="0.25">
      <c r="B6" s="410" t="s">
        <v>640</v>
      </c>
      <c r="C6" s="410"/>
      <c r="D6" s="410"/>
      <c r="E6" s="410"/>
      <c r="F6" s="410"/>
    </row>
    <row r="8" spans="1:8" ht="27.75" customHeight="1" x14ac:dyDescent="0.25">
      <c r="B8" s="402" t="s">
        <v>546</v>
      </c>
      <c r="C8" s="411" t="s">
        <v>555</v>
      </c>
      <c r="D8" s="412"/>
      <c r="E8" s="412"/>
      <c r="F8" s="413"/>
    </row>
    <row r="9" spans="1:8" x14ac:dyDescent="0.25">
      <c r="B9" s="402"/>
      <c r="C9" s="190" t="s">
        <v>556</v>
      </c>
      <c r="D9" s="190" t="s">
        <v>557</v>
      </c>
      <c r="E9" s="190" t="s">
        <v>558</v>
      </c>
      <c r="F9" s="190" t="s">
        <v>43</v>
      </c>
    </row>
    <row r="10" spans="1:8" x14ac:dyDescent="0.25">
      <c r="B10" s="191" t="s">
        <v>559</v>
      </c>
      <c r="C10" s="192">
        <v>114</v>
      </c>
      <c r="D10" s="192">
        <v>539</v>
      </c>
      <c r="E10" s="193">
        <v>154</v>
      </c>
      <c r="F10" s="194">
        <f t="shared" ref="F10:F22" si="0">SUM(C10:E10)</f>
        <v>807</v>
      </c>
    </row>
    <row r="11" spans="1:8" x14ac:dyDescent="0.25">
      <c r="B11" s="176">
        <v>41275</v>
      </c>
      <c r="C11" s="184">
        <v>8</v>
      </c>
      <c r="D11" s="184">
        <v>38</v>
      </c>
      <c r="E11" s="195">
        <v>12</v>
      </c>
      <c r="F11" s="196">
        <f t="shared" si="0"/>
        <v>58</v>
      </c>
    </row>
    <row r="12" spans="1:8" x14ac:dyDescent="0.25">
      <c r="B12" s="176">
        <v>41306</v>
      </c>
      <c r="C12" s="184">
        <v>5</v>
      </c>
      <c r="D12" s="184">
        <v>35</v>
      </c>
      <c r="E12" s="195">
        <v>15</v>
      </c>
      <c r="F12" s="196">
        <f t="shared" si="0"/>
        <v>55</v>
      </c>
    </row>
    <row r="13" spans="1:8" x14ac:dyDescent="0.25">
      <c r="B13" s="176">
        <v>41334</v>
      </c>
      <c r="C13" s="184">
        <v>10</v>
      </c>
      <c r="D13" s="184">
        <v>42</v>
      </c>
      <c r="E13" s="195">
        <v>12</v>
      </c>
      <c r="F13" s="196">
        <f t="shared" si="0"/>
        <v>64</v>
      </c>
    </row>
    <row r="14" spans="1:8" x14ac:dyDescent="0.25">
      <c r="B14" s="176">
        <v>41365</v>
      </c>
      <c r="C14" s="184">
        <v>10</v>
      </c>
      <c r="D14" s="184">
        <v>41</v>
      </c>
      <c r="E14" s="195">
        <v>15</v>
      </c>
      <c r="F14" s="196">
        <f t="shared" si="0"/>
        <v>66</v>
      </c>
    </row>
    <row r="15" spans="1:8" x14ac:dyDescent="0.25">
      <c r="B15" s="176">
        <v>41395</v>
      </c>
      <c r="C15" s="184">
        <v>6</v>
      </c>
      <c r="D15" s="184">
        <v>43</v>
      </c>
      <c r="E15" s="195">
        <v>11</v>
      </c>
      <c r="F15" s="196">
        <f t="shared" si="0"/>
        <v>60</v>
      </c>
    </row>
    <row r="16" spans="1:8" x14ac:dyDescent="0.25">
      <c r="B16" s="176">
        <v>41426</v>
      </c>
      <c r="C16" s="184">
        <v>6</v>
      </c>
      <c r="D16" s="184">
        <v>34</v>
      </c>
      <c r="E16" s="195">
        <v>14</v>
      </c>
      <c r="F16" s="196">
        <f t="shared" si="0"/>
        <v>54</v>
      </c>
    </row>
    <row r="17" spans="2:6" x14ac:dyDescent="0.25">
      <c r="B17" s="176">
        <v>41456</v>
      </c>
      <c r="C17" s="184">
        <v>4</v>
      </c>
      <c r="D17" s="184">
        <v>42</v>
      </c>
      <c r="E17" s="195">
        <v>12</v>
      </c>
      <c r="F17" s="196">
        <f t="shared" si="0"/>
        <v>58</v>
      </c>
    </row>
    <row r="18" spans="2:6" x14ac:dyDescent="0.25">
      <c r="B18" s="176">
        <v>41487</v>
      </c>
      <c r="C18" s="184">
        <v>7</v>
      </c>
      <c r="D18" s="184">
        <v>39</v>
      </c>
      <c r="E18" s="195">
        <v>12</v>
      </c>
      <c r="F18" s="196">
        <f t="shared" si="0"/>
        <v>58</v>
      </c>
    </row>
    <row r="19" spans="2:6" x14ac:dyDescent="0.25">
      <c r="B19" s="176">
        <v>41518</v>
      </c>
      <c r="C19" s="184">
        <v>5</v>
      </c>
      <c r="D19" s="184">
        <v>33</v>
      </c>
      <c r="E19" s="195">
        <v>12</v>
      </c>
      <c r="F19" s="196">
        <f t="shared" si="0"/>
        <v>50</v>
      </c>
    </row>
    <row r="20" spans="2:6" x14ac:dyDescent="0.25">
      <c r="B20" s="176">
        <v>41548</v>
      </c>
      <c r="C20" s="184">
        <v>3</v>
      </c>
      <c r="D20" s="184">
        <v>28</v>
      </c>
      <c r="E20" s="195">
        <v>17</v>
      </c>
      <c r="F20" s="196">
        <f t="shared" si="0"/>
        <v>48</v>
      </c>
    </row>
    <row r="21" spans="2:6" x14ac:dyDescent="0.25">
      <c r="B21" s="176">
        <v>41579</v>
      </c>
      <c r="C21" s="184">
        <v>3</v>
      </c>
      <c r="D21" s="184">
        <v>18</v>
      </c>
      <c r="E21" s="195">
        <v>7</v>
      </c>
      <c r="F21" s="196">
        <f t="shared" si="0"/>
        <v>28</v>
      </c>
    </row>
    <row r="22" spans="2:6" x14ac:dyDescent="0.25">
      <c r="B22" s="176">
        <v>41609</v>
      </c>
      <c r="C22" s="184">
        <v>7</v>
      </c>
      <c r="D22" s="184">
        <v>37</v>
      </c>
      <c r="E22" s="195">
        <v>11</v>
      </c>
      <c r="F22" s="196">
        <f t="shared" si="0"/>
        <v>55</v>
      </c>
    </row>
    <row r="23" spans="2:6" x14ac:dyDescent="0.25">
      <c r="B23" s="191" t="s">
        <v>560</v>
      </c>
      <c r="C23" s="192">
        <f>SUM(C11:C22)</f>
        <v>74</v>
      </c>
      <c r="D23" s="192">
        <f t="shared" ref="D23:E23" si="1">SUM(D11:D22)</f>
        <v>430</v>
      </c>
      <c r="E23" s="193">
        <f t="shared" si="1"/>
        <v>150</v>
      </c>
      <c r="F23" s="197">
        <f>SUM(F11:F22)</f>
        <v>654</v>
      </c>
    </row>
    <row r="24" spans="2:6" x14ac:dyDescent="0.25">
      <c r="B24" s="198">
        <v>41640</v>
      </c>
      <c r="C24" s="184">
        <v>7</v>
      </c>
      <c r="D24" s="184">
        <v>32</v>
      </c>
      <c r="E24" s="195">
        <v>18</v>
      </c>
      <c r="F24" s="196">
        <f>SUM(C24:E24)</f>
        <v>57</v>
      </c>
    </row>
    <row r="25" spans="2:6" x14ac:dyDescent="0.25">
      <c r="B25" s="198">
        <v>41671</v>
      </c>
      <c r="C25" s="184">
        <v>3</v>
      </c>
      <c r="D25" s="184">
        <v>24</v>
      </c>
      <c r="E25" s="195">
        <v>9</v>
      </c>
      <c r="F25" s="196">
        <f t="shared" ref="F25:F48" si="2">C25+D25+E25</f>
        <v>36</v>
      </c>
    </row>
    <row r="26" spans="2:6" x14ac:dyDescent="0.25">
      <c r="B26" s="198">
        <v>41699</v>
      </c>
      <c r="C26" s="184">
        <v>7</v>
      </c>
      <c r="D26" s="184">
        <v>21</v>
      </c>
      <c r="E26" s="195">
        <v>15</v>
      </c>
      <c r="F26" s="196">
        <f t="shared" si="2"/>
        <v>43</v>
      </c>
    </row>
    <row r="27" spans="2:6" x14ac:dyDescent="0.25">
      <c r="B27" s="198">
        <v>41730</v>
      </c>
      <c r="C27" s="184">
        <v>9</v>
      </c>
      <c r="D27" s="184">
        <v>25</v>
      </c>
      <c r="E27" s="195">
        <v>10</v>
      </c>
      <c r="F27" s="196">
        <f t="shared" si="2"/>
        <v>44</v>
      </c>
    </row>
    <row r="28" spans="2:6" x14ac:dyDescent="0.25">
      <c r="B28" s="198">
        <v>41760</v>
      </c>
      <c r="C28" s="184">
        <v>7</v>
      </c>
      <c r="D28" s="184">
        <v>29</v>
      </c>
      <c r="E28" s="195">
        <v>11</v>
      </c>
      <c r="F28" s="196">
        <f t="shared" si="2"/>
        <v>47</v>
      </c>
    </row>
    <row r="29" spans="2:6" x14ac:dyDescent="0.25">
      <c r="B29" s="198">
        <v>41791</v>
      </c>
      <c r="C29" s="184">
        <v>0</v>
      </c>
      <c r="D29" s="184">
        <v>31</v>
      </c>
      <c r="E29" s="195">
        <v>17</v>
      </c>
      <c r="F29" s="196">
        <f t="shared" si="2"/>
        <v>48</v>
      </c>
    </row>
    <row r="30" spans="2:6" x14ac:dyDescent="0.25">
      <c r="B30" s="198">
        <v>41821</v>
      </c>
      <c r="C30" s="184">
        <v>3</v>
      </c>
      <c r="D30" s="184">
        <v>29</v>
      </c>
      <c r="E30" s="195">
        <v>15</v>
      </c>
      <c r="F30" s="196">
        <f t="shared" si="2"/>
        <v>47</v>
      </c>
    </row>
    <row r="31" spans="2:6" x14ac:dyDescent="0.25">
      <c r="B31" s="198">
        <v>41852</v>
      </c>
      <c r="C31" s="184">
        <v>5</v>
      </c>
      <c r="D31" s="184">
        <v>30</v>
      </c>
      <c r="E31" s="195">
        <v>9</v>
      </c>
      <c r="F31" s="196">
        <f t="shared" si="2"/>
        <v>44</v>
      </c>
    </row>
    <row r="32" spans="2:6" x14ac:dyDescent="0.25">
      <c r="B32" s="198">
        <v>41883</v>
      </c>
      <c r="C32" s="184">
        <v>2</v>
      </c>
      <c r="D32" s="184">
        <v>39</v>
      </c>
      <c r="E32" s="195"/>
      <c r="F32" s="196">
        <f t="shared" si="2"/>
        <v>41</v>
      </c>
    </row>
    <row r="33" spans="2:6" x14ac:dyDescent="0.25">
      <c r="B33" s="198">
        <v>41913</v>
      </c>
      <c r="C33" s="184">
        <v>5</v>
      </c>
      <c r="D33" s="184">
        <v>29</v>
      </c>
      <c r="E33" s="195"/>
      <c r="F33" s="196">
        <f t="shared" si="2"/>
        <v>34</v>
      </c>
    </row>
    <row r="34" spans="2:6" x14ac:dyDescent="0.25">
      <c r="B34" s="198">
        <v>41944</v>
      </c>
      <c r="C34" s="184">
        <v>1</v>
      </c>
      <c r="D34" s="184">
        <v>20</v>
      </c>
      <c r="E34" s="195">
        <v>4</v>
      </c>
      <c r="F34" s="196">
        <f t="shared" si="2"/>
        <v>25</v>
      </c>
    </row>
    <row r="35" spans="2:6" x14ac:dyDescent="0.25">
      <c r="B35" s="198">
        <v>41974</v>
      </c>
      <c r="C35" s="184">
        <v>4</v>
      </c>
      <c r="D35" s="184">
        <v>38</v>
      </c>
      <c r="E35" s="195">
        <v>5</v>
      </c>
      <c r="F35" s="196">
        <f t="shared" si="2"/>
        <v>47</v>
      </c>
    </row>
    <row r="36" spans="2:6" x14ac:dyDescent="0.25">
      <c r="B36" s="191" t="s">
        <v>561</v>
      </c>
      <c r="C36" s="192">
        <f>SUM(C24:C35)</f>
        <v>53</v>
      </c>
      <c r="D36" s="192">
        <f>SUM(D24:D35)</f>
        <v>347</v>
      </c>
      <c r="E36" s="193">
        <f>SUM(E24:E35)</f>
        <v>113</v>
      </c>
      <c r="F36" s="194">
        <f t="shared" si="2"/>
        <v>513</v>
      </c>
    </row>
    <row r="37" spans="2:6" x14ac:dyDescent="0.25">
      <c r="B37" s="198">
        <v>42005</v>
      </c>
      <c r="C37" s="184">
        <v>2</v>
      </c>
      <c r="D37" s="184">
        <v>26</v>
      </c>
      <c r="E37" s="195">
        <v>12</v>
      </c>
      <c r="F37" s="196">
        <f t="shared" si="2"/>
        <v>40</v>
      </c>
    </row>
    <row r="38" spans="2:6" x14ac:dyDescent="0.25">
      <c r="B38" s="198">
        <v>42036</v>
      </c>
      <c r="C38" s="184">
        <v>1</v>
      </c>
      <c r="D38" s="184">
        <v>21</v>
      </c>
      <c r="E38" s="195">
        <v>15</v>
      </c>
      <c r="F38" s="196">
        <f t="shared" si="2"/>
        <v>37</v>
      </c>
    </row>
    <row r="39" spans="2:6" x14ac:dyDescent="0.25">
      <c r="B39" s="198">
        <v>42064</v>
      </c>
      <c r="C39" s="184">
        <v>7</v>
      </c>
      <c r="D39" s="184">
        <v>24</v>
      </c>
      <c r="E39" s="195">
        <v>8</v>
      </c>
      <c r="F39" s="196">
        <f t="shared" si="2"/>
        <v>39</v>
      </c>
    </row>
    <row r="40" spans="2:6" x14ac:dyDescent="0.25">
      <c r="B40" s="198">
        <v>42095</v>
      </c>
      <c r="C40" s="184">
        <v>7</v>
      </c>
      <c r="D40" s="184">
        <v>21</v>
      </c>
      <c r="E40" s="195">
        <v>5</v>
      </c>
      <c r="F40" s="196">
        <f t="shared" si="2"/>
        <v>33</v>
      </c>
    </row>
    <row r="41" spans="2:6" x14ac:dyDescent="0.25">
      <c r="B41" s="198">
        <v>42125</v>
      </c>
      <c r="C41" s="184"/>
      <c r="D41" s="184">
        <v>18</v>
      </c>
      <c r="E41" s="195">
        <v>13</v>
      </c>
      <c r="F41" s="196">
        <f t="shared" si="2"/>
        <v>31</v>
      </c>
    </row>
    <row r="42" spans="2:6" x14ac:dyDescent="0.25">
      <c r="B42" s="198">
        <v>42156</v>
      </c>
      <c r="C42" s="184">
        <v>5</v>
      </c>
      <c r="D42" s="184">
        <v>22</v>
      </c>
      <c r="E42" s="195">
        <v>11</v>
      </c>
      <c r="F42" s="196">
        <f t="shared" si="2"/>
        <v>38</v>
      </c>
    </row>
    <row r="43" spans="2:6" x14ac:dyDescent="0.25">
      <c r="B43" s="198">
        <v>42186</v>
      </c>
      <c r="C43" s="184">
        <v>1</v>
      </c>
      <c r="D43" s="184">
        <v>22</v>
      </c>
      <c r="E43" s="195">
        <v>10</v>
      </c>
      <c r="F43" s="196">
        <f t="shared" si="2"/>
        <v>33</v>
      </c>
    </row>
    <row r="44" spans="2:6" x14ac:dyDescent="0.25">
      <c r="B44" s="198">
        <v>42217</v>
      </c>
      <c r="C44" s="184">
        <v>4</v>
      </c>
      <c r="D44" s="184">
        <v>27</v>
      </c>
      <c r="E44" s="195">
        <v>6</v>
      </c>
      <c r="F44" s="196">
        <f t="shared" si="2"/>
        <v>37</v>
      </c>
    </row>
    <row r="45" spans="2:6" x14ac:dyDescent="0.25">
      <c r="B45" s="198">
        <v>42248</v>
      </c>
      <c r="C45" s="184">
        <v>1</v>
      </c>
      <c r="D45" s="184">
        <v>32</v>
      </c>
      <c r="E45" s="195">
        <v>7</v>
      </c>
      <c r="F45" s="196">
        <f t="shared" si="2"/>
        <v>40</v>
      </c>
    </row>
    <row r="46" spans="2:6" x14ac:dyDescent="0.25">
      <c r="B46" s="198">
        <v>42278</v>
      </c>
      <c r="C46" s="184">
        <v>9</v>
      </c>
      <c r="D46" s="184">
        <v>21</v>
      </c>
      <c r="E46" s="195">
        <v>9</v>
      </c>
      <c r="F46" s="196">
        <f t="shared" si="2"/>
        <v>39</v>
      </c>
    </row>
    <row r="47" spans="2:6" x14ac:dyDescent="0.25">
      <c r="B47" s="198">
        <v>42309</v>
      </c>
      <c r="C47" s="184">
        <v>7</v>
      </c>
      <c r="D47" s="184">
        <v>26</v>
      </c>
      <c r="E47" s="195">
        <v>4</v>
      </c>
      <c r="F47" s="196">
        <f t="shared" si="2"/>
        <v>37</v>
      </c>
    </row>
    <row r="48" spans="2:6" x14ac:dyDescent="0.25">
      <c r="B48" s="198">
        <v>42339</v>
      </c>
      <c r="C48" s="184">
        <v>6</v>
      </c>
      <c r="D48" s="184">
        <v>21</v>
      </c>
      <c r="E48" s="195">
        <v>6</v>
      </c>
      <c r="F48" s="196">
        <f t="shared" si="2"/>
        <v>33</v>
      </c>
    </row>
    <row r="49" spans="2:6" x14ac:dyDescent="0.25">
      <c r="B49" s="191" t="s">
        <v>562</v>
      </c>
      <c r="C49" s="192">
        <f>SUM(C37:C48)</f>
        <v>50</v>
      </c>
      <c r="D49" s="192">
        <f t="shared" ref="D49:F49" si="3">SUM(D37:D48)</f>
        <v>281</v>
      </c>
      <c r="E49" s="192">
        <f t="shared" si="3"/>
        <v>106</v>
      </c>
      <c r="F49" s="194">
        <f t="shared" si="3"/>
        <v>437</v>
      </c>
    </row>
    <row r="50" spans="2:6" x14ac:dyDescent="0.25">
      <c r="B50" s="198">
        <v>42370</v>
      </c>
      <c r="C50" s="184">
        <v>4</v>
      </c>
      <c r="D50" s="184">
        <v>19</v>
      </c>
      <c r="E50" s="195">
        <v>10</v>
      </c>
      <c r="F50" s="196">
        <f t="shared" ref="F50:F84" si="4">C50+D50+E50</f>
        <v>33</v>
      </c>
    </row>
    <row r="51" spans="2:6" x14ac:dyDescent="0.25">
      <c r="B51" s="198">
        <v>42401</v>
      </c>
      <c r="C51" s="184">
        <v>17</v>
      </c>
      <c r="D51" s="184">
        <v>16</v>
      </c>
      <c r="E51" s="195">
        <v>0</v>
      </c>
      <c r="F51" s="196">
        <f t="shared" si="4"/>
        <v>33</v>
      </c>
    </row>
    <row r="52" spans="2:6" x14ac:dyDescent="0.25">
      <c r="B52" s="198">
        <v>42430</v>
      </c>
      <c r="C52" s="184">
        <v>14</v>
      </c>
      <c r="D52" s="184">
        <v>13</v>
      </c>
      <c r="E52" s="195">
        <v>13</v>
      </c>
      <c r="F52" s="196">
        <f t="shared" si="4"/>
        <v>40</v>
      </c>
    </row>
    <row r="53" spans="2:6" x14ac:dyDescent="0.25">
      <c r="B53" s="198">
        <v>42461</v>
      </c>
      <c r="C53" s="184">
        <v>8</v>
      </c>
      <c r="D53" s="184">
        <v>19</v>
      </c>
      <c r="E53" s="195">
        <v>12</v>
      </c>
      <c r="F53" s="196">
        <f t="shared" si="4"/>
        <v>39</v>
      </c>
    </row>
    <row r="54" spans="2:6" x14ac:dyDescent="0.25">
      <c r="B54" s="198">
        <v>42491</v>
      </c>
      <c r="C54" s="184">
        <v>7</v>
      </c>
      <c r="D54" s="184">
        <v>21</v>
      </c>
      <c r="E54" s="195">
        <v>12</v>
      </c>
      <c r="F54" s="196">
        <f t="shared" si="4"/>
        <v>40</v>
      </c>
    </row>
    <row r="55" spans="2:6" x14ac:dyDescent="0.25">
      <c r="B55" s="198">
        <v>42522</v>
      </c>
      <c r="C55" s="184">
        <v>7</v>
      </c>
      <c r="D55" s="184">
        <v>19</v>
      </c>
      <c r="E55" s="195">
        <v>11</v>
      </c>
      <c r="F55" s="196">
        <f t="shared" si="4"/>
        <v>37</v>
      </c>
    </row>
    <row r="56" spans="2:6" x14ac:dyDescent="0.25">
      <c r="B56" s="198">
        <v>42552</v>
      </c>
      <c r="C56" s="184">
        <v>18</v>
      </c>
      <c r="D56" s="184">
        <v>16</v>
      </c>
      <c r="E56" s="195">
        <v>12</v>
      </c>
      <c r="F56" s="196">
        <f t="shared" si="4"/>
        <v>46</v>
      </c>
    </row>
    <row r="57" spans="2:6" x14ac:dyDescent="0.25">
      <c r="B57" s="198">
        <v>42583</v>
      </c>
      <c r="C57" s="184">
        <v>12</v>
      </c>
      <c r="D57" s="184">
        <v>18</v>
      </c>
      <c r="E57" s="195">
        <v>17</v>
      </c>
      <c r="F57" s="196">
        <f t="shared" si="4"/>
        <v>47</v>
      </c>
    </row>
    <row r="58" spans="2:6" x14ac:dyDescent="0.25">
      <c r="B58" s="198">
        <v>42614</v>
      </c>
      <c r="C58" s="184">
        <v>6</v>
      </c>
      <c r="D58" s="184">
        <v>19</v>
      </c>
      <c r="E58" s="195">
        <v>13</v>
      </c>
      <c r="F58" s="196">
        <f t="shared" si="4"/>
        <v>38</v>
      </c>
    </row>
    <row r="59" spans="2:6" x14ac:dyDescent="0.25">
      <c r="B59" s="198">
        <v>42644</v>
      </c>
      <c r="C59" s="184">
        <v>10</v>
      </c>
      <c r="D59" s="184">
        <v>15</v>
      </c>
      <c r="E59" s="195">
        <v>11</v>
      </c>
      <c r="F59" s="196">
        <f t="shared" si="4"/>
        <v>36</v>
      </c>
    </row>
    <row r="60" spans="2:6" x14ac:dyDescent="0.25">
      <c r="B60" s="198">
        <v>42675</v>
      </c>
      <c r="C60" s="184">
        <v>14</v>
      </c>
      <c r="D60" s="184">
        <v>16</v>
      </c>
      <c r="E60" s="195">
        <v>12</v>
      </c>
      <c r="F60" s="196">
        <f t="shared" si="4"/>
        <v>42</v>
      </c>
    </row>
    <row r="61" spans="2:6" x14ac:dyDescent="0.25">
      <c r="B61" s="198">
        <v>42705</v>
      </c>
      <c r="C61" s="184">
        <v>14</v>
      </c>
      <c r="D61" s="184">
        <v>16</v>
      </c>
      <c r="E61" s="195">
        <v>20</v>
      </c>
      <c r="F61" s="196">
        <f t="shared" si="4"/>
        <v>50</v>
      </c>
    </row>
    <row r="62" spans="2:6" x14ac:dyDescent="0.25">
      <c r="B62" s="191" t="s">
        <v>563</v>
      </c>
      <c r="C62" s="192">
        <f>SUM(C50:C61)</f>
        <v>131</v>
      </c>
      <c r="D62" s="192">
        <f t="shared" ref="D62:F62" si="5">SUM(D50:D61)</f>
        <v>207</v>
      </c>
      <c r="E62" s="192">
        <f t="shared" si="5"/>
        <v>143</v>
      </c>
      <c r="F62" s="194">
        <f t="shared" si="5"/>
        <v>481</v>
      </c>
    </row>
    <row r="63" spans="2:6" x14ac:dyDescent="0.25">
      <c r="B63" s="198">
        <v>42736</v>
      </c>
      <c r="C63" s="184">
        <v>8</v>
      </c>
      <c r="D63" s="184">
        <v>17</v>
      </c>
      <c r="E63" s="195">
        <v>15</v>
      </c>
      <c r="F63" s="196">
        <f t="shared" si="4"/>
        <v>40</v>
      </c>
    </row>
    <row r="64" spans="2:6" x14ac:dyDescent="0.25">
      <c r="B64" s="198">
        <v>42767</v>
      </c>
      <c r="C64" s="184">
        <v>9</v>
      </c>
      <c r="D64" s="184">
        <v>11</v>
      </c>
      <c r="E64" s="195">
        <v>12</v>
      </c>
      <c r="F64" s="196">
        <f t="shared" si="4"/>
        <v>32</v>
      </c>
    </row>
    <row r="65" spans="2:6" x14ac:dyDescent="0.25">
      <c r="B65" s="198">
        <v>42795</v>
      </c>
      <c r="C65" s="184">
        <v>9</v>
      </c>
      <c r="D65" s="184">
        <v>13</v>
      </c>
      <c r="E65" s="195">
        <v>15</v>
      </c>
      <c r="F65" s="196">
        <f t="shared" si="4"/>
        <v>37</v>
      </c>
    </row>
    <row r="66" spans="2:6" x14ac:dyDescent="0.25">
      <c r="B66" s="198">
        <v>42826</v>
      </c>
      <c r="C66" s="184">
        <v>3</v>
      </c>
      <c r="D66" s="184">
        <v>17</v>
      </c>
      <c r="E66" s="195">
        <v>7</v>
      </c>
      <c r="F66" s="196">
        <f t="shared" si="4"/>
        <v>27</v>
      </c>
    </row>
    <row r="67" spans="2:6" x14ac:dyDescent="0.25">
      <c r="B67" s="198">
        <v>42856</v>
      </c>
      <c r="C67" s="184">
        <v>8</v>
      </c>
      <c r="D67" s="184">
        <v>18</v>
      </c>
      <c r="E67" s="195">
        <v>10</v>
      </c>
      <c r="F67" s="196">
        <f t="shared" si="4"/>
        <v>36</v>
      </c>
    </row>
    <row r="68" spans="2:6" x14ac:dyDescent="0.25">
      <c r="B68" s="198">
        <v>42887</v>
      </c>
      <c r="C68" s="184">
        <v>12</v>
      </c>
      <c r="D68" s="184">
        <v>19</v>
      </c>
      <c r="E68" s="195">
        <v>7</v>
      </c>
      <c r="F68" s="196">
        <f t="shared" si="4"/>
        <v>38</v>
      </c>
    </row>
    <row r="69" spans="2:6" x14ac:dyDescent="0.25">
      <c r="B69" s="198">
        <v>42917</v>
      </c>
      <c r="C69" s="184">
        <v>8</v>
      </c>
      <c r="D69" s="184">
        <v>12</v>
      </c>
      <c r="E69" s="195">
        <v>11</v>
      </c>
      <c r="F69" s="196">
        <f t="shared" si="4"/>
        <v>31</v>
      </c>
    </row>
    <row r="70" spans="2:6" x14ac:dyDescent="0.25">
      <c r="B70" s="198">
        <v>42948</v>
      </c>
      <c r="C70" s="184">
        <v>10</v>
      </c>
      <c r="D70" s="184">
        <v>13</v>
      </c>
      <c r="E70" s="195">
        <v>11</v>
      </c>
      <c r="F70" s="196">
        <f t="shared" si="4"/>
        <v>34</v>
      </c>
    </row>
    <row r="71" spans="2:6" x14ac:dyDescent="0.25">
      <c r="B71" s="198">
        <v>42979</v>
      </c>
      <c r="C71" s="184">
        <v>10</v>
      </c>
      <c r="D71" s="184">
        <v>9</v>
      </c>
      <c r="E71" s="195">
        <v>17</v>
      </c>
      <c r="F71" s="196">
        <f t="shared" si="4"/>
        <v>36</v>
      </c>
    </row>
    <row r="72" spans="2:6" x14ac:dyDescent="0.25">
      <c r="B72" s="198">
        <v>43009</v>
      </c>
      <c r="C72" s="184">
        <v>6</v>
      </c>
      <c r="D72" s="184">
        <v>14</v>
      </c>
      <c r="E72" s="195">
        <v>13</v>
      </c>
      <c r="F72" s="196">
        <f t="shared" si="4"/>
        <v>33</v>
      </c>
    </row>
    <row r="73" spans="2:6" x14ac:dyDescent="0.25">
      <c r="B73" s="198">
        <v>43040</v>
      </c>
      <c r="C73" s="184">
        <v>5</v>
      </c>
      <c r="D73" s="184">
        <v>23</v>
      </c>
      <c r="E73" s="195">
        <v>12</v>
      </c>
      <c r="F73" s="196">
        <f t="shared" si="4"/>
        <v>40</v>
      </c>
    </row>
    <row r="74" spans="2:6" x14ac:dyDescent="0.25">
      <c r="B74" s="198">
        <v>43070</v>
      </c>
      <c r="C74" s="184">
        <v>19</v>
      </c>
      <c r="D74" s="184">
        <v>22</v>
      </c>
      <c r="E74" s="195">
        <v>15</v>
      </c>
      <c r="F74" s="196">
        <f t="shared" si="4"/>
        <v>56</v>
      </c>
    </row>
    <row r="75" spans="2:6" x14ac:dyDescent="0.25">
      <c r="B75" s="199" t="s">
        <v>564</v>
      </c>
      <c r="C75" s="192">
        <f>SUM(C63:C74)</f>
        <v>107</v>
      </c>
      <c r="D75" s="192">
        <f t="shared" ref="D75:E75" si="6">SUM(D63:D74)</f>
        <v>188</v>
      </c>
      <c r="E75" s="192">
        <f t="shared" si="6"/>
        <v>145</v>
      </c>
      <c r="F75" s="194">
        <f t="shared" si="4"/>
        <v>440</v>
      </c>
    </row>
    <row r="76" spans="2:6" x14ac:dyDescent="0.25">
      <c r="B76" s="198">
        <v>43101</v>
      </c>
      <c r="C76" s="184">
        <v>13</v>
      </c>
      <c r="D76" s="184">
        <v>23</v>
      </c>
      <c r="E76" s="195">
        <v>10</v>
      </c>
      <c r="F76" s="196">
        <f t="shared" si="4"/>
        <v>46</v>
      </c>
    </row>
    <row r="77" spans="2:6" x14ac:dyDescent="0.25">
      <c r="B77" s="198">
        <v>43132</v>
      </c>
      <c r="C77" s="184">
        <v>16</v>
      </c>
      <c r="D77" s="184">
        <v>22</v>
      </c>
      <c r="E77" s="195">
        <v>23</v>
      </c>
      <c r="F77" s="196">
        <f t="shared" si="4"/>
        <v>61</v>
      </c>
    </row>
    <row r="78" spans="2:6" x14ac:dyDescent="0.25">
      <c r="B78" s="198">
        <v>43160</v>
      </c>
      <c r="C78" s="184">
        <v>14</v>
      </c>
      <c r="D78" s="184">
        <v>19</v>
      </c>
      <c r="E78" s="195">
        <v>11</v>
      </c>
      <c r="F78" s="196">
        <f t="shared" si="4"/>
        <v>44</v>
      </c>
    </row>
    <row r="79" spans="2:6" x14ac:dyDescent="0.25">
      <c r="B79" s="198">
        <v>43191</v>
      </c>
      <c r="C79" s="184">
        <v>10</v>
      </c>
      <c r="D79" s="184">
        <v>18</v>
      </c>
      <c r="E79" s="195">
        <v>11</v>
      </c>
      <c r="F79" s="196">
        <f t="shared" si="4"/>
        <v>39</v>
      </c>
    </row>
    <row r="80" spans="2:6" x14ac:dyDescent="0.25">
      <c r="B80" s="198">
        <v>43221</v>
      </c>
      <c r="C80" s="184">
        <v>22</v>
      </c>
      <c r="D80" s="184">
        <v>9</v>
      </c>
      <c r="E80" s="195">
        <v>9</v>
      </c>
      <c r="F80" s="196">
        <f t="shared" si="4"/>
        <v>40</v>
      </c>
    </row>
    <row r="81" spans="2:6" x14ac:dyDescent="0.25">
      <c r="B81" s="198">
        <v>43252</v>
      </c>
      <c r="C81" s="184">
        <v>27</v>
      </c>
      <c r="D81" s="184">
        <v>18</v>
      </c>
      <c r="E81" s="195">
        <v>10</v>
      </c>
      <c r="F81" s="196">
        <f t="shared" si="4"/>
        <v>55</v>
      </c>
    </row>
    <row r="82" spans="2:6" x14ac:dyDescent="0.25">
      <c r="B82" s="198">
        <v>43282</v>
      </c>
      <c r="C82" s="184">
        <v>15</v>
      </c>
      <c r="D82" s="184">
        <v>20</v>
      </c>
      <c r="E82" s="195">
        <v>19</v>
      </c>
      <c r="F82" s="196">
        <f t="shared" si="4"/>
        <v>54</v>
      </c>
    </row>
    <row r="83" spans="2:6" x14ac:dyDescent="0.25">
      <c r="B83" s="198">
        <v>43313</v>
      </c>
      <c r="C83" s="184">
        <v>17</v>
      </c>
      <c r="D83" s="184">
        <v>40</v>
      </c>
      <c r="E83" s="195">
        <v>17</v>
      </c>
      <c r="F83" s="196">
        <f t="shared" si="4"/>
        <v>74</v>
      </c>
    </row>
    <row r="84" spans="2:6" x14ac:dyDescent="0.25">
      <c r="B84" s="198">
        <v>43344</v>
      </c>
      <c r="C84" s="184">
        <v>16</v>
      </c>
      <c r="D84" s="184">
        <v>31</v>
      </c>
      <c r="E84" s="195">
        <v>3</v>
      </c>
      <c r="F84" s="196">
        <f t="shared" si="4"/>
        <v>50</v>
      </c>
    </row>
    <row r="85" spans="2:6" x14ac:dyDescent="0.25">
      <c r="B85" s="198">
        <v>43374</v>
      </c>
      <c r="C85" s="184">
        <v>4</v>
      </c>
      <c r="D85" s="184">
        <v>22</v>
      </c>
      <c r="E85" s="195">
        <v>5</v>
      </c>
      <c r="F85" s="196">
        <f>C85+D85+E85</f>
        <v>31</v>
      </c>
    </row>
    <row r="86" spans="2:6" x14ac:dyDescent="0.25">
      <c r="B86" s="198">
        <v>43405</v>
      </c>
      <c r="C86" s="184">
        <v>3</v>
      </c>
      <c r="D86" s="184">
        <v>16</v>
      </c>
      <c r="E86" s="195">
        <v>2</v>
      </c>
      <c r="F86" s="196">
        <f t="shared" ref="F86" si="7">C86+D86+E86</f>
        <v>21</v>
      </c>
    </row>
    <row r="87" spans="2:6" x14ac:dyDescent="0.25">
      <c r="B87" s="198">
        <v>43435</v>
      </c>
      <c r="C87" s="313">
        <v>21</v>
      </c>
      <c r="D87" s="313">
        <v>40</v>
      </c>
      <c r="E87" s="313">
        <v>2</v>
      </c>
      <c r="F87" s="196">
        <v>63</v>
      </c>
    </row>
    <row r="88" spans="2:6" x14ac:dyDescent="0.25">
      <c r="B88" s="199" t="s">
        <v>630</v>
      </c>
      <c r="C88" s="192">
        <f>SUM(C76:C87)</f>
        <v>178</v>
      </c>
      <c r="D88" s="192">
        <f t="shared" ref="D88:F88" si="8">SUM(D76:D87)</f>
        <v>278</v>
      </c>
      <c r="E88" s="192">
        <f t="shared" si="8"/>
        <v>122</v>
      </c>
      <c r="F88" s="194">
        <f t="shared" si="8"/>
        <v>578</v>
      </c>
    </row>
    <row r="89" spans="2:6" x14ac:dyDescent="0.25">
      <c r="B89" s="198">
        <v>43466</v>
      </c>
      <c r="C89" s="313">
        <v>19</v>
      </c>
      <c r="D89" s="313">
        <v>25</v>
      </c>
      <c r="E89" s="313">
        <v>2</v>
      </c>
      <c r="F89" s="196">
        <f t="shared" ref="F89" si="9">C89+D89+E89</f>
        <v>46</v>
      </c>
    </row>
    <row r="90" spans="2:6" x14ac:dyDescent="0.25">
      <c r="B90" s="83" t="s">
        <v>493</v>
      </c>
    </row>
    <row r="91" spans="2:6" x14ac:dyDescent="0.25">
      <c r="B91" s="83" t="s">
        <v>503</v>
      </c>
    </row>
  </sheetData>
  <mergeCells count="4">
    <mergeCell ref="B5:F5"/>
    <mergeCell ref="B6:F6"/>
    <mergeCell ref="B8:B9"/>
    <mergeCell ref="C8:F8"/>
  </mergeCells>
  <hyperlinks>
    <hyperlink ref="H5" location="'Índice STJ'!A1" display="'Índice STJ'!A1" xr:uid="{00000000-0004-0000-1D00-000000000000}"/>
  </hyperlinks>
  <pageMargins left="0.7" right="0.7" top="0.75" bottom="0.75" header="0.3" footer="0.3"/>
  <ignoredErrors>
    <ignoredError sqref="F11:F22 F24 C23:E23" formulaRange="1"/>
    <ignoredError sqref="F23 F49 F62"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93"/>
  <sheetViews>
    <sheetView showGridLines="0" zoomScaleNormal="100" workbookViewId="0">
      <pane xSplit="1" ySplit="9" topLeftCell="B79" activePane="bottomRight" state="frozen"/>
      <selection pane="topRight" activeCell="B1" sqref="B1"/>
      <selection pane="bottomLeft" activeCell="A10" sqref="A10"/>
      <selection pane="bottomRight" activeCell="G86" sqref="G86"/>
    </sheetView>
  </sheetViews>
  <sheetFormatPr baseColWidth="10" defaultColWidth="11.44140625" defaultRowHeight="12" x14ac:dyDescent="0.25"/>
  <cols>
    <col min="1" max="1" width="6" style="83" customWidth="1"/>
    <col min="2" max="16384" width="11.44140625" style="83"/>
  </cols>
  <sheetData>
    <row r="2" spans="1:7" x14ac:dyDescent="0.25">
      <c r="A2" s="112" t="s">
        <v>121</v>
      </c>
    </row>
    <row r="3" spans="1:7" x14ac:dyDescent="0.25">
      <c r="A3" s="112" t="s">
        <v>122</v>
      </c>
    </row>
    <row r="5" spans="1:7" ht="27.75" customHeight="1" x14ac:dyDescent="0.3">
      <c r="B5" s="409" t="s">
        <v>565</v>
      </c>
      <c r="C5" s="409"/>
      <c r="D5" s="409"/>
      <c r="E5" s="409"/>
      <c r="G5" s="274" t="s">
        <v>597</v>
      </c>
    </row>
    <row r="6" spans="1:7" ht="13.8" x14ac:dyDescent="0.3">
      <c r="B6" s="347" t="s">
        <v>641</v>
      </c>
      <c r="C6" s="347"/>
      <c r="D6" s="347"/>
      <c r="E6" s="347"/>
    </row>
    <row r="8" spans="1:7" ht="27.75" customHeight="1" x14ac:dyDescent="0.25">
      <c r="B8" s="414" t="s">
        <v>546</v>
      </c>
      <c r="C8" s="411" t="s">
        <v>566</v>
      </c>
      <c r="D8" s="405"/>
      <c r="E8" s="406"/>
    </row>
    <row r="9" spans="1:7" x14ac:dyDescent="0.25">
      <c r="B9" s="415"/>
      <c r="C9" s="200" t="s">
        <v>550</v>
      </c>
      <c r="D9" s="200" t="s">
        <v>551</v>
      </c>
      <c r="E9" s="201" t="s">
        <v>115</v>
      </c>
    </row>
    <row r="10" spans="1:7" x14ac:dyDescent="0.25">
      <c r="B10" s="416" t="s">
        <v>567</v>
      </c>
      <c r="C10" s="417"/>
      <c r="D10" s="418"/>
      <c r="E10" s="25">
        <f>105378+4602+2837+2889+4557+2387</f>
        <v>122650</v>
      </c>
    </row>
    <row r="11" spans="1:7" x14ac:dyDescent="0.25">
      <c r="B11" s="419">
        <v>2012</v>
      </c>
      <c r="C11" s="420"/>
      <c r="D11" s="421"/>
      <c r="E11" s="25">
        <v>32605</v>
      </c>
    </row>
    <row r="12" spans="1:7" x14ac:dyDescent="0.25">
      <c r="B12" s="176">
        <v>41275</v>
      </c>
      <c r="C12" s="176"/>
      <c r="D12" s="176"/>
      <c r="E12" s="182">
        <v>2532</v>
      </c>
    </row>
    <row r="13" spans="1:7" x14ac:dyDescent="0.25">
      <c r="B13" s="176">
        <v>41306</v>
      </c>
      <c r="C13" s="176"/>
      <c r="D13" s="176"/>
      <c r="E13" s="182">
        <v>2439</v>
      </c>
    </row>
    <row r="14" spans="1:7" x14ac:dyDescent="0.25">
      <c r="B14" s="176">
        <v>41334</v>
      </c>
      <c r="C14" s="176"/>
      <c r="D14" s="176"/>
      <c r="E14" s="182">
        <v>2431</v>
      </c>
    </row>
    <row r="15" spans="1:7" x14ac:dyDescent="0.25">
      <c r="B15" s="176">
        <v>41365</v>
      </c>
      <c r="C15" s="176"/>
      <c r="D15" s="176"/>
      <c r="E15" s="182">
        <v>1851</v>
      </c>
    </row>
    <row r="16" spans="1:7" x14ac:dyDescent="0.25">
      <c r="B16" s="176">
        <v>41395</v>
      </c>
      <c r="C16" s="176"/>
      <c r="D16" s="176"/>
      <c r="E16" s="182">
        <v>2369</v>
      </c>
    </row>
    <row r="17" spans="2:5" x14ac:dyDescent="0.25">
      <c r="B17" s="176">
        <v>41426</v>
      </c>
      <c r="C17" s="176"/>
      <c r="D17" s="176"/>
      <c r="E17" s="182">
        <v>2281</v>
      </c>
    </row>
    <row r="18" spans="2:5" x14ac:dyDescent="0.25">
      <c r="B18" s="176">
        <v>41456</v>
      </c>
      <c r="C18" s="176"/>
      <c r="D18" s="176"/>
      <c r="E18" s="182">
        <v>2297</v>
      </c>
    </row>
    <row r="19" spans="2:5" x14ac:dyDescent="0.25">
      <c r="B19" s="176">
        <v>41487</v>
      </c>
      <c r="C19" s="176"/>
      <c r="D19" s="176"/>
      <c r="E19" s="182">
        <v>1478</v>
      </c>
    </row>
    <row r="20" spans="2:5" x14ac:dyDescent="0.25">
      <c r="B20" s="176">
        <v>41518</v>
      </c>
      <c r="C20" s="176"/>
      <c r="D20" s="176"/>
      <c r="E20" s="182">
        <v>1310</v>
      </c>
    </row>
    <row r="21" spans="2:5" x14ac:dyDescent="0.25">
      <c r="B21" s="176">
        <v>41548</v>
      </c>
      <c r="C21" s="176"/>
      <c r="D21" s="176"/>
      <c r="E21" s="182">
        <v>1141</v>
      </c>
    </row>
    <row r="22" spans="2:5" x14ac:dyDescent="0.25">
      <c r="B22" s="176">
        <v>41579</v>
      </c>
      <c r="C22" s="176"/>
      <c r="D22" s="176"/>
      <c r="E22" s="182">
        <v>925</v>
      </c>
    </row>
    <row r="23" spans="2:5" x14ac:dyDescent="0.25">
      <c r="B23" s="176">
        <v>41609</v>
      </c>
      <c r="C23" s="176"/>
      <c r="D23" s="176"/>
      <c r="E23" s="182">
        <v>2271</v>
      </c>
    </row>
    <row r="24" spans="2:5" x14ac:dyDescent="0.25">
      <c r="B24" s="419">
        <v>2013</v>
      </c>
      <c r="C24" s="420"/>
      <c r="D24" s="421"/>
      <c r="E24" s="25">
        <f>SUM(E12:E23)</f>
        <v>23325</v>
      </c>
    </row>
    <row r="25" spans="2:5" x14ac:dyDescent="0.25">
      <c r="B25" s="176">
        <v>41640</v>
      </c>
      <c r="C25" s="176"/>
      <c r="D25" s="176"/>
      <c r="E25" s="182">
        <v>2624</v>
      </c>
    </row>
    <row r="26" spans="2:5" x14ac:dyDescent="0.25">
      <c r="B26" s="176">
        <v>41671</v>
      </c>
      <c r="C26" s="176"/>
      <c r="D26" s="176"/>
      <c r="E26" s="182">
        <v>1598</v>
      </c>
    </row>
    <row r="27" spans="2:5" x14ac:dyDescent="0.25">
      <c r="B27" s="176">
        <v>41699</v>
      </c>
      <c r="C27" s="176"/>
      <c r="D27" s="176"/>
      <c r="E27" s="182">
        <v>1914</v>
      </c>
    </row>
    <row r="28" spans="2:5" x14ac:dyDescent="0.25">
      <c r="B28" s="176">
        <v>41730</v>
      </c>
      <c r="C28" s="176"/>
      <c r="D28" s="176"/>
      <c r="E28" s="182">
        <v>1065</v>
      </c>
    </row>
    <row r="29" spans="2:5" x14ac:dyDescent="0.25">
      <c r="B29" s="176">
        <v>41760</v>
      </c>
      <c r="C29" s="176"/>
      <c r="D29" s="176"/>
      <c r="E29" s="182">
        <v>1919</v>
      </c>
    </row>
    <row r="30" spans="2:5" x14ac:dyDescent="0.25">
      <c r="B30" s="176">
        <v>41791</v>
      </c>
      <c r="C30" s="176"/>
      <c r="D30" s="176"/>
      <c r="E30" s="182">
        <v>1580</v>
      </c>
    </row>
    <row r="31" spans="2:5" x14ac:dyDescent="0.25">
      <c r="B31" s="176">
        <v>41821</v>
      </c>
      <c r="C31" s="176"/>
      <c r="D31" s="176"/>
      <c r="E31" s="182">
        <v>1542</v>
      </c>
    </row>
    <row r="32" spans="2:5" x14ac:dyDescent="0.25">
      <c r="B32" s="176">
        <v>41852</v>
      </c>
      <c r="C32" s="176"/>
      <c r="D32" s="176"/>
      <c r="E32" s="182">
        <v>1606</v>
      </c>
    </row>
    <row r="33" spans="2:5" x14ac:dyDescent="0.25">
      <c r="B33" s="176">
        <v>41883</v>
      </c>
      <c r="C33" s="176"/>
      <c r="D33" s="176"/>
      <c r="E33" s="182">
        <v>2676</v>
      </c>
    </row>
    <row r="34" spans="2:5" x14ac:dyDescent="0.25">
      <c r="B34" s="202">
        <v>41913</v>
      </c>
      <c r="C34" s="202"/>
      <c r="D34" s="202"/>
      <c r="E34" s="182">
        <v>2626</v>
      </c>
    </row>
    <row r="35" spans="2:5" x14ac:dyDescent="0.25">
      <c r="B35" s="198">
        <v>41944</v>
      </c>
      <c r="C35" s="198"/>
      <c r="D35" s="198"/>
      <c r="E35" s="182">
        <v>2422</v>
      </c>
    </row>
    <row r="36" spans="2:5" x14ac:dyDescent="0.25">
      <c r="B36" s="198">
        <v>41974</v>
      </c>
      <c r="C36" s="198"/>
      <c r="D36" s="198"/>
      <c r="E36" s="182">
        <v>1349</v>
      </c>
    </row>
    <row r="37" spans="2:5" x14ac:dyDescent="0.25">
      <c r="B37" s="419">
        <v>2014</v>
      </c>
      <c r="C37" s="420"/>
      <c r="D37" s="421"/>
      <c r="E37" s="25">
        <f>SUM(E25:E36)</f>
        <v>22921</v>
      </c>
    </row>
    <row r="38" spans="2:5" x14ac:dyDescent="0.25">
      <c r="B38" s="202">
        <v>42005</v>
      </c>
      <c r="C38" s="202"/>
      <c r="D38" s="202"/>
      <c r="E38" s="182">
        <v>2382</v>
      </c>
    </row>
    <row r="39" spans="2:5" x14ac:dyDescent="0.25">
      <c r="B39" s="176">
        <v>42036</v>
      </c>
      <c r="C39" s="176"/>
      <c r="D39" s="176"/>
      <c r="E39" s="182">
        <v>3962</v>
      </c>
    </row>
    <row r="40" spans="2:5" x14ac:dyDescent="0.25">
      <c r="B40" s="176">
        <v>42064</v>
      </c>
      <c r="C40" s="176"/>
      <c r="D40" s="176"/>
      <c r="E40" s="182">
        <v>2652</v>
      </c>
    </row>
    <row r="41" spans="2:5" x14ac:dyDescent="0.25">
      <c r="B41" s="176">
        <v>42095</v>
      </c>
      <c r="C41" s="176"/>
      <c r="D41" s="176"/>
      <c r="E41" s="182">
        <v>3302</v>
      </c>
    </row>
    <row r="42" spans="2:5" x14ac:dyDescent="0.25">
      <c r="B42" s="176">
        <v>42125</v>
      </c>
      <c r="C42" s="176"/>
      <c r="D42" s="176"/>
      <c r="E42" s="182">
        <v>1564</v>
      </c>
    </row>
    <row r="43" spans="2:5" x14ac:dyDescent="0.25">
      <c r="B43" s="176">
        <v>42156</v>
      </c>
      <c r="C43" s="176"/>
      <c r="D43" s="176"/>
      <c r="E43" s="182">
        <v>2459</v>
      </c>
    </row>
    <row r="44" spans="2:5" x14ac:dyDescent="0.25">
      <c r="B44" s="176">
        <v>42186</v>
      </c>
      <c r="C44" s="176"/>
      <c r="D44" s="176"/>
      <c r="E44" s="182">
        <v>1307</v>
      </c>
    </row>
    <row r="45" spans="2:5" x14ac:dyDescent="0.25">
      <c r="B45" s="176">
        <v>42217</v>
      </c>
      <c r="C45" s="176"/>
      <c r="D45" s="176"/>
      <c r="E45" s="182">
        <v>2005</v>
      </c>
    </row>
    <row r="46" spans="2:5" x14ac:dyDescent="0.25">
      <c r="B46" s="176">
        <v>42248</v>
      </c>
      <c r="C46" s="176"/>
      <c r="D46" s="176"/>
      <c r="E46" s="182">
        <v>1605</v>
      </c>
    </row>
    <row r="47" spans="2:5" x14ac:dyDescent="0.25">
      <c r="B47" s="176">
        <v>42278</v>
      </c>
      <c r="C47" s="176"/>
      <c r="D47" s="176"/>
      <c r="E47" s="182">
        <v>5170</v>
      </c>
    </row>
    <row r="48" spans="2:5" x14ac:dyDescent="0.25">
      <c r="B48" s="176">
        <v>42309</v>
      </c>
      <c r="C48" s="176"/>
      <c r="D48" s="176"/>
      <c r="E48" s="182">
        <v>2737</v>
      </c>
    </row>
    <row r="49" spans="2:5" x14ac:dyDescent="0.25">
      <c r="B49" s="176">
        <v>42339</v>
      </c>
      <c r="C49" s="176"/>
      <c r="D49" s="176"/>
      <c r="E49" s="182">
        <v>1802</v>
      </c>
    </row>
    <row r="50" spans="2:5" x14ac:dyDescent="0.25">
      <c r="B50" s="419">
        <v>2015</v>
      </c>
      <c r="C50" s="420"/>
      <c r="D50" s="421"/>
      <c r="E50" s="203">
        <f>SUM(E38:E49)</f>
        <v>30947</v>
      </c>
    </row>
    <row r="51" spans="2:5" x14ac:dyDescent="0.25">
      <c r="B51" s="176">
        <v>42370</v>
      </c>
      <c r="C51" s="176"/>
      <c r="D51" s="176"/>
      <c r="E51" s="182">
        <v>3979</v>
      </c>
    </row>
    <row r="52" spans="2:5" x14ac:dyDescent="0.25">
      <c r="B52" s="176">
        <v>42401</v>
      </c>
      <c r="C52" s="176"/>
      <c r="D52" s="176"/>
      <c r="E52" s="182">
        <v>4366</v>
      </c>
    </row>
    <row r="53" spans="2:5" x14ac:dyDescent="0.25">
      <c r="B53" s="176">
        <v>42430</v>
      </c>
      <c r="C53" s="176"/>
      <c r="D53" s="176"/>
      <c r="E53" s="182">
        <v>2056</v>
      </c>
    </row>
    <row r="54" spans="2:5" x14ac:dyDescent="0.25">
      <c r="B54" s="176">
        <v>42461</v>
      </c>
      <c r="C54" s="176"/>
      <c r="D54" s="176"/>
      <c r="E54" s="182">
        <v>2454</v>
      </c>
    </row>
    <row r="55" spans="2:5" x14ac:dyDescent="0.25">
      <c r="B55" s="176">
        <v>42491</v>
      </c>
      <c r="C55" s="182">
        <v>1021</v>
      </c>
      <c r="D55" s="182">
        <v>834</v>
      </c>
      <c r="E55" s="182">
        <f t="shared" ref="E55:E62" si="0">C55+D55</f>
        <v>1855</v>
      </c>
    </row>
    <row r="56" spans="2:5" x14ac:dyDescent="0.25">
      <c r="B56" s="176">
        <v>42522</v>
      </c>
      <c r="C56" s="182">
        <v>983</v>
      </c>
      <c r="D56" s="182">
        <v>924</v>
      </c>
      <c r="E56" s="182">
        <f t="shared" si="0"/>
        <v>1907</v>
      </c>
    </row>
    <row r="57" spans="2:5" x14ac:dyDescent="0.25">
      <c r="B57" s="176">
        <v>42552</v>
      </c>
      <c r="C57" s="182">
        <v>1011</v>
      </c>
      <c r="D57" s="182">
        <v>872</v>
      </c>
      <c r="E57" s="182">
        <f t="shared" si="0"/>
        <v>1883</v>
      </c>
    </row>
    <row r="58" spans="2:5" x14ac:dyDescent="0.25">
      <c r="B58" s="176">
        <v>42583</v>
      </c>
      <c r="C58" s="182">
        <v>2375</v>
      </c>
      <c r="D58" s="182">
        <v>1728</v>
      </c>
      <c r="E58" s="182">
        <f t="shared" si="0"/>
        <v>4103</v>
      </c>
    </row>
    <row r="59" spans="2:5" x14ac:dyDescent="0.25">
      <c r="B59" s="176">
        <v>42614</v>
      </c>
      <c r="C59" s="182">
        <v>993</v>
      </c>
      <c r="D59" s="182">
        <v>820</v>
      </c>
      <c r="E59" s="182">
        <f t="shared" si="0"/>
        <v>1813</v>
      </c>
    </row>
    <row r="60" spans="2:5" x14ac:dyDescent="0.25">
      <c r="B60" s="176">
        <v>42644</v>
      </c>
      <c r="C60" s="182">
        <v>783</v>
      </c>
      <c r="D60" s="182">
        <v>848</v>
      </c>
      <c r="E60" s="182">
        <f t="shared" si="0"/>
        <v>1631</v>
      </c>
    </row>
    <row r="61" spans="2:5" x14ac:dyDescent="0.25">
      <c r="B61" s="176">
        <v>42675</v>
      </c>
      <c r="C61" s="182">
        <v>497</v>
      </c>
      <c r="D61" s="182">
        <v>326</v>
      </c>
      <c r="E61" s="182">
        <f t="shared" si="0"/>
        <v>823</v>
      </c>
    </row>
    <row r="62" spans="2:5" x14ac:dyDescent="0.25">
      <c r="B62" s="176">
        <v>42705</v>
      </c>
      <c r="C62" s="182">
        <v>1219</v>
      </c>
      <c r="D62" s="182">
        <v>923</v>
      </c>
      <c r="E62" s="182">
        <f t="shared" si="0"/>
        <v>2142</v>
      </c>
    </row>
    <row r="63" spans="2:5" x14ac:dyDescent="0.25">
      <c r="B63" s="419">
        <v>2016</v>
      </c>
      <c r="C63" s="420"/>
      <c r="D63" s="421"/>
      <c r="E63" s="25">
        <f>SUM(E51:E62)</f>
        <v>29012</v>
      </c>
    </row>
    <row r="64" spans="2:5" x14ac:dyDescent="0.25">
      <c r="B64" s="176">
        <v>42736</v>
      </c>
      <c r="C64" s="182">
        <v>1817</v>
      </c>
      <c r="D64" s="182">
        <v>1272</v>
      </c>
      <c r="E64" s="182">
        <f t="shared" ref="E64:E75" si="1">C64+D64</f>
        <v>3089</v>
      </c>
    </row>
    <row r="65" spans="2:5" x14ac:dyDescent="0.25">
      <c r="B65" s="176">
        <v>42767</v>
      </c>
      <c r="C65" s="182">
        <v>1645</v>
      </c>
      <c r="D65" s="182">
        <v>1289</v>
      </c>
      <c r="E65" s="182">
        <f t="shared" si="1"/>
        <v>2934</v>
      </c>
    </row>
    <row r="66" spans="2:5" x14ac:dyDescent="0.25">
      <c r="B66" s="176">
        <v>42795</v>
      </c>
      <c r="C66" s="182">
        <v>1362</v>
      </c>
      <c r="D66" s="182">
        <v>1006</v>
      </c>
      <c r="E66" s="182">
        <f t="shared" si="1"/>
        <v>2368</v>
      </c>
    </row>
    <row r="67" spans="2:5" x14ac:dyDescent="0.25">
      <c r="B67" s="176">
        <v>42826</v>
      </c>
      <c r="C67" s="182">
        <v>718</v>
      </c>
      <c r="D67" s="182">
        <v>604</v>
      </c>
      <c r="E67" s="182">
        <f t="shared" si="1"/>
        <v>1322</v>
      </c>
    </row>
    <row r="68" spans="2:5" x14ac:dyDescent="0.25">
      <c r="B68" s="176">
        <v>42856</v>
      </c>
      <c r="C68" s="182">
        <v>762</v>
      </c>
      <c r="D68" s="182">
        <v>531</v>
      </c>
      <c r="E68" s="182">
        <f t="shared" si="1"/>
        <v>1293</v>
      </c>
    </row>
    <row r="69" spans="2:5" x14ac:dyDescent="0.25">
      <c r="B69" s="176">
        <v>42887</v>
      </c>
      <c r="C69" s="182">
        <v>919</v>
      </c>
      <c r="D69" s="182">
        <v>611</v>
      </c>
      <c r="E69" s="182">
        <f t="shared" si="1"/>
        <v>1530</v>
      </c>
    </row>
    <row r="70" spans="2:5" x14ac:dyDescent="0.25">
      <c r="B70" s="176">
        <v>42917</v>
      </c>
      <c r="C70" s="182">
        <v>956</v>
      </c>
      <c r="D70" s="182">
        <v>639</v>
      </c>
      <c r="E70" s="182">
        <f t="shared" si="1"/>
        <v>1595</v>
      </c>
    </row>
    <row r="71" spans="2:5" x14ac:dyDescent="0.25">
      <c r="B71" s="176">
        <v>42948</v>
      </c>
      <c r="C71" s="182">
        <v>751</v>
      </c>
      <c r="D71" s="182">
        <v>503</v>
      </c>
      <c r="E71" s="182">
        <f t="shared" si="1"/>
        <v>1254</v>
      </c>
    </row>
    <row r="72" spans="2:5" x14ac:dyDescent="0.25">
      <c r="B72" s="176">
        <v>42979</v>
      </c>
      <c r="C72" s="182">
        <v>863</v>
      </c>
      <c r="D72" s="182">
        <v>564</v>
      </c>
      <c r="E72" s="182">
        <f t="shared" si="1"/>
        <v>1427</v>
      </c>
    </row>
    <row r="73" spans="2:5" x14ac:dyDescent="0.25">
      <c r="B73" s="176">
        <v>43009</v>
      </c>
      <c r="C73" s="182">
        <v>352</v>
      </c>
      <c r="D73" s="182">
        <v>264</v>
      </c>
      <c r="E73" s="182">
        <f t="shared" si="1"/>
        <v>616</v>
      </c>
    </row>
    <row r="74" spans="2:5" x14ac:dyDescent="0.25">
      <c r="B74" s="176">
        <v>43040</v>
      </c>
      <c r="C74" s="182">
        <v>561</v>
      </c>
      <c r="D74" s="182">
        <v>386</v>
      </c>
      <c r="E74" s="182">
        <f t="shared" si="1"/>
        <v>947</v>
      </c>
    </row>
    <row r="75" spans="2:5" x14ac:dyDescent="0.25">
      <c r="B75" s="176">
        <v>43070</v>
      </c>
      <c r="C75" s="182">
        <v>660</v>
      </c>
      <c r="D75" s="182">
        <v>615</v>
      </c>
      <c r="E75" s="182">
        <f t="shared" si="1"/>
        <v>1275</v>
      </c>
    </row>
    <row r="76" spans="2:5" x14ac:dyDescent="0.25">
      <c r="B76" s="204">
        <v>2017</v>
      </c>
      <c r="C76" s="205">
        <f>SUM(C64:C75)</f>
        <v>11366</v>
      </c>
      <c r="D76" s="205">
        <f t="shared" ref="D76:E76" si="2">SUM(D64:D75)</f>
        <v>8284</v>
      </c>
      <c r="E76" s="205">
        <f t="shared" si="2"/>
        <v>19650</v>
      </c>
    </row>
    <row r="77" spans="2:5" x14ac:dyDescent="0.25">
      <c r="B77" s="176">
        <v>43101</v>
      </c>
      <c r="C77" s="182">
        <v>777</v>
      </c>
      <c r="D77" s="182">
        <v>678</v>
      </c>
      <c r="E77" s="182">
        <f>C77+D77</f>
        <v>1455</v>
      </c>
    </row>
    <row r="78" spans="2:5" x14ac:dyDescent="0.25">
      <c r="B78" s="176">
        <v>43132</v>
      </c>
      <c r="C78" s="182">
        <v>979</v>
      </c>
      <c r="D78" s="182">
        <v>837</v>
      </c>
      <c r="E78" s="182">
        <f>C78+D78</f>
        <v>1816</v>
      </c>
    </row>
    <row r="79" spans="2:5" x14ac:dyDescent="0.25">
      <c r="B79" s="176">
        <v>43160</v>
      </c>
      <c r="C79" s="182">
        <v>1375</v>
      </c>
      <c r="D79" s="182">
        <v>894</v>
      </c>
      <c r="E79" s="182">
        <f>C79+D79</f>
        <v>2269</v>
      </c>
    </row>
    <row r="80" spans="2:5" x14ac:dyDescent="0.25">
      <c r="B80" s="176">
        <v>43191</v>
      </c>
      <c r="C80" s="182">
        <v>1043</v>
      </c>
      <c r="D80" s="182">
        <v>596</v>
      </c>
      <c r="E80" s="182">
        <f t="shared" ref="E80" si="3">C80+D80</f>
        <v>1639</v>
      </c>
    </row>
    <row r="81" spans="2:5" x14ac:dyDescent="0.25">
      <c r="B81" s="176">
        <v>43221</v>
      </c>
      <c r="C81" s="182">
        <v>760</v>
      </c>
      <c r="D81" s="182">
        <v>451</v>
      </c>
      <c r="E81" s="182">
        <f>C81+D81</f>
        <v>1211</v>
      </c>
    </row>
    <row r="82" spans="2:5" x14ac:dyDescent="0.25">
      <c r="B82" s="176">
        <v>43252</v>
      </c>
      <c r="C82" s="182">
        <v>1059</v>
      </c>
      <c r="D82" s="182">
        <v>680</v>
      </c>
      <c r="E82" s="182">
        <f t="shared" ref="E82:E85" si="4">C82+D82</f>
        <v>1739</v>
      </c>
    </row>
    <row r="83" spans="2:5" x14ac:dyDescent="0.25">
      <c r="B83" s="176">
        <v>43282</v>
      </c>
      <c r="C83" s="182">
        <v>968</v>
      </c>
      <c r="D83" s="182">
        <v>597</v>
      </c>
      <c r="E83" s="182">
        <f t="shared" si="4"/>
        <v>1565</v>
      </c>
    </row>
    <row r="84" spans="2:5" x14ac:dyDescent="0.25">
      <c r="B84" s="176">
        <v>43313</v>
      </c>
      <c r="C84" s="182">
        <v>1231</v>
      </c>
      <c r="D84" s="182">
        <v>879</v>
      </c>
      <c r="E84" s="182">
        <f t="shared" si="4"/>
        <v>2110</v>
      </c>
    </row>
    <row r="85" spans="2:5" x14ac:dyDescent="0.25">
      <c r="B85" s="176">
        <v>43344</v>
      </c>
      <c r="C85" s="182">
        <v>1614</v>
      </c>
      <c r="D85" s="182">
        <v>1116</v>
      </c>
      <c r="E85" s="182">
        <f t="shared" si="4"/>
        <v>2730</v>
      </c>
    </row>
    <row r="86" spans="2:5" x14ac:dyDescent="0.25">
      <c r="B86" s="176">
        <v>43374</v>
      </c>
      <c r="C86" s="182">
        <v>1026</v>
      </c>
      <c r="D86" s="182">
        <v>810</v>
      </c>
      <c r="E86" s="182">
        <f>C86+D86</f>
        <v>1836</v>
      </c>
    </row>
    <row r="87" spans="2:5" x14ac:dyDescent="0.25">
      <c r="B87" s="176">
        <v>43405</v>
      </c>
      <c r="C87" s="182">
        <v>655</v>
      </c>
      <c r="D87" s="182">
        <v>330</v>
      </c>
      <c r="E87" s="182">
        <f t="shared" ref="E87" si="5">C87+D87</f>
        <v>985</v>
      </c>
    </row>
    <row r="88" spans="2:5" x14ac:dyDescent="0.25">
      <c r="B88" s="176">
        <v>43435</v>
      </c>
      <c r="C88" s="182">
        <v>1554</v>
      </c>
      <c r="D88" s="182">
        <v>766</v>
      </c>
      <c r="E88" s="182">
        <v>2320</v>
      </c>
    </row>
    <row r="89" spans="2:5" x14ac:dyDescent="0.25">
      <c r="B89" s="204" t="s">
        <v>626</v>
      </c>
      <c r="C89" s="205">
        <f>SUM(C77:C88)</f>
        <v>13041</v>
      </c>
      <c r="D89" s="205">
        <f t="shared" ref="D89" si="6">SUM(D77:D88)</f>
        <v>8634</v>
      </c>
      <c r="E89" s="205">
        <f>SUM(E77:E88)</f>
        <v>21675</v>
      </c>
    </row>
    <row r="90" spans="2:5" x14ac:dyDescent="0.25">
      <c r="B90" s="176">
        <v>43466</v>
      </c>
      <c r="C90" s="182">
        <v>1711</v>
      </c>
      <c r="D90" s="182">
        <v>1024</v>
      </c>
      <c r="E90" s="182">
        <v>2735</v>
      </c>
    </row>
    <row r="91" spans="2:5" x14ac:dyDescent="0.25">
      <c r="B91" s="422" t="s">
        <v>43</v>
      </c>
      <c r="C91" s="422"/>
      <c r="D91" s="422"/>
      <c r="E91" s="206">
        <f>E10+E11+E24+E37+E50+E63+E76+E89+E90</f>
        <v>305520</v>
      </c>
    </row>
    <row r="92" spans="2:5" x14ac:dyDescent="0.25">
      <c r="B92" s="83" t="s">
        <v>493</v>
      </c>
    </row>
    <row r="93" spans="2:5" ht="52.5" customHeight="1" x14ac:dyDescent="0.25">
      <c r="B93" s="356" t="s">
        <v>568</v>
      </c>
      <c r="C93" s="356"/>
      <c r="D93" s="356"/>
      <c r="E93" s="356"/>
    </row>
  </sheetData>
  <mergeCells count="12">
    <mergeCell ref="B93:E93"/>
    <mergeCell ref="B5:E5"/>
    <mergeCell ref="B6:E6"/>
    <mergeCell ref="B8:B9"/>
    <mergeCell ref="C8:E8"/>
    <mergeCell ref="B10:D10"/>
    <mergeCell ref="B11:D11"/>
    <mergeCell ref="B24:D24"/>
    <mergeCell ref="B37:D37"/>
    <mergeCell ref="B50:D50"/>
    <mergeCell ref="B63:D63"/>
    <mergeCell ref="B91:D91"/>
  </mergeCells>
  <hyperlinks>
    <hyperlink ref="G5" location="'Índice STJ'!A1" display="'Índice STJ'!A1" xr:uid="{00000000-0004-0000-1E00-000000000000}"/>
  </hyperlinks>
  <pageMargins left="0.7" right="0.7" top="0.75" bottom="0.75" header="0.3" footer="0.3"/>
  <ignoredErrors>
    <ignoredError sqref="E24" formulaRange="1"/>
    <ignoredError sqref="E63 E76"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92"/>
  <sheetViews>
    <sheetView showGridLines="0" zoomScaleNormal="100" workbookViewId="0">
      <pane xSplit="2" ySplit="10" topLeftCell="C74" activePane="bottomRight" state="frozen"/>
      <selection pane="topRight" activeCell="C1" sqref="C1"/>
      <selection pane="bottomLeft" activeCell="A11" sqref="A11"/>
      <selection pane="bottomRight" activeCell="M85" sqref="M85"/>
    </sheetView>
  </sheetViews>
  <sheetFormatPr baseColWidth="10" defaultColWidth="11.44140625" defaultRowHeight="12" x14ac:dyDescent="0.25"/>
  <cols>
    <col min="1" max="1" width="6" style="83" customWidth="1"/>
    <col min="2" max="16384" width="11.44140625" style="83"/>
  </cols>
  <sheetData>
    <row r="2" spans="1:14" x14ac:dyDescent="0.25">
      <c r="A2" s="112" t="s">
        <v>121</v>
      </c>
    </row>
    <row r="3" spans="1:14" x14ac:dyDescent="0.25">
      <c r="A3" s="112" t="s">
        <v>122</v>
      </c>
    </row>
    <row r="5" spans="1:14" ht="13.8" x14ac:dyDescent="0.3">
      <c r="B5" s="347" t="s">
        <v>569</v>
      </c>
      <c r="C5" s="347"/>
      <c r="D5" s="347"/>
      <c r="E5" s="347"/>
      <c r="F5" s="347"/>
      <c r="G5" s="347"/>
      <c r="H5" s="347"/>
      <c r="I5" s="347"/>
      <c r="J5" s="347"/>
      <c r="K5" s="347"/>
      <c r="L5" s="347"/>
      <c r="N5" s="274" t="s">
        <v>597</v>
      </c>
    </row>
    <row r="6" spans="1:14" ht="13.8" x14ac:dyDescent="0.3">
      <c r="B6" s="347" t="s">
        <v>641</v>
      </c>
      <c r="C6" s="347"/>
      <c r="D6" s="347"/>
      <c r="E6" s="347"/>
      <c r="F6" s="347"/>
      <c r="G6" s="347"/>
      <c r="H6" s="347"/>
      <c r="I6" s="347"/>
      <c r="J6" s="347"/>
      <c r="K6" s="347"/>
      <c r="L6" s="347"/>
    </row>
    <row r="8" spans="1:14" ht="29.25" customHeight="1" x14ac:dyDescent="0.25">
      <c r="B8" s="423" t="s">
        <v>1</v>
      </c>
      <c r="C8" s="411" t="s">
        <v>570</v>
      </c>
      <c r="D8" s="405"/>
      <c r="E8" s="405"/>
      <c r="F8" s="405"/>
      <c r="G8" s="405"/>
      <c r="H8" s="405"/>
      <c r="I8" s="405"/>
      <c r="J8" s="405"/>
      <c r="K8" s="405"/>
      <c r="L8" s="406"/>
    </row>
    <row r="9" spans="1:14" x14ac:dyDescent="0.25">
      <c r="B9" s="424"/>
      <c r="C9" s="402" t="s">
        <v>556</v>
      </c>
      <c r="D9" s="402"/>
      <c r="E9" s="402"/>
      <c r="F9" s="388" t="s">
        <v>557</v>
      </c>
      <c r="G9" s="388"/>
      <c r="H9" s="388"/>
      <c r="I9" s="388" t="s">
        <v>558</v>
      </c>
      <c r="J9" s="388"/>
      <c r="K9" s="388"/>
      <c r="L9" s="402" t="s">
        <v>43</v>
      </c>
    </row>
    <row r="10" spans="1:14" x14ac:dyDescent="0.25">
      <c r="B10" s="425"/>
      <c r="C10" s="341" t="s">
        <v>550</v>
      </c>
      <c r="D10" s="341" t="s">
        <v>551</v>
      </c>
      <c r="E10" s="340" t="s">
        <v>509</v>
      </c>
      <c r="F10" s="341" t="s">
        <v>550</v>
      </c>
      <c r="G10" s="341" t="s">
        <v>551</v>
      </c>
      <c r="H10" s="340" t="s">
        <v>509</v>
      </c>
      <c r="I10" s="341" t="s">
        <v>550</v>
      </c>
      <c r="J10" s="341" t="s">
        <v>551</v>
      </c>
      <c r="K10" s="340" t="s">
        <v>509</v>
      </c>
      <c r="L10" s="402"/>
    </row>
    <row r="11" spans="1:14" x14ac:dyDescent="0.25">
      <c r="B11" s="191" t="s">
        <v>567</v>
      </c>
      <c r="C11" s="191"/>
      <c r="D11" s="191"/>
      <c r="E11" s="207">
        <f>104069+4050+2362+2539+4084+2107</f>
        <v>119211</v>
      </c>
      <c r="F11" s="208"/>
      <c r="G11" s="209"/>
      <c r="H11" s="207">
        <f>1303+54+38+22+19+21</f>
        <v>1457</v>
      </c>
      <c r="I11" s="210"/>
      <c r="J11" s="209"/>
      <c r="K11" s="211">
        <f>6+498+437+328+454+259</f>
        <v>1982</v>
      </c>
      <c r="L11" s="212">
        <f t="shared" ref="L11:L24" si="0">E11+H11+K11</f>
        <v>122650</v>
      </c>
    </row>
    <row r="12" spans="1:14" x14ac:dyDescent="0.25">
      <c r="B12" s="213">
        <v>2012</v>
      </c>
      <c r="C12" s="191"/>
      <c r="D12" s="191"/>
      <c r="E12" s="207">
        <v>24495</v>
      </c>
      <c r="F12" s="208"/>
      <c r="G12" s="209"/>
      <c r="H12" s="207">
        <v>248</v>
      </c>
      <c r="I12" s="210"/>
      <c r="J12" s="209"/>
      <c r="K12" s="211">
        <v>7862</v>
      </c>
      <c r="L12" s="212">
        <f t="shared" si="0"/>
        <v>32605</v>
      </c>
    </row>
    <row r="13" spans="1:14" x14ac:dyDescent="0.25">
      <c r="B13" s="176">
        <v>41275</v>
      </c>
      <c r="C13" s="176"/>
      <c r="D13" s="176"/>
      <c r="E13" s="180">
        <v>1593</v>
      </c>
      <c r="F13" s="214"/>
      <c r="G13" s="182"/>
      <c r="H13" s="180">
        <v>15</v>
      </c>
      <c r="I13" s="215"/>
      <c r="J13" s="182"/>
      <c r="K13" s="216">
        <v>924</v>
      </c>
      <c r="L13" s="181">
        <f t="shared" si="0"/>
        <v>2532</v>
      </c>
    </row>
    <row r="14" spans="1:14" x14ac:dyDescent="0.25">
      <c r="B14" s="176">
        <v>41306</v>
      </c>
      <c r="C14" s="176"/>
      <c r="D14" s="176"/>
      <c r="E14" s="180">
        <v>1468</v>
      </c>
      <c r="F14" s="214"/>
      <c r="G14" s="182"/>
      <c r="H14" s="180">
        <v>22</v>
      </c>
      <c r="I14" s="215"/>
      <c r="J14" s="182"/>
      <c r="K14" s="216">
        <v>949</v>
      </c>
      <c r="L14" s="181">
        <f t="shared" si="0"/>
        <v>2439</v>
      </c>
    </row>
    <row r="15" spans="1:14" x14ac:dyDescent="0.25">
      <c r="B15" s="176">
        <v>41334</v>
      </c>
      <c r="C15" s="176"/>
      <c r="D15" s="176"/>
      <c r="E15" s="180">
        <v>1784</v>
      </c>
      <c r="F15" s="214"/>
      <c r="G15" s="182"/>
      <c r="H15" s="180">
        <v>16</v>
      </c>
      <c r="I15" s="215"/>
      <c r="J15" s="182"/>
      <c r="K15" s="216">
        <v>631</v>
      </c>
      <c r="L15" s="181">
        <f t="shared" si="0"/>
        <v>2431</v>
      </c>
    </row>
    <row r="16" spans="1:14" x14ac:dyDescent="0.25">
      <c r="B16" s="176">
        <v>41365</v>
      </c>
      <c r="C16" s="176"/>
      <c r="D16" s="176"/>
      <c r="E16" s="217">
        <v>1305</v>
      </c>
      <c r="F16" s="218"/>
      <c r="G16" s="6"/>
      <c r="H16" s="219">
        <v>44</v>
      </c>
      <c r="I16" s="220"/>
      <c r="J16" s="221"/>
      <c r="K16" s="222">
        <v>502</v>
      </c>
      <c r="L16" s="181">
        <f t="shared" si="0"/>
        <v>1851</v>
      </c>
    </row>
    <row r="17" spans="2:12" x14ac:dyDescent="0.25">
      <c r="B17" s="176">
        <v>41395</v>
      </c>
      <c r="C17" s="176"/>
      <c r="D17" s="176"/>
      <c r="E17" s="217">
        <v>1777</v>
      </c>
      <c r="F17" s="218"/>
      <c r="G17" s="6"/>
      <c r="H17" s="219">
        <v>10</v>
      </c>
      <c r="I17" s="220"/>
      <c r="J17" s="221"/>
      <c r="K17" s="222">
        <v>582</v>
      </c>
      <c r="L17" s="181">
        <f t="shared" si="0"/>
        <v>2369</v>
      </c>
    </row>
    <row r="18" spans="2:12" x14ac:dyDescent="0.25">
      <c r="B18" s="176">
        <v>41426</v>
      </c>
      <c r="C18" s="176"/>
      <c r="D18" s="176"/>
      <c r="E18" s="217">
        <v>1540</v>
      </c>
      <c r="F18" s="218"/>
      <c r="G18" s="6"/>
      <c r="H18" s="219">
        <v>16</v>
      </c>
      <c r="I18" s="220"/>
      <c r="J18" s="221"/>
      <c r="K18" s="222">
        <v>725</v>
      </c>
      <c r="L18" s="181">
        <f t="shared" si="0"/>
        <v>2281</v>
      </c>
    </row>
    <row r="19" spans="2:12" x14ac:dyDescent="0.25">
      <c r="B19" s="176">
        <v>41456</v>
      </c>
      <c r="C19" s="176"/>
      <c r="D19" s="176"/>
      <c r="E19" s="217">
        <v>1026</v>
      </c>
      <c r="F19" s="218"/>
      <c r="G19" s="6"/>
      <c r="H19" s="219">
        <v>10</v>
      </c>
      <c r="I19" s="220"/>
      <c r="J19" s="221"/>
      <c r="K19" s="222">
        <v>1261</v>
      </c>
      <c r="L19" s="181">
        <f t="shared" si="0"/>
        <v>2297</v>
      </c>
    </row>
    <row r="20" spans="2:12" x14ac:dyDescent="0.25">
      <c r="B20" s="176">
        <v>41487</v>
      </c>
      <c r="C20" s="176"/>
      <c r="D20" s="176"/>
      <c r="E20" s="217">
        <v>610</v>
      </c>
      <c r="F20" s="218"/>
      <c r="G20" s="6"/>
      <c r="H20" s="219">
        <v>14</v>
      </c>
      <c r="I20" s="220"/>
      <c r="J20" s="221"/>
      <c r="K20" s="222">
        <v>854</v>
      </c>
      <c r="L20" s="181">
        <f t="shared" si="0"/>
        <v>1478</v>
      </c>
    </row>
    <row r="21" spans="2:12" x14ac:dyDescent="0.25">
      <c r="B21" s="176">
        <v>41518</v>
      </c>
      <c r="C21" s="176"/>
      <c r="D21" s="176"/>
      <c r="E21" s="217">
        <v>816</v>
      </c>
      <c r="F21" s="218"/>
      <c r="G21" s="6"/>
      <c r="H21" s="219">
        <v>1</v>
      </c>
      <c r="I21" s="220"/>
      <c r="J21" s="221"/>
      <c r="K21" s="222">
        <v>493</v>
      </c>
      <c r="L21" s="181">
        <f t="shared" si="0"/>
        <v>1310</v>
      </c>
    </row>
    <row r="22" spans="2:12" x14ac:dyDescent="0.25">
      <c r="B22" s="176">
        <v>41548</v>
      </c>
      <c r="C22" s="176"/>
      <c r="D22" s="176"/>
      <c r="E22" s="217">
        <v>485</v>
      </c>
      <c r="F22" s="218"/>
      <c r="G22" s="6"/>
      <c r="H22" s="219">
        <v>2</v>
      </c>
      <c r="I22" s="220"/>
      <c r="J22" s="221"/>
      <c r="K22" s="222">
        <v>654</v>
      </c>
      <c r="L22" s="181">
        <f t="shared" si="0"/>
        <v>1141</v>
      </c>
    </row>
    <row r="23" spans="2:12" x14ac:dyDescent="0.25">
      <c r="B23" s="176">
        <v>41579</v>
      </c>
      <c r="C23" s="176"/>
      <c r="D23" s="176"/>
      <c r="E23" s="217">
        <v>480</v>
      </c>
      <c r="F23" s="218"/>
      <c r="G23" s="6"/>
      <c r="H23" s="219">
        <v>2</v>
      </c>
      <c r="I23" s="220"/>
      <c r="J23" s="221"/>
      <c r="K23" s="222">
        <v>443</v>
      </c>
      <c r="L23" s="181">
        <f t="shared" si="0"/>
        <v>925</v>
      </c>
    </row>
    <row r="24" spans="2:12" x14ac:dyDescent="0.25">
      <c r="B24" s="176">
        <v>41609</v>
      </c>
      <c r="C24" s="176"/>
      <c r="D24" s="176"/>
      <c r="E24" s="217">
        <v>1157</v>
      </c>
      <c r="F24" s="218"/>
      <c r="G24" s="6"/>
      <c r="H24" s="219">
        <v>6</v>
      </c>
      <c r="I24" s="220"/>
      <c r="J24" s="221"/>
      <c r="K24" s="222">
        <v>1108</v>
      </c>
      <c r="L24" s="181">
        <f t="shared" si="0"/>
        <v>2271</v>
      </c>
    </row>
    <row r="25" spans="2:12" x14ac:dyDescent="0.25">
      <c r="B25" s="213">
        <v>2013</v>
      </c>
      <c r="C25" s="191"/>
      <c r="D25" s="191"/>
      <c r="E25" s="223">
        <f>SUM(E13:E24)</f>
        <v>14041</v>
      </c>
      <c r="F25" s="224"/>
      <c r="G25" s="225"/>
      <c r="H25" s="223">
        <f t="shared" ref="H25:L25" si="1">SUM(H13:H24)</f>
        <v>158</v>
      </c>
      <c r="I25" s="226"/>
      <c r="J25" s="225"/>
      <c r="K25" s="227">
        <f t="shared" si="1"/>
        <v>9126</v>
      </c>
      <c r="L25" s="228">
        <f t="shared" si="1"/>
        <v>23325</v>
      </c>
    </row>
    <row r="26" spans="2:12" x14ac:dyDescent="0.25">
      <c r="B26" s="176">
        <v>41640</v>
      </c>
      <c r="C26" s="176"/>
      <c r="D26" s="176"/>
      <c r="E26" s="217">
        <v>1358</v>
      </c>
      <c r="F26" s="218"/>
      <c r="G26" s="6"/>
      <c r="H26" s="229">
        <v>5</v>
      </c>
      <c r="I26" s="230"/>
      <c r="J26" s="7"/>
      <c r="K26" s="222">
        <v>1261</v>
      </c>
      <c r="L26" s="181">
        <f t="shared" ref="L26:L32" si="2">E26+H26+K26</f>
        <v>2624</v>
      </c>
    </row>
    <row r="27" spans="2:12" x14ac:dyDescent="0.25">
      <c r="B27" s="176">
        <v>41671</v>
      </c>
      <c r="C27" s="176"/>
      <c r="D27" s="176"/>
      <c r="E27" s="217">
        <v>746</v>
      </c>
      <c r="F27" s="218"/>
      <c r="G27" s="6"/>
      <c r="H27" s="229">
        <v>4</v>
      </c>
      <c r="I27" s="230"/>
      <c r="J27" s="7"/>
      <c r="K27" s="222">
        <v>848</v>
      </c>
      <c r="L27" s="181">
        <f t="shared" si="2"/>
        <v>1598</v>
      </c>
    </row>
    <row r="28" spans="2:12" x14ac:dyDescent="0.25">
      <c r="B28" s="231">
        <v>41699</v>
      </c>
      <c r="C28" s="231"/>
      <c r="D28" s="231"/>
      <c r="E28" s="217">
        <v>1052</v>
      </c>
      <c r="F28" s="218"/>
      <c r="G28" s="6"/>
      <c r="H28" s="229">
        <v>10</v>
      </c>
      <c r="I28" s="230"/>
      <c r="J28" s="7"/>
      <c r="K28" s="222">
        <v>852</v>
      </c>
      <c r="L28" s="181">
        <f t="shared" si="2"/>
        <v>1914</v>
      </c>
    </row>
    <row r="29" spans="2:12" x14ac:dyDescent="0.25">
      <c r="B29" s="231">
        <v>41730</v>
      </c>
      <c r="C29" s="231"/>
      <c r="D29" s="231"/>
      <c r="E29" s="217">
        <v>549</v>
      </c>
      <c r="F29" s="218"/>
      <c r="G29" s="6"/>
      <c r="H29" s="229">
        <v>4</v>
      </c>
      <c r="I29" s="230"/>
      <c r="J29" s="7"/>
      <c r="K29" s="222">
        <v>512</v>
      </c>
      <c r="L29" s="181">
        <f t="shared" si="2"/>
        <v>1065</v>
      </c>
    </row>
    <row r="30" spans="2:12" x14ac:dyDescent="0.25">
      <c r="B30" s="231">
        <v>41760</v>
      </c>
      <c r="C30" s="231"/>
      <c r="D30" s="231"/>
      <c r="E30" s="217">
        <v>773</v>
      </c>
      <c r="F30" s="218"/>
      <c r="G30" s="6"/>
      <c r="H30" s="229">
        <v>9</v>
      </c>
      <c r="I30" s="230"/>
      <c r="J30" s="7"/>
      <c r="K30" s="222">
        <v>1137</v>
      </c>
      <c r="L30" s="181">
        <f t="shared" si="2"/>
        <v>1919</v>
      </c>
    </row>
    <row r="31" spans="2:12" x14ac:dyDescent="0.25">
      <c r="B31" s="231">
        <v>41791</v>
      </c>
      <c r="C31" s="231"/>
      <c r="D31" s="231"/>
      <c r="E31" s="217">
        <v>660</v>
      </c>
      <c r="F31" s="218"/>
      <c r="G31" s="6"/>
      <c r="H31" s="229">
        <v>15</v>
      </c>
      <c r="I31" s="230"/>
      <c r="J31" s="7"/>
      <c r="K31" s="222">
        <v>905</v>
      </c>
      <c r="L31" s="181">
        <f t="shared" si="2"/>
        <v>1580</v>
      </c>
    </row>
    <row r="32" spans="2:12" x14ac:dyDescent="0.25">
      <c r="B32" s="231">
        <v>41821</v>
      </c>
      <c r="C32" s="231"/>
      <c r="D32" s="231"/>
      <c r="E32" s="217">
        <v>881</v>
      </c>
      <c r="F32" s="218"/>
      <c r="G32" s="6"/>
      <c r="H32" s="229">
        <v>15</v>
      </c>
      <c r="I32" s="230"/>
      <c r="J32" s="7"/>
      <c r="K32" s="222">
        <v>646</v>
      </c>
      <c r="L32" s="181">
        <f t="shared" si="2"/>
        <v>1542</v>
      </c>
    </row>
    <row r="33" spans="2:12" x14ac:dyDescent="0.25">
      <c r="B33" s="176">
        <v>41852</v>
      </c>
      <c r="C33" s="176"/>
      <c r="D33" s="176"/>
      <c r="E33" s="217">
        <v>825</v>
      </c>
      <c r="F33" s="218"/>
      <c r="G33" s="6"/>
      <c r="H33" s="229">
        <v>28</v>
      </c>
      <c r="I33" s="230"/>
      <c r="J33" s="7"/>
      <c r="K33" s="222">
        <v>753</v>
      </c>
      <c r="L33" s="181">
        <f>E33+H33+K33</f>
        <v>1606</v>
      </c>
    </row>
    <row r="34" spans="2:12" x14ac:dyDescent="0.25">
      <c r="B34" s="176">
        <v>41883</v>
      </c>
      <c r="C34" s="176"/>
      <c r="D34" s="176"/>
      <c r="E34" s="229">
        <v>1489</v>
      </c>
      <c r="F34" s="232"/>
      <c r="G34" s="7"/>
      <c r="H34" s="229">
        <v>41</v>
      </c>
      <c r="I34" s="230"/>
      <c r="J34" s="7"/>
      <c r="K34" s="222">
        <v>1146</v>
      </c>
      <c r="L34" s="8">
        <f>E34+H34+K34</f>
        <v>2676</v>
      </c>
    </row>
    <row r="35" spans="2:12" x14ac:dyDescent="0.25">
      <c r="B35" s="198">
        <v>41913</v>
      </c>
      <c r="C35" s="198"/>
      <c r="D35" s="198"/>
      <c r="E35" s="229">
        <v>1667</v>
      </c>
      <c r="F35" s="232"/>
      <c r="G35" s="7"/>
      <c r="H35" s="229">
        <v>132</v>
      </c>
      <c r="I35" s="230"/>
      <c r="J35" s="7"/>
      <c r="K35" s="222">
        <v>827</v>
      </c>
      <c r="L35" s="8">
        <f>E35+H35+K35</f>
        <v>2626</v>
      </c>
    </row>
    <row r="36" spans="2:12" x14ac:dyDescent="0.25">
      <c r="B36" s="198">
        <v>41944</v>
      </c>
      <c r="C36" s="198"/>
      <c r="D36" s="198"/>
      <c r="E36" s="229">
        <v>1332</v>
      </c>
      <c r="F36" s="232"/>
      <c r="G36" s="7"/>
      <c r="H36" s="229">
        <v>22</v>
      </c>
      <c r="I36" s="230"/>
      <c r="J36" s="7"/>
      <c r="K36" s="222">
        <v>1068</v>
      </c>
      <c r="L36" s="8">
        <f>E36+H36+K36</f>
        <v>2422</v>
      </c>
    </row>
    <row r="37" spans="2:12" x14ac:dyDescent="0.25">
      <c r="B37" s="198">
        <v>41974</v>
      </c>
      <c r="C37" s="198"/>
      <c r="D37" s="198"/>
      <c r="E37" s="229">
        <v>500</v>
      </c>
      <c r="F37" s="232"/>
      <c r="G37" s="7"/>
      <c r="H37" s="229">
        <v>14</v>
      </c>
      <c r="I37" s="230"/>
      <c r="J37" s="7"/>
      <c r="K37" s="222">
        <v>835</v>
      </c>
      <c r="L37" s="8">
        <f>E37+H37+K37</f>
        <v>1349</v>
      </c>
    </row>
    <row r="38" spans="2:12" x14ac:dyDescent="0.25">
      <c r="B38" s="213">
        <v>2014</v>
      </c>
      <c r="C38" s="191"/>
      <c r="D38" s="191"/>
      <c r="E38" s="233">
        <f>SUM(E26:E37)</f>
        <v>11832</v>
      </c>
      <c r="F38" s="234"/>
      <c r="G38" s="28"/>
      <c r="H38" s="233">
        <f t="shared" ref="H38:L38" si="3">SUM(H26:H37)</f>
        <v>299</v>
      </c>
      <c r="I38" s="235"/>
      <c r="J38" s="28"/>
      <c r="K38" s="236">
        <f t="shared" si="3"/>
        <v>10790</v>
      </c>
      <c r="L38" s="27">
        <f t="shared" si="3"/>
        <v>22921</v>
      </c>
    </row>
    <row r="39" spans="2:12" x14ac:dyDescent="0.25">
      <c r="B39" s="198">
        <v>42005</v>
      </c>
      <c r="C39" s="198"/>
      <c r="D39" s="198"/>
      <c r="E39" s="229">
        <v>38</v>
      </c>
      <c r="F39" s="232"/>
      <c r="G39" s="7"/>
      <c r="H39" s="229">
        <v>896</v>
      </c>
      <c r="I39" s="230"/>
      <c r="J39" s="7"/>
      <c r="K39" s="222">
        <v>1448</v>
      </c>
      <c r="L39" s="8">
        <f t="shared" ref="L39:L50" si="4">E39+H39+K39</f>
        <v>2382</v>
      </c>
    </row>
    <row r="40" spans="2:12" x14ac:dyDescent="0.25">
      <c r="B40" s="198">
        <v>42036</v>
      </c>
      <c r="C40" s="198"/>
      <c r="D40" s="198"/>
      <c r="E40" s="229">
        <v>1411</v>
      </c>
      <c r="F40" s="232"/>
      <c r="G40" s="7"/>
      <c r="H40" s="229">
        <v>90</v>
      </c>
      <c r="I40" s="230"/>
      <c r="J40" s="7"/>
      <c r="K40" s="222">
        <v>2461</v>
      </c>
      <c r="L40" s="8">
        <f t="shared" si="4"/>
        <v>3962</v>
      </c>
    </row>
    <row r="41" spans="2:12" x14ac:dyDescent="0.25">
      <c r="B41" s="198">
        <v>42064</v>
      </c>
      <c r="C41" s="198"/>
      <c r="D41" s="198"/>
      <c r="E41" s="229">
        <v>1147</v>
      </c>
      <c r="F41" s="232"/>
      <c r="G41" s="7"/>
      <c r="H41" s="229">
        <v>78</v>
      </c>
      <c r="I41" s="230"/>
      <c r="J41" s="7"/>
      <c r="K41" s="222">
        <v>1427</v>
      </c>
      <c r="L41" s="8">
        <f t="shared" si="4"/>
        <v>2652</v>
      </c>
    </row>
    <row r="42" spans="2:12" x14ac:dyDescent="0.25">
      <c r="B42" s="198">
        <v>42095</v>
      </c>
      <c r="C42" s="198"/>
      <c r="D42" s="198"/>
      <c r="E42" s="229">
        <v>1650</v>
      </c>
      <c r="F42" s="232"/>
      <c r="G42" s="7"/>
      <c r="H42" s="229">
        <v>172</v>
      </c>
      <c r="I42" s="230"/>
      <c r="J42" s="7"/>
      <c r="K42" s="222">
        <v>1480</v>
      </c>
      <c r="L42" s="8">
        <f t="shared" si="4"/>
        <v>3302</v>
      </c>
    </row>
    <row r="43" spans="2:12" x14ac:dyDescent="0.25">
      <c r="B43" s="198">
        <v>42125</v>
      </c>
      <c r="C43" s="198"/>
      <c r="D43" s="198"/>
      <c r="E43" s="229">
        <v>1272</v>
      </c>
      <c r="F43" s="232"/>
      <c r="G43" s="7"/>
      <c r="H43" s="229">
        <v>123</v>
      </c>
      <c r="I43" s="230"/>
      <c r="J43" s="7"/>
      <c r="K43" s="222">
        <v>169</v>
      </c>
      <c r="L43" s="8">
        <f t="shared" si="4"/>
        <v>1564</v>
      </c>
    </row>
    <row r="44" spans="2:12" x14ac:dyDescent="0.25">
      <c r="B44" s="198">
        <v>42156</v>
      </c>
      <c r="C44" s="198"/>
      <c r="D44" s="198"/>
      <c r="E44" s="229">
        <v>1877</v>
      </c>
      <c r="F44" s="232"/>
      <c r="G44" s="7"/>
      <c r="H44" s="229">
        <v>135</v>
      </c>
      <c r="I44" s="230"/>
      <c r="J44" s="7"/>
      <c r="K44" s="222">
        <v>447</v>
      </c>
      <c r="L44" s="8">
        <f t="shared" si="4"/>
        <v>2459</v>
      </c>
    </row>
    <row r="45" spans="2:12" x14ac:dyDescent="0.25">
      <c r="B45" s="198">
        <v>42186</v>
      </c>
      <c r="C45" s="198"/>
      <c r="D45" s="198"/>
      <c r="E45" s="229">
        <v>1030</v>
      </c>
      <c r="F45" s="232"/>
      <c r="G45" s="7"/>
      <c r="H45" s="229">
        <v>110</v>
      </c>
      <c r="I45" s="230"/>
      <c r="J45" s="7"/>
      <c r="K45" s="222">
        <v>167</v>
      </c>
      <c r="L45" s="8">
        <f t="shared" si="4"/>
        <v>1307</v>
      </c>
    </row>
    <row r="46" spans="2:12" x14ac:dyDescent="0.25">
      <c r="B46" s="198">
        <v>42217</v>
      </c>
      <c r="C46" s="198"/>
      <c r="D46" s="198"/>
      <c r="E46" s="229">
        <v>1674</v>
      </c>
      <c r="F46" s="232"/>
      <c r="G46" s="7"/>
      <c r="H46" s="229">
        <v>113</v>
      </c>
      <c r="I46" s="230"/>
      <c r="J46" s="7"/>
      <c r="K46" s="222">
        <v>218</v>
      </c>
      <c r="L46" s="8">
        <f t="shared" si="4"/>
        <v>2005</v>
      </c>
    </row>
    <row r="47" spans="2:12" x14ac:dyDescent="0.25">
      <c r="B47" s="198">
        <v>42248</v>
      </c>
      <c r="C47" s="198"/>
      <c r="D47" s="198"/>
      <c r="E47" s="229">
        <v>1313</v>
      </c>
      <c r="F47" s="232"/>
      <c r="G47" s="7"/>
      <c r="H47" s="229">
        <v>136</v>
      </c>
      <c r="I47" s="230"/>
      <c r="J47" s="7"/>
      <c r="K47" s="222">
        <v>156</v>
      </c>
      <c r="L47" s="8">
        <f t="shared" si="4"/>
        <v>1605</v>
      </c>
    </row>
    <row r="48" spans="2:12" x14ac:dyDescent="0.25">
      <c r="B48" s="198">
        <v>42278</v>
      </c>
      <c r="C48" s="198"/>
      <c r="D48" s="198"/>
      <c r="E48" s="229">
        <v>5045</v>
      </c>
      <c r="F48" s="232"/>
      <c r="G48" s="7"/>
      <c r="H48" s="229">
        <v>104</v>
      </c>
      <c r="I48" s="230"/>
      <c r="J48" s="7"/>
      <c r="K48" s="222">
        <v>21</v>
      </c>
      <c r="L48" s="8">
        <f t="shared" si="4"/>
        <v>5170</v>
      </c>
    </row>
    <row r="49" spans="2:12" x14ac:dyDescent="0.25">
      <c r="B49" s="198">
        <v>42309</v>
      </c>
      <c r="C49" s="198"/>
      <c r="D49" s="198"/>
      <c r="E49" s="229">
        <v>1924</v>
      </c>
      <c r="F49" s="232"/>
      <c r="G49" s="7"/>
      <c r="H49" s="229">
        <v>764</v>
      </c>
      <c r="I49" s="230"/>
      <c r="J49" s="7"/>
      <c r="K49" s="222">
        <v>49</v>
      </c>
      <c r="L49" s="8">
        <f t="shared" si="4"/>
        <v>2737</v>
      </c>
    </row>
    <row r="50" spans="2:12" x14ac:dyDescent="0.25">
      <c r="B50" s="198">
        <v>42339</v>
      </c>
      <c r="C50" s="198"/>
      <c r="D50" s="198"/>
      <c r="E50" s="229">
        <v>1346</v>
      </c>
      <c r="F50" s="232"/>
      <c r="G50" s="7"/>
      <c r="H50" s="229">
        <v>239</v>
      </c>
      <c r="I50" s="230"/>
      <c r="J50" s="7"/>
      <c r="K50" s="222">
        <v>217</v>
      </c>
      <c r="L50" s="8">
        <f t="shared" si="4"/>
        <v>1802</v>
      </c>
    </row>
    <row r="51" spans="2:12" x14ac:dyDescent="0.25">
      <c r="B51" s="213">
        <v>2015</v>
      </c>
      <c r="C51" s="237"/>
      <c r="D51" s="237"/>
      <c r="E51" s="207">
        <f>SUM(E39:E50)</f>
        <v>19727</v>
      </c>
      <c r="F51" s="208"/>
      <c r="G51" s="209"/>
      <c r="H51" s="207">
        <f t="shared" ref="H51:K51" si="5">SUM(H39:H50)</f>
        <v>2960</v>
      </c>
      <c r="I51" s="210"/>
      <c r="J51" s="209"/>
      <c r="K51" s="211">
        <f t="shared" si="5"/>
        <v>8260</v>
      </c>
      <c r="L51" s="212">
        <f>SUM(L39:L50)</f>
        <v>30947</v>
      </c>
    </row>
    <row r="52" spans="2:12" x14ac:dyDescent="0.25">
      <c r="B52" s="198">
        <v>42370</v>
      </c>
      <c r="C52" s="198"/>
      <c r="D52" s="198"/>
      <c r="E52" s="229">
        <v>3773</v>
      </c>
      <c r="F52" s="232"/>
      <c r="G52" s="7"/>
      <c r="H52" s="229">
        <v>149</v>
      </c>
      <c r="I52" s="230"/>
      <c r="J52" s="7"/>
      <c r="K52" s="222">
        <v>57</v>
      </c>
      <c r="L52" s="8">
        <f t="shared" ref="L52:L76" si="6">E52+H52+K52</f>
        <v>3979</v>
      </c>
    </row>
    <row r="53" spans="2:12" x14ac:dyDescent="0.25">
      <c r="B53" s="198">
        <v>42401</v>
      </c>
      <c r="C53" s="198"/>
      <c r="D53" s="198"/>
      <c r="E53" s="229">
        <v>4253</v>
      </c>
      <c r="F53" s="232"/>
      <c r="G53" s="7"/>
      <c r="H53" s="229">
        <v>113</v>
      </c>
      <c r="I53" s="230"/>
      <c r="J53" s="7"/>
      <c r="K53" s="222">
        <v>0</v>
      </c>
      <c r="L53" s="8">
        <f t="shared" si="6"/>
        <v>4366</v>
      </c>
    </row>
    <row r="54" spans="2:12" x14ac:dyDescent="0.25">
      <c r="B54" s="198">
        <v>42430</v>
      </c>
      <c r="C54" s="198"/>
      <c r="D54" s="198"/>
      <c r="E54" s="229">
        <v>2016</v>
      </c>
      <c r="F54" s="232"/>
      <c r="G54" s="7"/>
      <c r="H54" s="229">
        <v>25</v>
      </c>
      <c r="I54" s="230"/>
      <c r="J54" s="7"/>
      <c r="K54" s="222">
        <v>15</v>
      </c>
      <c r="L54" s="8">
        <f t="shared" si="6"/>
        <v>2056</v>
      </c>
    </row>
    <row r="55" spans="2:12" x14ac:dyDescent="0.25">
      <c r="B55" s="198">
        <v>42461</v>
      </c>
      <c r="C55" s="198"/>
      <c r="D55" s="198"/>
      <c r="E55" s="229">
        <v>2405</v>
      </c>
      <c r="F55" s="232"/>
      <c r="G55" s="7"/>
      <c r="H55" s="229">
        <v>33</v>
      </c>
      <c r="I55" s="230"/>
      <c r="J55" s="7"/>
      <c r="K55" s="222">
        <v>16</v>
      </c>
      <c r="L55" s="8">
        <f t="shared" si="6"/>
        <v>2454</v>
      </c>
    </row>
    <row r="56" spans="2:12" x14ac:dyDescent="0.25">
      <c r="B56" s="198">
        <v>42491</v>
      </c>
      <c r="C56" s="7">
        <v>996</v>
      </c>
      <c r="D56" s="7">
        <v>817</v>
      </c>
      <c r="E56" s="222">
        <f t="shared" ref="E56:E76" si="7">C56+D56</f>
        <v>1813</v>
      </c>
      <c r="F56" s="232">
        <v>17</v>
      </c>
      <c r="G56" s="7">
        <v>17</v>
      </c>
      <c r="H56" s="229">
        <f t="shared" ref="H56:H76" si="8">F56+G56</f>
        <v>34</v>
      </c>
      <c r="I56" s="230">
        <v>8</v>
      </c>
      <c r="J56" s="7">
        <v>0</v>
      </c>
      <c r="K56" s="222">
        <f t="shared" ref="K56:K76" si="9">I56+J56</f>
        <v>8</v>
      </c>
      <c r="L56" s="8">
        <f t="shared" si="6"/>
        <v>1855</v>
      </c>
    </row>
    <row r="57" spans="2:12" x14ac:dyDescent="0.25">
      <c r="B57" s="198">
        <v>42522</v>
      </c>
      <c r="C57" s="7">
        <v>957</v>
      </c>
      <c r="D57" s="7">
        <v>898</v>
      </c>
      <c r="E57" s="222">
        <f t="shared" si="7"/>
        <v>1855</v>
      </c>
      <c r="F57" s="232">
        <v>15</v>
      </c>
      <c r="G57" s="7">
        <v>21</v>
      </c>
      <c r="H57" s="229">
        <f t="shared" si="8"/>
        <v>36</v>
      </c>
      <c r="I57" s="230">
        <v>11</v>
      </c>
      <c r="J57" s="7">
        <v>5</v>
      </c>
      <c r="K57" s="222">
        <f t="shared" si="9"/>
        <v>16</v>
      </c>
      <c r="L57" s="8">
        <f t="shared" si="6"/>
        <v>1907</v>
      </c>
    </row>
    <row r="58" spans="2:12" x14ac:dyDescent="0.25">
      <c r="B58" s="198">
        <v>42552</v>
      </c>
      <c r="C58" s="7">
        <v>977</v>
      </c>
      <c r="D58" s="7">
        <v>835</v>
      </c>
      <c r="E58" s="222">
        <f t="shared" si="7"/>
        <v>1812</v>
      </c>
      <c r="F58" s="232">
        <v>24</v>
      </c>
      <c r="G58" s="7">
        <v>24</v>
      </c>
      <c r="H58" s="229">
        <f t="shared" si="8"/>
        <v>48</v>
      </c>
      <c r="I58" s="230">
        <v>10</v>
      </c>
      <c r="J58" s="7">
        <v>13</v>
      </c>
      <c r="K58" s="222">
        <f t="shared" si="9"/>
        <v>23</v>
      </c>
      <c r="L58" s="8">
        <f t="shared" si="6"/>
        <v>1883</v>
      </c>
    </row>
    <row r="59" spans="2:12" x14ac:dyDescent="0.25">
      <c r="B59" s="198">
        <v>42583</v>
      </c>
      <c r="C59" s="7">
        <v>2266</v>
      </c>
      <c r="D59" s="7">
        <v>1640</v>
      </c>
      <c r="E59" s="222">
        <f t="shared" si="7"/>
        <v>3906</v>
      </c>
      <c r="F59" s="232">
        <v>90</v>
      </c>
      <c r="G59" s="7">
        <v>73</v>
      </c>
      <c r="H59" s="229">
        <f t="shared" si="8"/>
        <v>163</v>
      </c>
      <c r="I59" s="230">
        <v>19</v>
      </c>
      <c r="J59" s="7">
        <v>15</v>
      </c>
      <c r="K59" s="222">
        <f t="shared" si="9"/>
        <v>34</v>
      </c>
      <c r="L59" s="8">
        <f t="shared" si="6"/>
        <v>4103</v>
      </c>
    </row>
    <row r="60" spans="2:12" x14ac:dyDescent="0.25">
      <c r="B60" s="198">
        <v>42614</v>
      </c>
      <c r="C60" s="7">
        <v>948</v>
      </c>
      <c r="D60" s="7">
        <v>779</v>
      </c>
      <c r="E60" s="222">
        <f t="shared" si="7"/>
        <v>1727</v>
      </c>
      <c r="F60" s="232">
        <v>42</v>
      </c>
      <c r="G60" s="7">
        <v>41</v>
      </c>
      <c r="H60" s="229">
        <f t="shared" si="8"/>
        <v>83</v>
      </c>
      <c r="I60" s="230">
        <v>3</v>
      </c>
      <c r="J60" s="7">
        <v>0</v>
      </c>
      <c r="K60" s="222">
        <f t="shared" si="9"/>
        <v>3</v>
      </c>
      <c r="L60" s="8">
        <f t="shared" si="6"/>
        <v>1813</v>
      </c>
    </row>
    <row r="61" spans="2:12" x14ac:dyDescent="0.25">
      <c r="B61" s="198">
        <v>42644</v>
      </c>
      <c r="C61" s="7">
        <v>770</v>
      </c>
      <c r="D61" s="7">
        <v>832</v>
      </c>
      <c r="E61" s="222">
        <f t="shared" si="7"/>
        <v>1602</v>
      </c>
      <c r="F61" s="232">
        <v>13</v>
      </c>
      <c r="G61" s="7">
        <v>16</v>
      </c>
      <c r="H61" s="229">
        <f t="shared" si="8"/>
        <v>29</v>
      </c>
      <c r="I61" s="230">
        <v>0</v>
      </c>
      <c r="J61" s="7">
        <v>0</v>
      </c>
      <c r="K61" s="222">
        <f t="shared" si="9"/>
        <v>0</v>
      </c>
      <c r="L61" s="8">
        <f t="shared" si="6"/>
        <v>1631</v>
      </c>
    </row>
    <row r="62" spans="2:12" x14ac:dyDescent="0.25">
      <c r="B62" s="198">
        <v>42675</v>
      </c>
      <c r="C62" s="7">
        <v>484</v>
      </c>
      <c r="D62" s="7">
        <v>317</v>
      </c>
      <c r="E62" s="222">
        <f t="shared" si="7"/>
        <v>801</v>
      </c>
      <c r="F62" s="232">
        <v>12</v>
      </c>
      <c r="G62" s="7">
        <v>9</v>
      </c>
      <c r="H62" s="229">
        <f t="shared" si="8"/>
        <v>21</v>
      </c>
      <c r="I62" s="230">
        <v>0</v>
      </c>
      <c r="J62" s="7">
        <v>0</v>
      </c>
      <c r="K62" s="222">
        <f t="shared" si="9"/>
        <v>0</v>
      </c>
      <c r="L62" s="8">
        <f t="shared" si="6"/>
        <v>822</v>
      </c>
    </row>
    <row r="63" spans="2:12" x14ac:dyDescent="0.25">
      <c r="B63" s="198">
        <v>42705</v>
      </c>
      <c r="C63" s="7">
        <v>1057</v>
      </c>
      <c r="D63" s="7">
        <v>797</v>
      </c>
      <c r="E63" s="222">
        <f t="shared" si="7"/>
        <v>1854</v>
      </c>
      <c r="F63" s="232">
        <v>156</v>
      </c>
      <c r="G63" s="7">
        <v>126</v>
      </c>
      <c r="H63" s="229">
        <f t="shared" si="8"/>
        <v>282</v>
      </c>
      <c r="I63" s="230">
        <v>6</v>
      </c>
      <c r="J63" s="7">
        <v>0</v>
      </c>
      <c r="K63" s="222">
        <f t="shared" si="9"/>
        <v>6</v>
      </c>
      <c r="L63" s="8">
        <f t="shared" si="6"/>
        <v>2142</v>
      </c>
    </row>
    <row r="64" spans="2:12" x14ac:dyDescent="0.25">
      <c r="B64" s="213">
        <v>2016</v>
      </c>
      <c r="C64" s="7"/>
      <c r="D64" s="7"/>
      <c r="E64" s="238">
        <f>SUM(E52:E63)</f>
        <v>27817</v>
      </c>
      <c r="F64" s="239"/>
      <c r="G64" s="29"/>
      <c r="H64" s="238">
        <f>SUM(H52:H63)</f>
        <v>1016</v>
      </c>
      <c r="I64" s="240"/>
      <c r="J64" s="29"/>
      <c r="K64" s="238">
        <f>SUM(K52:K63)</f>
        <v>178</v>
      </c>
      <c r="L64" s="30">
        <f>SUM(L52:L63)</f>
        <v>29011</v>
      </c>
    </row>
    <row r="65" spans="2:12" x14ac:dyDescent="0.25">
      <c r="B65" s="198">
        <v>42736</v>
      </c>
      <c r="C65" s="7">
        <v>1709</v>
      </c>
      <c r="D65" s="7">
        <v>1188</v>
      </c>
      <c r="E65" s="222">
        <f t="shared" si="7"/>
        <v>2897</v>
      </c>
      <c r="F65" s="232">
        <v>87</v>
      </c>
      <c r="G65" s="7">
        <v>62</v>
      </c>
      <c r="H65" s="229">
        <f t="shared" si="8"/>
        <v>149</v>
      </c>
      <c r="I65" s="230">
        <v>21</v>
      </c>
      <c r="J65" s="7">
        <v>22</v>
      </c>
      <c r="K65" s="222">
        <f t="shared" si="9"/>
        <v>43</v>
      </c>
      <c r="L65" s="8">
        <f t="shared" si="6"/>
        <v>3089</v>
      </c>
    </row>
    <row r="66" spans="2:12" x14ac:dyDescent="0.25">
      <c r="B66" s="198">
        <v>42767</v>
      </c>
      <c r="C66" s="7">
        <v>1599</v>
      </c>
      <c r="D66" s="7">
        <v>1237</v>
      </c>
      <c r="E66" s="222">
        <f t="shared" si="7"/>
        <v>2836</v>
      </c>
      <c r="F66" s="232">
        <v>35</v>
      </c>
      <c r="G66" s="7">
        <v>42</v>
      </c>
      <c r="H66" s="229">
        <f t="shared" si="8"/>
        <v>77</v>
      </c>
      <c r="I66" s="230">
        <v>11</v>
      </c>
      <c r="J66" s="7">
        <v>10</v>
      </c>
      <c r="K66" s="222">
        <f t="shared" si="9"/>
        <v>21</v>
      </c>
      <c r="L66" s="8">
        <f t="shared" si="6"/>
        <v>2934</v>
      </c>
    </row>
    <row r="67" spans="2:12" x14ac:dyDescent="0.25">
      <c r="B67" s="198">
        <v>42795</v>
      </c>
      <c r="C67" s="7">
        <v>1281</v>
      </c>
      <c r="D67" s="7">
        <v>949</v>
      </c>
      <c r="E67" s="222">
        <f t="shared" si="7"/>
        <v>2230</v>
      </c>
      <c r="F67" s="232">
        <v>63</v>
      </c>
      <c r="G67" s="7">
        <v>47</v>
      </c>
      <c r="H67" s="222">
        <f t="shared" si="8"/>
        <v>110</v>
      </c>
      <c r="I67" s="230">
        <v>18</v>
      </c>
      <c r="J67" s="7">
        <v>10</v>
      </c>
      <c r="K67" s="222">
        <f t="shared" si="9"/>
        <v>28</v>
      </c>
      <c r="L67" s="8">
        <f t="shared" si="6"/>
        <v>2368</v>
      </c>
    </row>
    <row r="68" spans="2:12" x14ac:dyDescent="0.25">
      <c r="B68" s="198">
        <v>42826</v>
      </c>
      <c r="C68" s="7">
        <v>694</v>
      </c>
      <c r="D68" s="7">
        <v>578</v>
      </c>
      <c r="E68" s="222">
        <f t="shared" si="7"/>
        <v>1272</v>
      </c>
      <c r="F68" s="232">
        <v>16</v>
      </c>
      <c r="G68" s="7">
        <v>19</v>
      </c>
      <c r="H68" s="222">
        <f t="shared" si="8"/>
        <v>35</v>
      </c>
      <c r="I68" s="230">
        <v>8</v>
      </c>
      <c r="J68" s="7">
        <v>7</v>
      </c>
      <c r="K68" s="222">
        <f t="shared" si="9"/>
        <v>15</v>
      </c>
      <c r="L68" s="8">
        <f t="shared" si="6"/>
        <v>1322</v>
      </c>
    </row>
    <row r="69" spans="2:12" x14ac:dyDescent="0.25">
      <c r="B69" s="198">
        <v>42856</v>
      </c>
      <c r="C69" s="7">
        <v>698</v>
      </c>
      <c r="D69" s="7">
        <v>493</v>
      </c>
      <c r="E69" s="222">
        <f t="shared" si="7"/>
        <v>1191</v>
      </c>
      <c r="F69" s="232">
        <v>13</v>
      </c>
      <c r="G69" s="7">
        <v>3</v>
      </c>
      <c r="H69" s="222">
        <f t="shared" si="8"/>
        <v>16</v>
      </c>
      <c r="I69" s="230">
        <v>45</v>
      </c>
      <c r="J69" s="7">
        <v>41</v>
      </c>
      <c r="K69" s="222">
        <f t="shared" si="9"/>
        <v>86</v>
      </c>
      <c r="L69" s="8">
        <f t="shared" si="6"/>
        <v>1293</v>
      </c>
    </row>
    <row r="70" spans="2:12" x14ac:dyDescent="0.25">
      <c r="B70" s="198">
        <v>42887</v>
      </c>
      <c r="C70" s="7">
        <v>891</v>
      </c>
      <c r="D70" s="7">
        <v>581</v>
      </c>
      <c r="E70" s="222">
        <f t="shared" si="7"/>
        <v>1472</v>
      </c>
      <c r="F70" s="232">
        <v>18</v>
      </c>
      <c r="G70" s="7">
        <v>18</v>
      </c>
      <c r="H70" s="222">
        <f t="shared" si="8"/>
        <v>36</v>
      </c>
      <c r="I70" s="230">
        <v>10</v>
      </c>
      <c r="J70" s="7">
        <v>12</v>
      </c>
      <c r="K70" s="222">
        <f t="shared" si="9"/>
        <v>22</v>
      </c>
      <c r="L70" s="8">
        <f t="shared" si="6"/>
        <v>1530</v>
      </c>
    </row>
    <row r="71" spans="2:12" x14ac:dyDescent="0.25">
      <c r="B71" s="198">
        <v>42917</v>
      </c>
      <c r="C71" s="7">
        <v>857</v>
      </c>
      <c r="D71" s="7">
        <v>571</v>
      </c>
      <c r="E71" s="222">
        <f t="shared" si="7"/>
        <v>1428</v>
      </c>
      <c r="F71" s="232">
        <v>15</v>
      </c>
      <c r="G71" s="7">
        <v>14</v>
      </c>
      <c r="H71" s="222">
        <f t="shared" si="8"/>
        <v>29</v>
      </c>
      <c r="I71" s="230">
        <v>84</v>
      </c>
      <c r="J71" s="7">
        <v>54</v>
      </c>
      <c r="K71" s="222">
        <f t="shared" si="9"/>
        <v>138</v>
      </c>
      <c r="L71" s="8">
        <f t="shared" si="6"/>
        <v>1595</v>
      </c>
    </row>
    <row r="72" spans="2:12" x14ac:dyDescent="0.25">
      <c r="B72" s="198">
        <v>42948</v>
      </c>
      <c r="C72" s="7">
        <v>697</v>
      </c>
      <c r="D72" s="7">
        <v>460</v>
      </c>
      <c r="E72" s="222">
        <f t="shared" si="7"/>
        <v>1157</v>
      </c>
      <c r="F72" s="232">
        <v>11</v>
      </c>
      <c r="G72" s="7">
        <v>9</v>
      </c>
      <c r="H72" s="222">
        <f t="shared" si="8"/>
        <v>20</v>
      </c>
      <c r="I72" s="230">
        <v>43</v>
      </c>
      <c r="J72" s="7">
        <v>34</v>
      </c>
      <c r="K72" s="222">
        <f t="shared" si="9"/>
        <v>77</v>
      </c>
      <c r="L72" s="8">
        <f t="shared" si="6"/>
        <v>1254</v>
      </c>
    </row>
    <row r="73" spans="2:12" x14ac:dyDescent="0.25">
      <c r="B73" s="198">
        <v>42979</v>
      </c>
      <c r="C73" s="7">
        <v>850</v>
      </c>
      <c r="D73" s="7">
        <v>547</v>
      </c>
      <c r="E73" s="222">
        <f t="shared" si="7"/>
        <v>1397</v>
      </c>
      <c r="F73" s="232">
        <v>1</v>
      </c>
      <c r="G73" s="7">
        <v>3</v>
      </c>
      <c r="H73" s="222">
        <f t="shared" si="8"/>
        <v>4</v>
      </c>
      <c r="I73" s="230">
        <v>12</v>
      </c>
      <c r="J73" s="7">
        <v>14</v>
      </c>
      <c r="K73" s="222">
        <f t="shared" si="9"/>
        <v>26</v>
      </c>
      <c r="L73" s="8">
        <f t="shared" si="6"/>
        <v>1427</v>
      </c>
    </row>
    <row r="74" spans="2:12" x14ac:dyDescent="0.25">
      <c r="B74" s="198">
        <v>43009</v>
      </c>
      <c r="C74" s="7">
        <v>305</v>
      </c>
      <c r="D74" s="7">
        <v>234</v>
      </c>
      <c r="E74" s="222">
        <f t="shared" si="7"/>
        <v>539</v>
      </c>
      <c r="F74" s="232">
        <v>11</v>
      </c>
      <c r="G74" s="7">
        <v>11</v>
      </c>
      <c r="H74" s="222">
        <f t="shared" si="8"/>
        <v>22</v>
      </c>
      <c r="I74" s="230">
        <v>36</v>
      </c>
      <c r="J74" s="7">
        <v>19</v>
      </c>
      <c r="K74" s="222">
        <f t="shared" si="9"/>
        <v>55</v>
      </c>
      <c r="L74" s="8">
        <f t="shared" si="6"/>
        <v>616</v>
      </c>
    </row>
    <row r="75" spans="2:12" x14ac:dyDescent="0.25">
      <c r="B75" s="198">
        <v>43040</v>
      </c>
      <c r="C75" s="7">
        <v>524</v>
      </c>
      <c r="D75" s="7">
        <v>369</v>
      </c>
      <c r="E75" s="222">
        <f t="shared" si="7"/>
        <v>893</v>
      </c>
      <c r="F75" s="232">
        <v>15</v>
      </c>
      <c r="G75" s="7">
        <v>6</v>
      </c>
      <c r="H75" s="222">
        <f t="shared" si="8"/>
        <v>21</v>
      </c>
      <c r="I75" s="230">
        <v>22</v>
      </c>
      <c r="J75" s="7">
        <v>11</v>
      </c>
      <c r="K75" s="222">
        <f t="shared" si="9"/>
        <v>33</v>
      </c>
      <c r="L75" s="8">
        <f t="shared" si="6"/>
        <v>947</v>
      </c>
    </row>
    <row r="76" spans="2:12" x14ac:dyDescent="0.25">
      <c r="B76" s="198">
        <v>43070</v>
      </c>
      <c r="C76" s="7">
        <v>638</v>
      </c>
      <c r="D76" s="7">
        <v>595</v>
      </c>
      <c r="E76" s="222">
        <f t="shared" si="7"/>
        <v>1233</v>
      </c>
      <c r="F76" s="232">
        <v>17</v>
      </c>
      <c r="G76" s="7">
        <v>15</v>
      </c>
      <c r="H76" s="222">
        <f t="shared" si="8"/>
        <v>32</v>
      </c>
      <c r="I76" s="230">
        <v>5</v>
      </c>
      <c r="J76" s="7">
        <v>5</v>
      </c>
      <c r="K76" s="222">
        <f t="shared" si="9"/>
        <v>10</v>
      </c>
      <c r="L76" s="8">
        <f t="shared" si="6"/>
        <v>1275</v>
      </c>
    </row>
    <row r="77" spans="2:12" x14ac:dyDescent="0.25">
      <c r="B77" s="213">
        <v>2017</v>
      </c>
      <c r="C77" s="29"/>
      <c r="D77" s="29"/>
      <c r="E77" s="238">
        <f>SUM(E65:E76)</f>
        <v>18545</v>
      </c>
      <c r="F77" s="239"/>
      <c r="G77" s="29"/>
      <c r="H77" s="238">
        <f>SUM(H65:H76)</f>
        <v>551</v>
      </c>
      <c r="I77" s="240"/>
      <c r="J77" s="29"/>
      <c r="K77" s="238">
        <f>SUM(K65:K76)</f>
        <v>554</v>
      </c>
      <c r="L77" s="30">
        <f>SUM(L65:L76)</f>
        <v>19650</v>
      </c>
    </row>
    <row r="78" spans="2:12" x14ac:dyDescent="0.25">
      <c r="B78" s="198">
        <v>43101</v>
      </c>
      <c r="C78" s="7">
        <v>755</v>
      </c>
      <c r="D78" s="7">
        <v>663</v>
      </c>
      <c r="E78" s="222">
        <f t="shared" ref="E78:E86" si="10">C78+D78</f>
        <v>1418</v>
      </c>
      <c r="F78" s="232">
        <v>14</v>
      </c>
      <c r="G78" s="7">
        <v>12</v>
      </c>
      <c r="H78" s="222">
        <f t="shared" ref="H78:H86" si="11">F78+G78</f>
        <v>26</v>
      </c>
      <c r="I78" s="230">
        <v>8</v>
      </c>
      <c r="J78" s="7">
        <v>3</v>
      </c>
      <c r="K78" s="222">
        <f t="shared" ref="K78:K85" si="12">I78+J78</f>
        <v>11</v>
      </c>
      <c r="L78" s="8">
        <f t="shared" ref="L78:L85" si="13">E78+H78+K78</f>
        <v>1455</v>
      </c>
    </row>
    <row r="79" spans="2:12" x14ac:dyDescent="0.25">
      <c r="B79" s="198">
        <v>43132</v>
      </c>
      <c r="C79" s="7">
        <v>908</v>
      </c>
      <c r="D79" s="7">
        <v>778</v>
      </c>
      <c r="E79" s="222">
        <f t="shared" si="10"/>
        <v>1686</v>
      </c>
      <c r="F79" s="232">
        <v>16</v>
      </c>
      <c r="G79" s="7">
        <v>9</v>
      </c>
      <c r="H79" s="222">
        <f t="shared" si="11"/>
        <v>25</v>
      </c>
      <c r="I79" s="230">
        <v>55</v>
      </c>
      <c r="J79" s="7">
        <v>50</v>
      </c>
      <c r="K79" s="222">
        <f t="shared" si="12"/>
        <v>105</v>
      </c>
      <c r="L79" s="8">
        <f t="shared" si="13"/>
        <v>1816</v>
      </c>
    </row>
    <row r="80" spans="2:12" x14ac:dyDescent="0.25">
      <c r="B80" s="198">
        <v>43160</v>
      </c>
      <c r="C80" s="7">
        <v>1306</v>
      </c>
      <c r="D80" s="7">
        <v>853</v>
      </c>
      <c r="E80" s="222">
        <f t="shared" si="10"/>
        <v>2159</v>
      </c>
      <c r="F80" s="232">
        <v>34</v>
      </c>
      <c r="G80" s="7">
        <v>26</v>
      </c>
      <c r="H80" s="222">
        <f t="shared" si="11"/>
        <v>60</v>
      </c>
      <c r="I80" s="230">
        <v>35</v>
      </c>
      <c r="J80" s="7">
        <v>15</v>
      </c>
      <c r="K80" s="222">
        <f t="shared" si="12"/>
        <v>50</v>
      </c>
      <c r="L80" s="8">
        <f t="shared" si="13"/>
        <v>2269</v>
      </c>
    </row>
    <row r="81" spans="2:12" x14ac:dyDescent="0.25">
      <c r="B81" s="198">
        <v>43191</v>
      </c>
      <c r="C81" s="7">
        <v>1004</v>
      </c>
      <c r="D81" s="7">
        <v>564</v>
      </c>
      <c r="E81" s="222">
        <f t="shared" si="10"/>
        <v>1568</v>
      </c>
      <c r="F81" s="232">
        <v>19</v>
      </c>
      <c r="G81" s="7">
        <v>14</v>
      </c>
      <c r="H81" s="222">
        <f t="shared" si="11"/>
        <v>33</v>
      </c>
      <c r="I81" s="230">
        <v>20</v>
      </c>
      <c r="J81" s="7">
        <v>18</v>
      </c>
      <c r="K81" s="222">
        <f t="shared" si="12"/>
        <v>38</v>
      </c>
      <c r="L81" s="8">
        <f t="shared" si="13"/>
        <v>1639</v>
      </c>
    </row>
    <row r="82" spans="2:12" x14ac:dyDescent="0.25">
      <c r="B82" s="198">
        <v>43221</v>
      </c>
      <c r="C82" s="7">
        <v>717</v>
      </c>
      <c r="D82" s="7">
        <v>410</v>
      </c>
      <c r="E82" s="222">
        <f t="shared" si="10"/>
        <v>1127</v>
      </c>
      <c r="F82" s="232">
        <v>17</v>
      </c>
      <c r="G82" s="7">
        <v>15</v>
      </c>
      <c r="H82" s="222">
        <f t="shared" si="11"/>
        <v>32</v>
      </c>
      <c r="I82" s="230">
        <v>26</v>
      </c>
      <c r="J82" s="7">
        <v>26</v>
      </c>
      <c r="K82" s="222">
        <f t="shared" si="12"/>
        <v>52</v>
      </c>
      <c r="L82" s="8">
        <f t="shared" si="13"/>
        <v>1211</v>
      </c>
    </row>
    <row r="83" spans="2:12" x14ac:dyDescent="0.25">
      <c r="B83" s="198">
        <v>43252</v>
      </c>
      <c r="C83" s="7">
        <v>1018</v>
      </c>
      <c r="D83" s="7">
        <v>658</v>
      </c>
      <c r="E83" s="222">
        <f t="shared" si="10"/>
        <v>1676</v>
      </c>
      <c r="F83" s="232">
        <v>18</v>
      </c>
      <c r="G83" s="7">
        <v>12</v>
      </c>
      <c r="H83" s="222">
        <f t="shared" si="11"/>
        <v>30</v>
      </c>
      <c r="I83" s="230">
        <v>23</v>
      </c>
      <c r="J83" s="7">
        <v>10</v>
      </c>
      <c r="K83" s="222">
        <f t="shared" si="12"/>
        <v>33</v>
      </c>
      <c r="L83" s="8">
        <f t="shared" si="13"/>
        <v>1739</v>
      </c>
    </row>
    <row r="84" spans="2:12" x14ac:dyDescent="0.25">
      <c r="B84" s="198">
        <v>43282</v>
      </c>
      <c r="C84" s="7">
        <v>845</v>
      </c>
      <c r="D84" s="7">
        <v>604</v>
      </c>
      <c r="E84" s="222">
        <f t="shared" si="10"/>
        <v>1449</v>
      </c>
      <c r="F84" s="232">
        <v>17</v>
      </c>
      <c r="G84" s="7">
        <v>33</v>
      </c>
      <c r="H84" s="222">
        <f t="shared" si="11"/>
        <v>50</v>
      </c>
      <c r="I84" s="230">
        <v>35</v>
      </c>
      <c r="J84" s="7">
        <v>31</v>
      </c>
      <c r="K84" s="229">
        <f t="shared" si="12"/>
        <v>66</v>
      </c>
      <c r="L84" s="8">
        <f t="shared" si="13"/>
        <v>1565</v>
      </c>
    </row>
    <row r="85" spans="2:12" x14ac:dyDescent="0.25">
      <c r="B85" s="198">
        <v>43313</v>
      </c>
      <c r="C85" s="7">
        <v>1178</v>
      </c>
      <c r="D85" s="7">
        <v>821</v>
      </c>
      <c r="E85" s="222">
        <f t="shared" si="10"/>
        <v>1999</v>
      </c>
      <c r="F85" s="232">
        <v>20</v>
      </c>
      <c r="G85" s="7">
        <v>30</v>
      </c>
      <c r="H85" s="222">
        <f t="shared" si="11"/>
        <v>50</v>
      </c>
      <c r="I85" s="230">
        <v>33</v>
      </c>
      <c r="J85" s="7">
        <v>28</v>
      </c>
      <c r="K85" s="229">
        <f t="shared" si="12"/>
        <v>61</v>
      </c>
      <c r="L85" s="8">
        <f t="shared" si="13"/>
        <v>2110</v>
      </c>
    </row>
    <row r="86" spans="2:12" x14ac:dyDescent="0.25">
      <c r="B86" s="198">
        <v>43344</v>
      </c>
      <c r="C86" s="7">
        <v>1529</v>
      </c>
      <c r="D86" s="7">
        <v>1059</v>
      </c>
      <c r="E86" s="222">
        <f t="shared" si="10"/>
        <v>2588</v>
      </c>
      <c r="F86" s="232">
        <v>40</v>
      </c>
      <c r="G86" s="7">
        <v>42</v>
      </c>
      <c r="H86" s="222">
        <f t="shared" si="11"/>
        <v>82</v>
      </c>
      <c r="I86" s="447">
        <v>45</v>
      </c>
      <c r="J86" s="7">
        <v>15</v>
      </c>
      <c r="K86" s="229">
        <f t="shared" ref="K86" si="14">I86+J86</f>
        <v>60</v>
      </c>
      <c r="L86" s="8">
        <f t="shared" ref="L86" si="15">E86+H86+K86</f>
        <v>2730</v>
      </c>
    </row>
    <row r="87" spans="2:12" x14ac:dyDescent="0.25">
      <c r="B87" s="198">
        <v>43374</v>
      </c>
      <c r="C87" s="7">
        <v>978</v>
      </c>
      <c r="D87" s="7">
        <v>757</v>
      </c>
      <c r="E87" s="222">
        <f>C87+D87</f>
        <v>1735</v>
      </c>
      <c r="F87" s="8">
        <v>21</v>
      </c>
      <c r="G87" s="7">
        <v>40</v>
      </c>
      <c r="H87" s="229">
        <f>F87+G87</f>
        <v>61</v>
      </c>
      <c r="I87" s="447">
        <v>27</v>
      </c>
      <c r="J87" s="7">
        <v>13</v>
      </c>
      <c r="K87" s="229">
        <f>I87+J87</f>
        <v>40</v>
      </c>
      <c r="L87" s="8">
        <f>E87+H87+K87</f>
        <v>1836</v>
      </c>
    </row>
    <row r="88" spans="2:12" x14ac:dyDescent="0.25">
      <c r="B88" s="198">
        <v>43405</v>
      </c>
      <c r="C88" s="7">
        <v>583</v>
      </c>
      <c r="D88" s="7">
        <v>278</v>
      </c>
      <c r="E88" s="222">
        <f t="shared" ref="E88" si="16">C88+D88</f>
        <v>861</v>
      </c>
      <c r="F88" s="8">
        <v>9</v>
      </c>
      <c r="G88" s="7">
        <v>8</v>
      </c>
      <c r="H88" s="229">
        <f t="shared" ref="H88" si="17">F88+G88</f>
        <v>17</v>
      </c>
      <c r="I88" s="447">
        <v>63</v>
      </c>
      <c r="J88" s="7">
        <v>44</v>
      </c>
      <c r="K88" s="229">
        <f t="shared" ref="K88" si="18">I88+J88</f>
        <v>107</v>
      </c>
      <c r="L88" s="8">
        <f t="shared" ref="L88" si="19">E88+H88+K88</f>
        <v>985</v>
      </c>
    </row>
    <row r="89" spans="2:12" x14ac:dyDescent="0.25">
      <c r="B89" s="198">
        <v>43435</v>
      </c>
      <c r="C89" s="314">
        <v>1471</v>
      </c>
      <c r="D89" s="7">
        <v>707</v>
      </c>
      <c r="E89" s="222">
        <v>2178</v>
      </c>
      <c r="F89" s="8">
        <v>34</v>
      </c>
      <c r="G89" s="7">
        <v>21</v>
      </c>
      <c r="H89" s="229">
        <v>55</v>
      </c>
      <c r="I89" s="447">
        <v>49</v>
      </c>
      <c r="J89" s="7">
        <v>38</v>
      </c>
      <c r="K89" s="229">
        <v>87</v>
      </c>
      <c r="L89" s="8">
        <v>2320</v>
      </c>
    </row>
    <row r="90" spans="2:12" x14ac:dyDescent="0.25">
      <c r="B90" s="213">
        <v>2018</v>
      </c>
      <c r="C90" s="29"/>
      <c r="D90" s="7"/>
      <c r="E90" s="238">
        <f>SUM(E78:E89)</f>
        <v>20444</v>
      </c>
      <c r="F90" s="8"/>
      <c r="G90" s="7"/>
      <c r="H90" s="229">
        <f>SUM(H78:H89)</f>
        <v>521</v>
      </c>
      <c r="I90" s="447"/>
      <c r="J90" s="7"/>
      <c r="K90" s="449">
        <f>SUM(K78:K89)</f>
        <v>710</v>
      </c>
      <c r="L90" s="30">
        <f>SUM(L78:LL89)</f>
        <v>21675</v>
      </c>
    </row>
    <row r="91" spans="2:12" x14ac:dyDescent="0.25">
      <c r="B91" s="198">
        <v>43466</v>
      </c>
      <c r="C91" s="314">
        <v>1585</v>
      </c>
      <c r="D91" s="315">
        <v>954</v>
      </c>
      <c r="E91" s="446">
        <v>2539</v>
      </c>
      <c r="F91" s="445">
        <v>44</v>
      </c>
      <c r="G91" s="315">
        <v>43</v>
      </c>
      <c r="H91" s="446">
        <v>87</v>
      </c>
      <c r="I91" s="448">
        <v>82</v>
      </c>
      <c r="J91" s="316">
        <v>27</v>
      </c>
      <c r="K91" s="446">
        <v>109</v>
      </c>
      <c r="L91" s="317">
        <v>2735</v>
      </c>
    </row>
    <row r="92" spans="2:12" x14ac:dyDescent="0.25">
      <c r="B92" s="83" t="s">
        <v>493</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ignoredErrors>
    <ignoredError sqref="E25 H25 K25" formulaRange="1"/>
    <ignoredError sqref="L25 L38 L51 E64 H64 K64:L64 E77 H77 K77:L77"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J136"/>
  <sheetViews>
    <sheetView showGridLines="0" zoomScaleNormal="100" workbookViewId="0">
      <pane xSplit="2" ySplit="10" topLeftCell="C119" activePane="bottomRight" state="frozen"/>
      <selection pane="topRight" activeCell="C1" sqref="C1"/>
      <selection pane="bottomLeft" activeCell="A11" sqref="A11"/>
      <selection pane="bottomRight" activeCell="I127" sqref="I127"/>
    </sheetView>
  </sheetViews>
  <sheetFormatPr baseColWidth="10" defaultColWidth="11.44140625" defaultRowHeight="12" x14ac:dyDescent="0.25"/>
  <cols>
    <col min="1" max="1" width="6" style="83" customWidth="1"/>
    <col min="2" max="16384" width="11.44140625" style="83"/>
  </cols>
  <sheetData>
    <row r="2" spans="1:10" x14ac:dyDescent="0.25">
      <c r="A2" s="112" t="s">
        <v>121</v>
      </c>
    </row>
    <row r="3" spans="1:10" x14ac:dyDescent="0.25">
      <c r="A3" s="112" t="s">
        <v>122</v>
      </c>
    </row>
    <row r="5" spans="1:10" ht="13.8" x14ac:dyDescent="0.3">
      <c r="B5" s="347" t="s">
        <v>571</v>
      </c>
      <c r="C5" s="347"/>
      <c r="D5" s="347"/>
      <c r="E5" s="347"/>
      <c r="F5" s="347"/>
      <c r="G5" s="347"/>
      <c r="H5" s="347"/>
      <c r="J5" s="274" t="s">
        <v>597</v>
      </c>
    </row>
    <row r="6" spans="1:10" ht="13.8" x14ac:dyDescent="0.3">
      <c r="B6" s="347" t="s">
        <v>642</v>
      </c>
      <c r="C6" s="347"/>
      <c r="D6" s="347"/>
      <c r="E6" s="347"/>
      <c r="F6" s="347"/>
      <c r="G6" s="347"/>
      <c r="H6" s="347"/>
    </row>
    <row r="8" spans="1:10" x14ac:dyDescent="0.25">
      <c r="B8" s="429" t="s">
        <v>483</v>
      </c>
      <c r="C8" s="432" t="s">
        <v>572</v>
      </c>
      <c r="D8" s="433"/>
      <c r="E8" s="434" t="s">
        <v>573</v>
      </c>
      <c r="F8" s="435"/>
      <c r="G8" s="435"/>
      <c r="H8" s="436"/>
    </row>
    <row r="9" spans="1:10" ht="26.25" customHeight="1" x14ac:dyDescent="0.25">
      <c r="B9" s="430"/>
      <c r="C9" s="437" t="s">
        <v>574</v>
      </c>
      <c r="D9" s="437" t="s">
        <v>575</v>
      </c>
      <c r="E9" s="439" t="s">
        <v>574</v>
      </c>
      <c r="F9" s="441" t="s">
        <v>576</v>
      </c>
      <c r="G9" s="442"/>
      <c r="H9" s="443"/>
    </row>
    <row r="10" spans="1:10" ht="36" customHeight="1" x14ac:dyDescent="0.25">
      <c r="B10" s="431"/>
      <c r="C10" s="438"/>
      <c r="D10" s="438"/>
      <c r="E10" s="440"/>
      <c r="F10" s="241" t="s">
        <v>577</v>
      </c>
      <c r="G10" s="241" t="s">
        <v>578</v>
      </c>
      <c r="H10" s="242" t="s">
        <v>548</v>
      </c>
    </row>
    <row r="11" spans="1:10" x14ac:dyDescent="0.25">
      <c r="B11" s="243">
        <v>39873</v>
      </c>
      <c r="C11" s="244">
        <v>10625</v>
      </c>
      <c r="D11" s="245">
        <v>174</v>
      </c>
      <c r="E11" s="245" t="s">
        <v>579</v>
      </c>
      <c r="F11" s="245"/>
      <c r="G11" s="245"/>
      <c r="H11" s="245"/>
    </row>
    <row r="12" spans="1:10" x14ac:dyDescent="0.25">
      <c r="B12" s="243">
        <v>39904</v>
      </c>
      <c r="C12" s="244">
        <v>6095</v>
      </c>
      <c r="D12" s="245">
        <v>194</v>
      </c>
      <c r="E12" s="245" t="s">
        <v>579</v>
      </c>
      <c r="F12" s="245"/>
      <c r="G12" s="245"/>
      <c r="H12" s="245"/>
    </row>
    <row r="13" spans="1:10" x14ac:dyDescent="0.25">
      <c r="B13" s="243">
        <v>39934</v>
      </c>
      <c r="C13" s="244">
        <v>7497</v>
      </c>
      <c r="D13" s="245">
        <v>290</v>
      </c>
      <c r="E13" s="245" t="s">
        <v>579</v>
      </c>
      <c r="F13" s="245"/>
      <c r="G13" s="245"/>
      <c r="H13" s="245"/>
    </row>
    <row r="14" spans="1:10" x14ac:dyDescent="0.25">
      <c r="B14" s="243">
        <v>39965</v>
      </c>
      <c r="C14" s="244">
        <v>8878</v>
      </c>
      <c r="D14" s="245">
        <v>241</v>
      </c>
      <c r="E14" s="245" t="s">
        <v>579</v>
      </c>
      <c r="F14" s="245"/>
      <c r="G14" s="245"/>
      <c r="H14" s="245"/>
    </row>
    <row r="15" spans="1:10" x14ac:dyDescent="0.25">
      <c r="B15" s="243">
        <v>39995</v>
      </c>
      <c r="C15" s="244">
        <v>13580</v>
      </c>
      <c r="D15" s="245">
        <v>349</v>
      </c>
      <c r="E15" s="245" t="s">
        <v>579</v>
      </c>
      <c r="F15" s="245"/>
      <c r="G15" s="245"/>
      <c r="H15" s="245"/>
    </row>
    <row r="16" spans="1:10" x14ac:dyDescent="0.25">
      <c r="B16" s="243">
        <v>40026</v>
      </c>
      <c r="C16" s="244">
        <v>9451</v>
      </c>
      <c r="D16" s="245">
        <v>290</v>
      </c>
      <c r="E16" s="245" t="s">
        <v>579</v>
      </c>
      <c r="F16" s="245"/>
      <c r="G16" s="245"/>
      <c r="H16" s="245"/>
    </row>
    <row r="17" spans="2:8" x14ac:dyDescent="0.25">
      <c r="B17" s="243">
        <v>40057</v>
      </c>
      <c r="C17" s="244">
        <v>16175</v>
      </c>
      <c r="D17" s="245">
        <v>423</v>
      </c>
      <c r="E17" s="245" t="s">
        <v>579</v>
      </c>
      <c r="F17" s="245"/>
      <c r="G17" s="245"/>
      <c r="H17" s="245"/>
    </row>
    <row r="18" spans="2:8" x14ac:dyDescent="0.25">
      <c r="B18" s="243">
        <v>40087</v>
      </c>
      <c r="C18" s="244">
        <v>21738</v>
      </c>
      <c r="D18" s="245">
        <v>442</v>
      </c>
      <c r="E18" s="245" t="s">
        <v>579</v>
      </c>
      <c r="F18" s="245"/>
      <c r="G18" s="245"/>
      <c r="H18" s="245"/>
    </row>
    <row r="19" spans="2:8" x14ac:dyDescent="0.25">
      <c r="B19" s="243">
        <v>40118</v>
      </c>
      <c r="C19" s="244">
        <v>20687</v>
      </c>
      <c r="D19" s="245">
        <v>464</v>
      </c>
      <c r="E19" s="245" t="s">
        <v>579</v>
      </c>
      <c r="F19" s="245"/>
      <c r="G19" s="245"/>
      <c r="H19" s="245"/>
    </row>
    <row r="20" spans="2:8" x14ac:dyDescent="0.25">
      <c r="B20" s="243">
        <v>40148</v>
      </c>
      <c r="C20" s="244">
        <v>19925</v>
      </c>
      <c r="D20" s="245">
        <v>464</v>
      </c>
      <c r="E20" s="245" t="s">
        <v>579</v>
      </c>
      <c r="F20" s="245"/>
      <c r="G20" s="245"/>
      <c r="H20" s="245"/>
    </row>
    <row r="21" spans="2:8" x14ac:dyDescent="0.25">
      <c r="B21" s="243">
        <v>40179</v>
      </c>
      <c r="C21" s="244">
        <v>14517</v>
      </c>
      <c r="D21" s="245">
        <v>460</v>
      </c>
      <c r="E21" s="245" t="s">
        <v>579</v>
      </c>
      <c r="F21" s="245"/>
      <c r="G21" s="245"/>
      <c r="H21" s="245"/>
    </row>
    <row r="22" spans="2:8" x14ac:dyDescent="0.25">
      <c r="B22" s="243">
        <v>40210</v>
      </c>
      <c r="C22" s="244">
        <v>21073</v>
      </c>
      <c r="D22" s="245">
        <v>461</v>
      </c>
      <c r="E22" s="245" t="s">
        <v>579</v>
      </c>
      <c r="F22" s="245"/>
      <c r="G22" s="245"/>
      <c r="H22" s="245"/>
    </row>
    <row r="23" spans="2:8" x14ac:dyDescent="0.25">
      <c r="B23" s="243">
        <v>40238</v>
      </c>
      <c r="C23" s="244">
        <v>1853</v>
      </c>
      <c r="D23" s="245">
        <v>230</v>
      </c>
      <c r="E23" s="245" t="s">
        <v>579</v>
      </c>
      <c r="F23" s="245"/>
      <c r="G23" s="245"/>
      <c r="H23" s="245"/>
    </row>
    <row r="24" spans="2:8" x14ac:dyDescent="0.25">
      <c r="B24" s="243">
        <v>40269</v>
      </c>
      <c r="C24" s="244">
        <v>34023</v>
      </c>
      <c r="D24" s="245">
        <v>448</v>
      </c>
      <c r="E24" s="245" t="s">
        <v>579</v>
      </c>
      <c r="F24" s="245"/>
      <c r="G24" s="245"/>
      <c r="H24" s="245"/>
    </row>
    <row r="25" spans="2:8" x14ac:dyDescent="0.25">
      <c r="B25" s="243">
        <v>40299</v>
      </c>
      <c r="C25" s="244">
        <v>12204</v>
      </c>
      <c r="D25" s="245">
        <v>424</v>
      </c>
      <c r="E25" s="245" t="s">
        <v>579</v>
      </c>
      <c r="F25" s="245"/>
      <c r="G25" s="245"/>
      <c r="H25" s="245"/>
    </row>
    <row r="26" spans="2:8" x14ac:dyDescent="0.25">
      <c r="B26" s="243">
        <v>40330</v>
      </c>
      <c r="C26" s="244">
        <v>1575</v>
      </c>
      <c r="D26" s="245">
        <v>167</v>
      </c>
      <c r="E26" s="245" t="s">
        <v>579</v>
      </c>
      <c r="F26" s="245"/>
      <c r="G26" s="245"/>
      <c r="H26" s="245"/>
    </row>
    <row r="27" spans="2:8" x14ac:dyDescent="0.25">
      <c r="B27" s="243">
        <v>40360</v>
      </c>
      <c r="C27" s="244">
        <v>1875</v>
      </c>
      <c r="D27" s="245">
        <v>166</v>
      </c>
      <c r="E27" s="245" t="s">
        <v>579</v>
      </c>
      <c r="F27" s="245"/>
      <c r="G27" s="245"/>
      <c r="H27" s="245"/>
    </row>
    <row r="28" spans="2:8" x14ac:dyDescent="0.25">
      <c r="B28" s="243">
        <v>40391</v>
      </c>
      <c r="C28" s="244">
        <v>7627</v>
      </c>
      <c r="D28" s="245">
        <v>189</v>
      </c>
      <c r="E28" s="245" t="s">
        <v>579</v>
      </c>
      <c r="F28" s="245"/>
      <c r="G28" s="245"/>
      <c r="H28" s="245"/>
    </row>
    <row r="29" spans="2:8" x14ac:dyDescent="0.25">
      <c r="B29" s="243">
        <v>40422</v>
      </c>
      <c r="C29" s="244">
        <v>1802</v>
      </c>
      <c r="D29" s="245">
        <v>151</v>
      </c>
      <c r="E29" s="245" t="s">
        <v>579</v>
      </c>
      <c r="F29" s="245"/>
      <c r="G29" s="245"/>
      <c r="H29" s="245"/>
    </row>
    <row r="30" spans="2:8" x14ac:dyDescent="0.25">
      <c r="B30" s="243">
        <v>40452</v>
      </c>
      <c r="C30" s="244">
        <v>3251</v>
      </c>
      <c r="D30" s="245">
        <v>152</v>
      </c>
      <c r="E30" s="245" t="s">
        <v>579</v>
      </c>
      <c r="F30" s="245"/>
      <c r="G30" s="245"/>
      <c r="H30" s="245"/>
    </row>
    <row r="31" spans="2:8" x14ac:dyDescent="0.25">
      <c r="B31" s="243">
        <v>40483</v>
      </c>
      <c r="C31" s="245">
        <v>986</v>
      </c>
      <c r="D31" s="245">
        <v>122</v>
      </c>
      <c r="E31" s="245" t="s">
        <v>579</v>
      </c>
      <c r="F31" s="245"/>
      <c r="G31" s="245"/>
      <c r="H31" s="245"/>
    </row>
    <row r="32" spans="2:8" x14ac:dyDescent="0.25">
      <c r="B32" s="243">
        <v>40513</v>
      </c>
      <c r="C32" s="244">
        <v>1370</v>
      </c>
      <c r="D32" s="245">
        <v>102</v>
      </c>
      <c r="E32" s="245" t="s">
        <v>579</v>
      </c>
      <c r="F32" s="245"/>
      <c r="G32" s="245"/>
      <c r="H32" s="245"/>
    </row>
    <row r="33" spans="2:8" x14ac:dyDescent="0.25">
      <c r="B33" s="243">
        <v>40544</v>
      </c>
      <c r="C33" s="245">
        <v>547</v>
      </c>
      <c r="D33" s="245">
        <v>96</v>
      </c>
      <c r="E33" s="245" t="s">
        <v>579</v>
      </c>
      <c r="F33" s="245"/>
      <c r="G33" s="245"/>
      <c r="H33" s="245"/>
    </row>
    <row r="34" spans="2:8" x14ac:dyDescent="0.25">
      <c r="B34" s="243">
        <v>40575</v>
      </c>
      <c r="C34" s="245">
        <v>986</v>
      </c>
      <c r="D34" s="245">
        <v>105</v>
      </c>
      <c r="E34" s="245" t="s">
        <v>579</v>
      </c>
      <c r="F34" s="245"/>
      <c r="G34" s="245"/>
      <c r="H34" s="245"/>
    </row>
    <row r="35" spans="2:8" x14ac:dyDescent="0.25">
      <c r="B35" s="243">
        <v>40603</v>
      </c>
      <c r="C35" s="245">
        <v>531</v>
      </c>
      <c r="D35" s="245">
        <v>76</v>
      </c>
      <c r="E35" s="245" t="s">
        <v>579</v>
      </c>
      <c r="F35" s="245"/>
      <c r="G35" s="245"/>
      <c r="H35" s="245"/>
    </row>
    <row r="36" spans="2:8" x14ac:dyDescent="0.25">
      <c r="B36" s="243">
        <v>40634</v>
      </c>
      <c r="C36" s="244">
        <v>1064</v>
      </c>
      <c r="D36" s="245">
        <v>129</v>
      </c>
      <c r="E36" s="245" t="s">
        <v>579</v>
      </c>
      <c r="F36" s="245"/>
      <c r="G36" s="245"/>
      <c r="H36" s="245"/>
    </row>
    <row r="37" spans="2:8" x14ac:dyDescent="0.25">
      <c r="B37" s="243">
        <v>40664</v>
      </c>
      <c r="C37" s="244">
        <v>1100</v>
      </c>
      <c r="D37" s="245">
        <v>91</v>
      </c>
      <c r="E37" s="245" t="s">
        <v>579</v>
      </c>
      <c r="F37" s="245"/>
      <c r="G37" s="245"/>
      <c r="H37" s="245"/>
    </row>
    <row r="38" spans="2:8" x14ac:dyDescent="0.25">
      <c r="B38" s="243">
        <v>40695</v>
      </c>
      <c r="C38" s="244">
        <v>1238</v>
      </c>
      <c r="D38" s="245">
        <v>106</v>
      </c>
      <c r="E38" s="245" t="s">
        <v>579</v>
      </c>
      <c r="F38" s="245"/>
      <c r="G38" s="245"/>
      <c r="H38" s="245"/>
    </row>
    <row r="39" spans="2:8" x14ac:dyDescent="0.25">
      <c r="B39" s="243">
        <v>40725</v>
      </c>
      <c r="C39" s="245">
        <v>173</v>
      </c>
      <c r="D39" s="245">
        <v>25</v>
      </c>
      <c r="E39" s="245" t="s">
        <v>579</v>
      </c>
      <c r="F39" s="245"/>
      <c r="G39" s="245"/>
      <c r="H39" s="245"/>
    </row>
    <row r="40" spans="2:8" x14ac:dyDescent="0.25">
      <c r="B40" s="243">
        <v>40756</v>
      </c>
      <c r="C40" s="245">
        <v>810</v>
      </c>
      <c r="D40" s="245">
        <v>59</v>
      </c>
      <c r="E40" s="245" t="s">
        <v>579</v>
      </c>
      <c r="F40" s="245"/>
      <c r="G40" s="245"/>
      <c r="H40" s="245"/>
    </row>
    <row r="41" spans="2:8" x14ac:dyDescent="0.25">
      <c r="B41" s="243">
        <v>40787</v>
      </c>
      <c r="C41" s="245">
        <v>476</v>
      </c>
      <c r="D41" s="245">
        <v>65</v>
      </c>
      <c r="E41" s="244">
        <v>1634</v>
      </c>
      <c r="F41" s="244"/>
      <c r="G41" s="244"/>
      <c r="H41" s="244">
        <v>1620</v>
      </c>
    </row>
    <row r="42" spans="2:8" x14ac:dyDescent="0.25">
      <c r="B42" s="243">
        <v>40817</v>
      </c>
      <c r="C42" s="244">
        <v>1568</v>
      </c>
      <c r="D42" s="245">
        <v>75</v>
      </c>
      <c r="E42" s="244">
        <v>5036</v>
      </c>
      <c r="F42" s="244"/>
      <c r="G42" s="244"/>
      <c r="H42" s="244">
        <v>4518</v>
      </c>
    </row>
    <row r="43" spans="2:8" x14ac:dyDescent="0.25">
      <c r="B43" s="243">
        <v>40848</v>
      </c>
      <c r="C43" s="245">
        <v>906</v>
      </c>
      <c r="D43" s="245">
        <v>39</v>
      </c>
      <c r="E43" s="244">
        <v>12015</v>
      </c>
      <c r="F43" s="244"/>
      <c r="G43" s="244"/>
      <c r="H43" s="244">
        <v>10939</v>
      </c>
    </row>
    <row r="44" spans="2:8" x14ac:dyDescent="0.25">
      <c r="B44" s="243">
        <v>40878</v>
      </c>
      <c r="C44" s="244">
        <v>1270</v>
      </c>
      <c r="D44" s="245">
        <v>71</v>
      </c>
      <c r="E44" s="244">
        <v>22261</v>
      </c>
      <c r="F44" s="244"/>
      <c r="G44" s="244"/>
      <c r="H44" s="244">
        <v>21512</v>
      </c>
    </row>
    <row r="45" spans="2:8" x14ac:dyDescent="0.25">
      <c r="B45" s="243">
        <v>40909</v>
      </c>
      <c r="C45" s="244">
        <v>1221</v>
      </c>
      <c r="D45" s="245">
        <v>65</v>
      </c>
      <c r="E45" s="244">
        <v>24129</v>
      </c>
      <c r="F45" s="244"/>
      <c r="G45" s="244"/>
      <c r="H45" s="244">
        <v>20099</v>
      </c>
    </row>
    <row r="46" spans="2:8" x14ac:dyDescent="0.25">
      <c r="B46" s="243">
        <v>40940</v>
      </c>
      <c r="C46" s="245">
        <v>902</v>
      </c>
      <c r="D46" s="245">
        <v>58</v>
      </c>
      <c r="E46" s="244">
        <v>22063</v>
      </c>
      <c r="F46" s="244"/>
      <c r="G46" s="244"/>
      <c r="H46" s="244">
        <v>19781</v>
      </c>
    </row>
    <row r="47" spans="2:8" x14ac:dyDescent="0.25">
      <c r="B47" s="243">
        <v>40969</v>
      </c>
      <c r="C47" s="244">
        <v>2605</v>
      </c>
      <c r="D47" s="245">
        <v>58</v>
      </c>
      <c r="E47" s="244">
        <v>36966</v>
      </c>
      <c r="F47" s="244"/>
      <c r="G47" s="244"/>
      <c r="H47" s="244">
        <v>28773</v>
      </c>
    </row>
    <row r="48" spans="2:8" x14ac:dyDescent="0.25">
      <c r="B48" s="243">
        <v>41000</v>
      </c>
      <c r="C48" s="245">
        <v>982</v>
      </c>
      <c r="D48" s="245">
        <v>44</v>
      </c>
      <c r="E48" s="244">
        <v>16479</v>
      </c>
      <c r="F48" s="244"/>
      <c r="G48" s="244"/>
      <c r="H48" s="244">
        <v>16232</v>
      </c>
    </row>
    <row r="49" spans="2:8" x14ac:dyDescent="0.25">
      <c r="B49" s="243">
        <v>41030</v>
      </c>
      <c r="C49" s="244">
        <v>3220</v>
      </c>
      <c r="D49" s="245">
        <v>72</v>
      </c>
      <c r="E49" s="244">
        <v>28814</v>
      </c>
      <c r="F49" s="244"/>
      <c r="G49" s="244"/>
      <c r="H49" s="244">
        <v>23849</v>
      </c>
    </row>
    <row r="50" spans="2:8" x14ac:dyDescent="0.25">
      <c r="B50" s="243">
        <v>41061</v>
      </c>
      <c r="C50" s="244">
        <v>1267</v>
      </c>
      <c r="D50" s="245">
        <v>49</v>
      </c>
      <c r="E50" s="244">
        <v>25375</v>
      </c>
      <c r="F50" s="244"/>
      <c r="G50" s="244"/>
      <c r="H50" s="244">
        <v>22057</v>
      </c>
    </row>
    <row r="51" spans="2:8" x14ac:dyDescent="0.25">
      <c r="B51" s="243">
        <v>41091</v>
      </c>
      <c r="C51" s="244">
        <v>1000</v>
      </c>
      <c r="D51" s="245">
        <v>53</v>
      </c>
      <c r="E51" s="244">
        <v>23209</v>
      </c>
      <c r="F51" s="244"/>
      <c r="G51" s="244"/>
      <c r="H51" s="244">
        <v>21672</v>
      </c>
    </row>
    <row r="52" spans="2:8" x14ac:dyDescent="0.25">
      <c r="B52" s="243">
        <v>41122</v>
      </c>
      <c r="C52" s="244">
        <v>1130</v>
      </c>
      <c r="D52" s="245">
        <v>58</v>
      </c>
      <c r="E52" s="244">
        <v>21429</v>
      </c>
      <c r="F52" s="244"/>
      <c r="G52" s="244"/>
      <c r="H52" s="244">
        <v>20285</v>
      </c>
    </row>
    <row r="53" spans="2:8" x14ac:dyDescent="0.25">
      <c r="B53" s="243">
        <v>41153</v>
      </c>
      <c r="C53" s="244">
        <v>1082</v>
      </c>
      <c r="D53" s="245">
        <v>56</v>
      </c>
      <c r="E53" s="244">
        <v>26360</v>
      </c>
      <c r="F53" s="244"/>
      <c r="G53" s="244"/>
      <c r="H53" s="244">
        <v>23448</v>
      </c>
    </row>
    <row r="54" spans="2:8" x14ac:dyDescent="0.25">
      <c r="B54" s="243">
        <v>41183</v>
      </c>
      <c r="C54" s="244">
        <v>1205</v>
      </c>
      <c r="D54" s="245">
        <v>63</v>
      </c>
      <c r="E54" s="244">
        <v>24056</v>
      </c>
      <c r="F54" s="244"/>
      <c r="G54" s="244"/>
      <c r="H54" s="244">
        <v>22693</v>
      </c>
    </row>
    <row r="55" spans="2:8" x14ac:dyDescent="0.25">
      <c r="B55" s="243">
        <v>41214</v>
      </c>
      <c r="C55" s="245">
        <v>637</v>
      </c>
      <c r="D55" s="245">
        <v>47</v>
      </c>
      <c r="E55" s="244">
        <v>19225</v>
      </c>
      <c r="F55" s="244"/>
      <c r="G55" s="244"/>
      <c r="H55" s="244">
        <v>18399</v>
      </c>
    </row>
    <row r="56" spans="2:8" x14ac:dyDescent="0.25">
      <c r="B56" s="243">
        <v>41244</v>
      </c>
      <c r="C56" s="245">
        <v>840</v>
      </c>
      <c r="D56" s="245">
        <v>32</v>
      </c>
      <c r="E56" s="244">
        <v>11256</v>
      </c>
      <c r="F56" s="244"/>
      <c r="G56" s="244"/>
      <c r="H56" s="244">
        <v>10911</v>
      </c>
    </row>
    <row r="57" spans="2:8" x14ac:dyDescent="0.25">
      <c r="B57" s="243">
        <v>41275</v>
      </c>
      <c r="C57" s="245">
        <v>931</v>
      </c>
      <c r="D57" s="245">
        <v>56</v>
      </c>
      <c r="E57" s="244">
        <v>40005</v>
      </c>
      <c r="F57" s="244"/>
      <c r="G57" s="244"/>
      <c r="H57" s="244">
        <v>27853</v>
      </c>
    </row>
    <row r="58" spans="2:8" x14ac:dyDescent="0.25">
      <c r="B58" s="243">
        <v>41306</v>
      </c>
      <c r="C58" s="244">
        <v>1270</v>
      </c>
      <c r="D58" s="245">
        <v>64</v>
      </c>
      <c r="E58" s="244">
        <v>24170</v>
      </c>
      <c r="F58" s="244"/>
      <c r="G58" s="244"/>
      <c r="H58" s="244">
        <v>22694</v>
      </c>
    </row>
    <row r="59" spans="2:8" x14ac:dyDescent="0.25">
      <c r="B59" s="243">
        <v>41334</v>
      </c>
      <c r="C59" s="245">
        <v>826</v>
      </c>
      <c r="D59" s="245">
        <v>41</v>
      </c>
      <c r="E59" s="244">
        <v>23845</v>
      </c>
      <c r="F59" s="244"/>
      <c r="G59" s="244"/>
      <c r="H59" s="244">
        <v>22309</v>
      </c>
    </row>
    <row r="60" spans="2:8" x14ac:dyDescent="0.25">
      <c r="B60" s="243">
        <v>41365</v>
      </c>
      <c r="C60" s="244">
        <v>1037</v>
      </c>
      <c r="D60" s="245">
        <v>51</v>
      </c>
      <c r="E60" s="244">
        <v>26008</v>
      </c>
      <c r="F60" s="244"/>
      <c r="G60" s="244"/>
      <c r="H60" s="244">
        <v>23693</v>
      </c>
    </row>
    <row r="61" spans="2:8" x14ac:dyDescent="0.25">
      <c r="B61" s="243">
        <v>41395</v>
      </c>
      <c r="C61" s="245">
        <v>436</v>
      </c>
      <c r="D61" s="245">
        <v>34</v>
      </c>
      <c r="E61" s="244">
        <v>21038</v>
      </c>
      <c r="F61" s="244"/>
      <c r="G61" s="244"/>
      <c r="H61" s="244">
        <v>19845</v>
      </c>
    </row>
    <row r="62" spans="2:8" x14ac:dyDescent="0.25">
      <c r="B62" s="243">
        <v>41426</v>
      </c>
      <c r="C62" s="245">
        <v>848</v>
      </c>
      <c r="D62" s="245">
        <v>44</v>
      </c>
      <c r="E62" s="244">
        <v>22037</v>
      </c>
      <c r="F62" s="244"/>
      <c r="G62" s="244"/>
      <c r="H62" s="244">
        <v>20065</v>
      </c>
    </row>
    <row r="63" spans="2:8" x14ac:dyDescent="0.25">
      <c r="B63" s="243">
        <v>41456</v>
      </c>
      <c r="C63" s="245">
        <v>747</v>
      </c>
      <c r="D63" s="245">
        <v>36</v>
      </c>
      <c r="E63" s="244">
        <v>22506</v>
      </c>
      <c r="F63" s="244"/>
      <c r="G63" s="244"/>
      <c r="H63" s="244">
        <v>20780</v>
      </c>
    </row>
    <row r="64" spans="2:8" x14ac:dyDescent="0.25">
      <c r="B64" s="243">
        <v>41487</v>
      </c>
      <c r="C64" s="245">
        <v>719</v>
      </c>
      <c r="D64" s="245">
        <v>35</v>
      </c>
      <c r="E64" s="244">
        <v>23869</v>
      </c>
      <c r="F64" s="244"/>
      <c r="G64" s="244"/>
      <c r="H64" s="244">
        <v>21924</v>
      </c>
    </row>
    <row r="65" spans="2:8" x14ac:dyDescent="0.25">
      <c r="B65" s="243">
        <v>41518</v>
      </c>
      <c r="C65" s="245">
        <v>908</v>
      </c>
      <c r="D65" s="245">
        <v>30</v>
      </c>
      <c r="E65" s="244">
        <v>22797</v>
      </c>
      <c r="F65" s="244"/>
      <c r="G65" s="244"/>
      <c r="H65" s="244">
        <v>21715</v>
      </c>
    </row>
    <row r="66" spans="2:8" x14ac:dyDescent="0.25">
      <c r="B66" s="243">
        <v>41548</v>
      </c>
      <c r="C66" s="245">
        <v>907</v>
      </c>
      <c r="D66" s="245">
        <v>34</v>
      </c>
      <c r="E66" s="244">
        <v>23258</v>
      </c>
      <c r="F66" s="244"/>
      <c r="G66" s="244"/>
      <c r="H66" s="244">
        <v>22266</v>
      </c>
    </row>
    <row r="67" spans="2:8" x14ac:dyDescent="0.25">
      <c r="B67" s="243">
        <v>41579</v>
      </c>
      <c r="C67" s="245">
        <v>684</v>
      </c>
      <c r="D67" s="245">
        <v>32</v>
      </c>
      <c r="E67" s="244">
        <v>21758</v>
      </c>
      <c r="F67" s="244"/>
      <c r="G67" s="244"/>
      <c r="H67" s="244">
        <v>20561</v>
      </c>
    </row>
    <row r="68" spans="2:8" x14ac:dyDescent="0.25">
      <c r="B68" s="243">
        <v>41609</v>
      </c>
      <c r="C68" s="245">
        <v>731</v>
      </c>
      <c r="D68" s="245">
        <v>40</v>
      </c>
      <c r="E68" s="244">
        <v>21567</v>
      </c>
      <c r="F68" s="244"/>
      <c r="G68" s="244"/>
      <c r="H68" s="244">
        <v>20466</v>
      </c>
    </row>
    <row r="69" spans="2:8" x14ac:dyDescent="0.25">
      <c r="B69" s="243">
        <v>41640</v>
      </c>
      <c r="C69" s="245">
        <v>642</v>
      </c>
      <c r="D69" s="245">
        <v>27</v>
      </c>
      <c r="E69" s="244">
        <v>16702</v>
      </c>
      <c r="F69" s="244"/>
      <c r="G69" s="244"/>
      <c r="H69" s="244">
        <v>15794</v>
      </c>
    </row>
    <row r="70" spans="2:8" x14ac:dyDescent="0.25">
      <c r="B70" s="243">
        <v>41671</v>
      </c>
      <c r="C70" s="246">
        <v>687</v>
      </c>
      <c r="D70" s="246">
        <v>25</v>
      </c>
      <c r="E70" s="247">
        <v>23938</v>
      </c>
      <c r="F70" s="247"/>
      <c r="G70" s="247"/>
      <c r="H70" s="244">
        <v>20912</v>
      </c>
    </row>
    <row r="71" spans="2:8" x14ac:dyDescent="0.25">
      <c r="B71" s="243">
        <v>41699</v>
      </c>
      <c r="C71" s="244">
        <v>1022</v>
      </c>
      <c r="D71" s="245">
        <v>47</v>
      </c>
      <c r="E71" s="244">
        <v>28622</v>
      </c>
      <c r="F71" s="244"/>
      <c r="G71" s="244"/>
      <c r="H71" s="244">
        <v>24920</v>
      </c>
    </row>
    <row r="72" spans="2:8" x14ac:dyDescent="0.25">
      <c r="B72" s="243">
        <v>41730</v>
      </c>
      <c r="C72" s="245">
        <v>645</v>
      </c>
      <c r="D72" s="245">
        <v>29</v>
      </c>
      <c r="E72" s="244">
        <v>22470</v>
      </c>
      <c r="F72" s="244"/>
      <c r="G72" s="244"/>
      <c r="H72" s="244">
        <v>20858</v>
      </c>
    </row>
    <row r="73" spans="2:8" x14ac:dyDescent="0.25">
      <c r="B73" s="243">
        <v>41760</v>
      </c>
      <c r="C73" s="245">
        <v>697</v>
      </c>
      <c r="D73" s="245">
        <v>31</v>
      </c>
      <c r="E73" s="244">
        <v>14929</v>
      </c>
      <c r="F73" s="244"/>
      <c r="G73" s="244"/>
      <c r="H73" s="244">
        <v>13783</v>
      </c>
    </row>
    <row r="74" spans="2:8" x14ac:dyDescent="0.25">
      <c r="B74" s="243">
        <v>41791</v>
      </c>
      <c r="C74" s="245">
        <v>708</v>
      </c>
      <c r="D74" s="245">
        <v>29</v>
      </c>
      <c r="E74" s="244">
        <v>28107</v>
      </c>
      <c r="F74" s="244"/>
      <c r="G74" s="244"/>
      <c r="H74" s="244">
        <v>22029</v>
      </c>
    </row>
    <row r="75" spans="2:8" x14ac:dyDescent="0.25">
      <c r="B75" s="243">
        <v>41821</v>
      </c>
      <c r="C75" s="245">
        <v>848</v>
      </c>
      <c r="D75" s="245">
        <v>30</v>
      </c>
      <c r="E75" s="244">
        <v>20305</v>
      </c>
      <c r="F75" s="244"/>
      <c r="G75" s="244"/>
      <c r="H75" s="244">
        <v>18703</v>
      </c>
    </row>
    <row r="76" spans="2:8" x14ac:dyDescent="0.25">
      <c r="B76" s="243">
        <v>41852</v>
      </c>
      <c r="C76" s="245">
        <v>418</v>
      </c>
      <c r="D76" s="245">
        <v>21</v>
      </c>
      <c r="E76" s="244">
        <v>20026</v>
      </c>
      <c r="F76" s="244"/>
      <c r="G76" s="244"/>
      <c r="H76" s="244">
        <v>17896</v>
      </c>
    </row>
    <row r="77" spans="2:8" x14ac:dyDescent="0.25">
      <c r="B77" s="243">
        <v>41883</v>
      </c>
      <c r="C77" s="245">
        <v>449</v>
      </c>
      <c r="D77" s="245">
        <v>20</v>
      </c>
      <c r="E77" s="244">
        <v>17518</v>
      </c>
      <c r="F77" s="244"/>
      <c r="G77" s="244"/>
      <c r="H77" s="244">
        <v>15614</v>
      </c>
    </row>
    <row r="78" spans="2:8" x14ac:dyDescent="0.25">
      <c r="B78" s="243">
        <v>41913</v>
      </c>
      <c r="C78" s="245">
        <v>386</v>
      </c>
      <c r="D78" s="245">
        <v>21</v>
      </c>
      <c r="E78" s="244">
        <v>25867</v>
      </c>
      <c r="F78" s="244"/>
      <c r="G78" s="244"/>
      <c r="H78" s="244">
        <v>21002</v>
      </c>
    </row>
    <row r="79" spans="2:8" x14ac:dyDescent="0.25">
      <c r="B79" s="243">
        <v>41944</v>
      </c>
      <c r="C79" s="245">
        <v>614</v>
      </c>
      <c r="D79" s="245">
        <v>17</v>
      </c>
      <c r="E79" s="244">
        <v>16769</v>
      </c>
      <c r="F79" s="244"/>
      <c r="G79" s="244"/>
      <c r="H79" s="244">
        <v>15842</v>
      </c>
    </row>
    <row r="80" spans="2:8" x14ac:dyDescent="0.25">
      <c r="B80" s="243">
        <v>41974</v>
      </c>
      <c r="C80" s="245">
        <v>534</v>
      </c>
      <c r="D80" s="245">
        <v>22</v>
      </c>
      <c r="E80" s="244">
        <v>23318</v>
      </c>
      <c r="F80" s="244"/>
      <c r="G80" s="244"/>
      <c r="H80" s="244">
        <v>20226</v>
      </c>
    </row>
    <row r="81" spans="2:8" x14ac:dyDescent="0.25">
      <c r="B81" s="243">
        <v>42005</v>
      </c>
      <c r="C81" s="245">
        <v>478</v>
      </c>
      <c r="D81" s="245">
        <v>21</v>
      </c>
      <c r="E81" s="244">
        <v>23056</v>
      </c>
      <c r="F81" s="244"/>
      <c r="G81" s="244"/>
      <c r="H81" s="244">
        <v>21061</v>
      </c>
    </row>
    <row r="82" spans="2:8" x14ac:dyDescent="0.25">
      <c r="B82" s="243">
        <v>42036</v>
      </c>
      <c r="C82" s="245">
        <v>361</v>
      </c>
      <c r="D82" s="245">
        <v>24</v>
      </c>
      <c r="E82" s="244">
        <v>18524</v>
      </c>
      <c r="F82" s="244"/>
      <c r="G82" s="244"/>
      <c r="H82" s="244">
        <v>17192</v>
      </c>
    </row>
    <row r="83" spans="2:8" x14ac:dyDescent="0.25">
      <c r="B83" s="243">
        <v>42064</v>
      </c>
      <c r="C83" s="245">
        <v>712</v>
      </c>
      <c r="D83" s="245">
        <v>28</v>
      </c>
      <c r="E83" s="244">
        <v>26002</v>
      </c>
      <c r="F83" s="244"/>
      <c r="G83" s="244"/>
      <c r="H83" s="244">
        <v>22027</v>
      </c>
    </row>
    <row r="84" spans="2:8" x14ac:dyDescent="0.25">
      <c r="B84" s="243">
        <v>42095</v>
      </c>
      <c r="C84" s="245">
        <v>255</v>
      </c>
      <c r="D84" s="245">
        <v>22</v>
      </c>
      <c r="E84" s="244">
        <v>23093</v>
      </c>
      <c r="F84" s="244"/>
      <c r="G84" s="244"/>
      <c r="H84" s="244">
        <v>21546</v>
      </c>
    </row>
    <row r="85" spans="2:8" x14ac:dyDescent="0.25">
      <c r="B85" s="243">
        <v>42125</v>
      </c>
      <c r="C85" s="245">
        <v>891</v>
      </c>
      <c r="D85" s="245">
        <v>21</v>
      </c>
      <c r="E85" s="244">
        <v>22362</v>
      </c>
      <c r="F85" s="244"/>
      <c r="G85" s="244"/>
      <c r="H85" s="244">
        <v>20850</v>
      </c>
    </row>
    <row r="86" spans="2:8" x14ac:dyDescent="0.25">
      <c r="B86" s="243">
        <v>42156</v>
      </c>
      <c r="C86" s="245">
        <v>117</v>
      </c>
      <c r="D86" s="245">
        <v>14</v>
      </c>
      <c r="E86" s="244">
        <v>12627</v>
      </c>
      <c r="F86" s="244"/>
      <c r="G86" s="244"/>
      <c r="H86" s="244">
        <v>11681</v>
      </c>
    </row>
    <row r="87" spans="2:8" x14ac:dyDescent="0.25">
      <c r="B87" s="243">
        <v>42186</v>
      </c>
      <c r="C87" s="245">
        <v>181</v>
      </c>
      <c r="D87" s="245">
        <v>18</v>
      </c>
      <c r="E87" s="244">
        <v>19638</v>
      </c>
      <c r="F87" s="244"/>
      <c r="G87" s="244"/>
      <c r="H87" s="244">
        <v>18282</v>
      </c>
    </row>
    <row r="88" spans="2:8" x14ac:dyDescent="0.25">
      <c r="B88" s="243">
        <v>42217</v>
      </c>
      <c r="C88" s="245">
        <v>128</v>
      </c>
      <c r="D88" s="245">
        <v>14</v>
      </c>
      <c r="E88" s="244">
        <v>21146</v>
      </c>
      <c r="F88" s="244"/>
      <c r="G88" s="244"/>
      <c r="H88" s="244">
        <v>19598</v>
      </c>
    </row>
    <row r="89" spans="2:8" x14ac:dyDescent="0.25">
      <c r="B89" s="243">
        <v>42248</v>
      </c>
      <c r="C89" s="245">
        <v>161</v>
      </c>
      <c r="D89" s="245">
        <v>18</v>
      </c>
      <c r="E89" s="244">
        <v>27499</v>
      </c>
      <c r="F89" s="244"/>
      <c r="G89" s="244"/>
      <c r="H89" s="244">
        <v>21738</v>
      </c>
    </row>
    <row r="90" spans="2:8" x14ac:dyDescent="0.25">
      <c r="B90" s="243">
        <v>42278</v>
      </c>
      <c r="C90" s="245">
        <v>195</v>
      </c>
      <c r="D90" s="245">
        <v>21</v>
      </c>
      <c r="E90" s="244">
        <v>25195</v>
      </c>
      <c r="F90" s="244"/>
      <c r="G90" s="244"/>
      <c r="H90" s="244">
        <v>20911</v>
      </c>
    </row>
    <row r="91" spans="2:8" x14ac:dyDescent="0.25">
      <c r="B91" s="243">
        <v>42309</v>
      </c>
      <c r="C91" s="245">
        <v>225</v>
      </c>
      <c r="D91" s="245">
        <v>20</v>
      </c>
      <c r="E91" s="244">
        <v>22695</v>
      </c>
      <c r="F91" s="244"/>
      <c r="G91" s="244"/>
      <c r="H91" s="244">
        <v>19610</v>
      </c>
    </row>
    <row r="92" spans="2:8" x14ac:dyDescent="0.25">
      <c r="B92" s="243">
        <v>42339</v>
      </c>
      <c r="C92" s="245">
        <v>212</v>
      </c>
      <c r="D92" s="245">
        <v>27</v>
      </c>
      <c r="E92" s="244">
        <v>22984</v>
      </c>
      <c r="F92" s="244"/>
      <c r="G92" s="244"/>
      <c r="H92" s="244">
        <v>20973</v>
      </c>
    </row>
    <row r="93" spans="2:8" x14ac:dyDescent="0.25">
      <c r="B93" s="243">
        <v>42370</v>
      </c>
      <c r="C93" s="245">
        <v>352</v>
      </c>
      <c r="D93" s="245">
        <v>37</v>
      </c>
      <c r="E93" s="244">
        <v>22006</v>
      </c>
      <c r="F93" s="244"/>
      <c r="G93" s="244"/>
      <c r="H93" s="244">
        <v>20462</v>
      </c>
    </row>
    <row r="94" spans="2:8" x14ac:dyDescent="0.25">
      <c r="B94" s="243">
        <v>42401</v>
      </c>
      <c r="C94" s="245">
        <v>370</v>
      </c>
      <c r="D94" s="245">
        <v>34</v>
      </c>
      <c r="E94" s="244">
        <v>21509</v>
      </c>
      <c r="F94" s="244"/>
      <c r="G94" s="244"/>
      <c r="H94" s="244">
        <v>20333</v>
      </c>
    </row>
    <row r="95" spans="2:8" x14ac:dyDescent="0.25">
      <c r="B95" s="243">
        <v>42430</v>
      </c>
      <c r="C95" s="245">
        <v>389</v>
      </c>
      <c r="D95" s="245">
        <v>23</v>
      </c>
      <c r="E95" s="244">
        <v>21336</v>
      </c>
      <c r="F95" s="244"/>
      <c r="G95" s="244"/>
      <c r="H95" s="244">
        <v>19910</v>
      </c>
    </row>
    <row r="96" spans="2:8" x14ac:dyDescent="0.25">
      <c r="B96" s="243">
        <v>42461</v>
      </c>
      <c r="C96" s="245">
        <v>285</v>
      </c>
      <c r="D96" s="245">
        <v>18</v>
      </c>
      <c r="E96" s="244">
        <v>5659</v>
      </c>
      <c r="F96" s="244"/>
      <c r="G96" s="244"/>
      <c r="H96" s="244">
        <v>5480</v>
      </c>
    </row>
    <row r="97" spans="2:8" x14ac:dyDescent="0.25">
      <c r="B97" s="243">
        <v>42491</v>
      </c>
      <c r="C97" s="245">
        <v>288</v>
      </c>
      <c r="D97" s="245">
        <v>16</v>
      </c>
      <c r="E97" s="244">
        <v>6651</v>
      </c>
      <c r="F97" s="244">
        <v>2372</v>
      </c>
      <c r="G97" s="244">
        <v>3426</v>
      </c>
      <c r="H97" s="244">
        <f t="shared" ref="H97:H125" si="0">F97+G97</f>
        <v>5798</v>
      </c>
    </row>
    <row r="98" spans="2:8" x14ac:dyDescent="0.25">
      <c r="B98" s="243" t="s">
        <v>580</v>
      </c>
      <c r="C98" s="245">
        <v>21</v>
      </c>
      <c r="D98" s="245">
        <v>15</v>
      </c>
      <c r="E98" s="244">
        <v>5426</v>
      </c>
      <c r="F98" s="244">
        <v>2742</v>
      </c>
      <c r="G98" s="244">
        <v>2014</v>
      </c>
      <c r="H98" s="244">
        <f t="shared" si="0"/>
        <v>4756</v>
      </c>
    </row>
    <row r="99" spans="2:8" x14ac:dyDescent="0.25">
      <c r="B99" s="243">
        <v>42552</v>
      </c>
      <c r="C99" s="245">
        <v>9</v>
      </c>
      <c r="D99" s="245">
        <v>9</v>
      </c>
      <c r="E99" s="244">
        <v>3253</v>
      </c>
      <c r="F99" s="244">
        <v>1620</v>
      </c>
      <c r="G99" s="244">
        <v>1416</v>
      </c>
      <c r="H99" s="244">
        <f t="shared" si="0"/>
        <v>3036</v>
      </c>
    </row>
    <row r="100" spans="2:8" x14ac:dyDescent="0.25">
      <c r="B100" s="243">
        <v>42583</v>
      </c>
      <c r="C100" s="245">
        <v>13</v>
      </c>
      <c r="D100" s="245">
        <v>10</v>
      </c>
      <c r="E100" s="244">
        <v>3343</v>
      </c>
      <c r="F100" s="244">
        <v>1688</v>
      </c>
      <c r="G100" s="244">
        <v>1336</v>
      </c>
      <c r="H100" s="244">
        <f t="shared" si="0"/>
        <v>3024</v>
      </c>
    </row>
    <row r="101" spans="2:8" x14ac:dyDescent="0.25">
      <c r="B101" s="243">
        <v>42614</v>
      </c>
      <c r="C101" s="245">
        <v>16</v>
      </c>
      <c r="D101" s="245">
        <v>11</v>
      </c>
      <c r="E101" s="244">
        <v>3298</v>
      </c>
      <c r="F101" s="244">
        <v>1715</v>
      </c>
      <c r="G101" s="244">
        <v>1358</v>
      </c>
      <c r="H101" s="244">
        <f t="shared" si="0"/>
        <v>3073</v>
      </c>
    </row>
    <row r="102" spans="2:8" x14ac:dyDescent="0.25">
      <c r="B102" s="243">
        <v>42644</v>
      </c>
      <c r="C102" s="245">
        <v>28</v>
      </c>
      <c r="D102" s="245">
        <v>12</v>
      </c>
      <c r="E102" s="244">
        <v>3465</v>
      </c>
      <c r="F102" s="244">
        <v>1819</v>
      </c>
      <c r="G102" s="244">
        <v>1455</v>
      </c>
      <c r="H102" s="244">
        <f t="shared" si="0"/>
        <v>3274</v>
      </c>
    </row>
    <row r="103" spans="2:8" x14ac:dyDescent="0.25">
      <c r="B103" s="243">
        <v>42675</v>
      </c>
      <c r="C103" s="245">
        <v>38</v>
      </c>
      <c r="D103" s="245">
        <v>13</v>
      </c>
      <c r="E103" s="244">
        <v>3225</v>
      </c>
      <c r="F103" s="244">
        <v>1699</v>
      </c>
      <c r="G103" s="244">
        <v>1369</v>
      </c>
      <c r="H103" s="244">
        <f t="shared" si="0"/>
        <v>3068</v>
      </c>
    </row>
    <row r="104" spans="2:8" x14ac:dyDescent="0.25">
      <c r="B104" s="243">
        <v>42705</v>
      </c>
      <c r="C104" s="245">
        <v>48</v>
      </c>
      <c r="D104" s="245">
        <v>20</v>
      </c>
      <c r="E104" s="244">
        <v>2951</v>
      </c>
      <c r="F104" s="244">
        <v>1530</v>
      </c>
      <c r="G104" s="244">
        <v>1273</v>
      </c>
      <c r="H104" s="244">
        <f t="shared" si="0"/>
        <v>2803</v>
      </c>
    </row>
    <row r="105" spans="2:8" x14ac:dyDescent="0.25">
      <c r="B105" s="243">
        <v>42736</v>
      </c>
      <c r="C105" s="245">
        <v>28</v>
      </c>
      <c r="D105" s="245">
        <v>16</v>
      </c>
      <c r="E105" s="244">
        <v>4231</v>
      </c>
      <c r="F105" s="244">
        <v>2288</v>
      </c>
      <c r="G105" s="244">
        <v>1377</v>
      </c>
      <c r="H105" s="244">
        <f t="shared" si="0"/>
        <v>3665</v>
      </c>
    </row>
    <row r="106" spans="2:8" x14ac:dyDescent="0.25">
      <c r="B106" s="243">
        <v>42767</v>
      </c>
      <c r="C106" s="245">
        <v>40</v>
      </c>
      <c r="D106" s="245">
        <v>21</v>
      </c>
      <c r="E106" s="244">
        <v>2725</v>
      </c>
      <c r="F106" s="244">
        <v>1411</v>
      </c>
      <c r="G106" s="244">
        <v>1152</v>
      </c>
      <c r="H106" s="244">
        <f t="shared" si="0"/>
        <v>2563</v>
      </c>
    </row>
    <row r="107" spans="2:8" x14ac:dyDescent="0.25">
      <c r="B107" s="243">
        <v>42795</v>
      </c>
      <c r="C107" s="245">
        <v>51</v>
      </c>
      <c r="D107" s="245">
        <v>19</v>
      </c>
      <c r="E107" s="244">
        <v>2482</v>
      </c>
      <c r="F107" s="244">
        <v>1321</v>
      </c>
      <c r="G107" s="244">
        <v>1042</v>
      </c>
      <c r="H107" s="244">
        <f t="shared" si="0"/>
        <v>2363</v>
      </c>
    </row>
    <row r="108" spans="2:8" x14ac:dyDescent="0.25">
      <c r="B108" s="243">
        <v>42826</v>
      </c>
      <c r="C108" s="245">
        <v>52</v>
      </c>
      <c r="D108" s="245">
        <v>16</v>
      </c>
      <c r="E108" s="244">
        <v>2908</v>
      </c>
      <c r="F108" s="244">
        <v>1304</v>
      </c>
      <c r="G108" s="244">
        <v>1301</v>
      </c>
      <c r="H108" s="244">
        <f t="shared" si="0"/>
        <v>2605</v>
      </c>
    </row>
    <row r="109" spans="2:8" x14ac:dyDescent="0.25">
      <c r="B109" s="243">
        <v>42856</v>
      </c>
      <c r="C109" s="245">
        <v>33</v>
      </c>
      <c r="D109" s="245">
        <v>11</v>
      </c>
      <c r="E109" s="244">
        <v>2762</v>
      </c>
      <c r="F109" s="244">
        <v>1396</v>
      </c>
      <c r="G109" s="244">
        <v>1203</v>
      </c>
      <c r="H109" s="244">
        <f t="shared" si="0"/>
        <v>2599</v>
      </c>
    </row>
    <row r="110" spans="2:8" x14ac:dyDescent="0.25">
      <c r="B110" s="243" t="s">
        <v>581</v>
      </c>
      <c r="C110" s="244">
        <v>4096</v>
      </c>
      <c r="D110" s="245">
        <v>40</v>
      </c>
      <c r="E110" s="244">
        <v>176735</v>
      </c>
      <c r="F110" s="244">
        <v>29918</v>
      </c>
      <c r="G110" s="244">
        <v>21206</v>
      </c>
      <c r="H110" s="244">
        <f t="shared" si="0"/>
        <v>51124</v>
      </c>
    </row>
    <row r="111" spans="2:8" x14ac:dyDescent="0.25">
      <c r="B111" s="243">
        <v>42917</v>
      </c>
      <c r="C111" s="244">
        <v>6517</v>
      </c>
      <c r="D111" s="245">
        <v>46</v>
      </c>
      <c r="E111" s="244">
        <v>93102</v>
      </c>
      <c r="F111" s="244">
        <v>22383</v>
      </c>
      <c r="G111" s="244">
        <v>16060</v>
      </c>
      <c r="H111" s="244">
        <f t="shared" si="0"/>
        <v>38443</v>
      </c>
    </row>
    <row r="112" spans="2:8" x14ac:dyDescent="0.25">
      <c r="B112" s="243">
        <v>42948</v>
      </c>
      <c r="C112" s="244">
        <v>7909</v>
      </c>
      <c r="D112" s="245">
        <v>49</v>
      </c>
      <c r="E112" s="244">
        <v>2314</v>
      </c>
      <c r="F112" s="244">
        <v>999</v>
      </c>
      <c r="G112" s="244">
        <v>1181</v>
      </c>
      <c r="H112" s="244">
        <f t="shared" si="0"/>
        <v>2180</v>
      </c>
    </row>
    <row r="113" spans="2:8" x14ac:dyDescent="0.25">
      <c r="B113" s="243">
        <v>42979</v>
      </c>
      <c r="C113" s="244">
        <v>2045</v>
      </c>
      <c r="D113" s="245">
        <v>33</v>
      </c>
      <c r="E113" s="244">
        <v>37486</v>
      </c>
      <c r="F113" s="244">
        <v>14569</v>
      </c>
      <c r="G113" s="244">
        <v>9638</v>
      </c>
      <c r="H113" s="244">
        <f t="shared" si="0"/>
        <v>24207</v>
      </c>
    </row>
    <row r="114" spans="2:8" x14ac:dyDescent="0.25">
      <c r="B114" s="243">
        <v>43009</v>
      </c>
      <c r="C114" s="244">
        <v>1138</v>
      </c>
      <c r="D114" s="245">
        <v>31</v>
      </c>
      <c r="E114" s="244">
        <v>33256</v>
      </c>
      <c r="F114" s="244">
        <v>15883</v>
      </c>
      <c r="G114" s="244">
        <v>9130</v>
      </c>
      <c r="H114" s="244">
        <f t="shared" si="0"/>
        <v>25013</v>
      </c>
    </row>
    <row r="115" spans="2:8" x14ac:dyDescent="0.25">
      <c r="B115" s="243">
        <v>43040</v>
      </c>
      <c r="C115" s="244">
        <v>989</v>
      </c>
      <c r="D115" s="245">
        <v>32</v>
      </c>
      <c r="E115" s="244">
        <v>26590</v>
      </c>
      <c r="F115" s="244">
        <v>12842</v>
      </c>
      <c r="G115" s="244">
        <v>8080</v>
      </c>
      <c r="H115" s="244">
        <f t="shared" si="0"/>
        <v>20922</v>
      </c>
    </row>
    <row r="116" spans="2:8" x14ac:dyDescent="0.25">
      <c r="B116" s="243">
        <v>43070</v>
      </c>
      <c r="C116" s="244">
        <v>1027</v>
      </c>
      <c r="D116" s="245">
        <v>26</v>
      </c>
      <c r="E116" s="244">
        <v>18586</v>
      </c>
      <c r="F116" s="244">
        <v>10315</v>
      </c>
      <c r="G116" s="244">
        <v>7147</v>
      </c>
      <c r="H116" s="244">
        <f t="shared" si="0"/>
        <v>17462</v>
      </c>
    </row>
    <row r="117" spans="2:8" x14ac:dyDescent="0.25">
      <c r="B117" s="243">
        <v>43101</v>
      </c>
      <c r="C117" s="244">
        <v>1354</v>
      </c>
      <c r="D117" s="245">
        <v>30</v>
      </c>
      <c r="E117" s="244">
        <v>18570</v>
      </c>
      <c r="F117" s="244">
        <v>10476</v>
      </c>
      <c r="G117" s="244">
        <v>7039</v>
      </c>
      <c r="H117" s="244">
        <f t="shared" si="0"/>
        <v>17515</v>
      </c>
    </row>
    <row r="118" spans="2:8" x14ac:dyDescent="0.25">
      <c r="B118" s="243">
        <v>43132</v>
      </c>
      <c r="C118" s="244">
        <v>1044</v>
      </c>
      <c r="D118" s="287">
        <v>26</v>
      </c>
      <c r="E118" s="244">
        <v>12624</v>
      </c>
      <c r="F118" s="244">
        <v>4546</v>
      </c>
      <c r="G118" s="244">
        <v>7245</v>
      </c>
      <c r="H118" s="244">
        <f t="shared" si="0"/>
        <v>11791</v>
      </c>
    </row>
    <row r="119" spans="2:8" x14ac:dyDescent="0.25">
      <c r="B119" s="243">
        <v>43160</v>
      </c>
      <c r="C119" s="244">
        <v>923</v>
      </c>
      <c r="D119" s="287">
        <v>42</v>
      </c>
      <c r="E119" s="244">
        <v>19233</v>
      </c>
      <c r="F119" s="244">
        <v>10727</v>
      </c>
      <c r="G119" s="244">
        <v>7306</v>
      </c>
      <c r="H119" s="244">
        <f t="shared" si="0"/>
        <v>18033</v>
      </c>
    </row>
    <row r="120" spans="2:8" x14ac:dyDescent="0.25">
      <c r="B120" s="243">
        <v>43191</v>
      </c>
      <c r="C120" s="244">
        <v>1496</v>
      </c>
      <c r="D120" s="287">
        <v>53</v>
      </c>
      <c r="E120" s="244">
        <v>27469</v>
      </c>
      <c r="F120" s="244">
        <v>9262</v>
      </c>
      <c r="G120" s="244">
        <v>12706</v>
      </c>
      <c r="H120" s="244">
        <f t="shared" si="0"/>
        <v>21968</v>
      </c>
    </row>
    <row r="121" spans="2:8" x14ac:dyDescent="0.25">
      <c r="B121" s="243">
        <v>43221</v>
      </c>
      <c r="C121" s="244">
        <v>1099</v>
      </c>
      <c r="D121" s="244">
        <v>44</v>
      </c>
      <c r="E121" s="244">
        <v>19923</v>
      </c>
      <c r="F121" s="244">
        <v>11003</v>
      </c>
      <c r="G121" s="244">
        <v>7814</v>
      </c>
      <c r="H121" s="244">
        <f t="shared" si="0"/>
        <v>18817</v>
      </c>
    </row>
    <row r="122" spans="2:8" x14ac:dyDescent="0.25">
      <c r="B122" s="243">
        <v>43252</v>
      </c>
      <c r="C122" s="244">
        <v>2919</v>
      </c>
      <c r="D122" s="292">
        <v>53</v>
      </c>
      <c r="E122" s="244">
        <v>33135</v>
      </c>
      <c r="F122" s="244">
        <v>12977</v>
      </c>
      <c r="G122" s="244">
        <v>8927</v>
      </c>
      <c r="H122" s="244">
        <f t="shared" si="0"/>
        <v>21904</v>
      </c>
    </row>
    <row r="123" spans="2:8" x14ac:dyDescent="0.25">
      <c r="B123" s="243">
        <v>43282</v>
      </c>
      <c r="C123" s="244">
        <v>643</v>
      </c>
      <c r="D123" s="292">
        <v>53</v>
      </c>
      <c r="E123" s="244">
        <v>16559</v>
      </c>
      <c r="F123" s="244">
        <v>9397</v>
      </c>
      <c r="G123" s="244">
        <v>6259</v>
      </c>
      <c r="H123" s="244">
        <f t="shared" si="0"/>
        <v>15656</v>
      </c>
    </row>
    <row r="124" spans="2:8" x14ac:dyDescent="0.25">
      <c r="B124" s="243">
        <v>43313</v>
      </c>
      <c r="C124" s="244">
        <v>542</v>
      </c>
      <c r="D124" s="292" t="s">
        <v>501</v>
      </c>
      <c r="E124" s="244">
        <v>16468</v>
      </c>
      <c r="F124" s="244">
        <v>6293</v>
      </c>
      <c r="G124" s="244">
        <v>9380</v>
      </c>
      <c r="H124" s="244">
        <f t="shared" si="0"/>
        <v>15673</v>
      </c>
    </row>
    <row r="125" spans="2:8" x14ac:dyDescent="0.25">
      <c r="B125" s="243">
        <v>43313</v>
      </c>
      <c r="C125" s="244">
        <v>542</v>
      </c>
      <c r="D125" s="292">
        <v>55</v>
      </c>
      <c r="E125" s="244">
        <v>16468</v>
      </c>
      <c r="F125" s="244">
        <v>6293</v>
      </c>
      <c r="G125" s="244">
        <v>9380</v>
      </c>
      <c r="H125" s="244">
        <f t="shared" si="0"/>
        <v>15673</v>
      </c>
    </row>
    <row r="126" spans="2:8" x14ac:dyDescent="0.25">
      <c r="B126" s="243">
        <v>43344</v>
      </c>
      <c r="C126" s="244">
        <v>542</v>
      </c>
      <c r="D126" s="292">
        <v>47</v>
      </c>
      <c r="E126" s="244">
        <v>20636</v>
      </c>
      <c r="F126" s="244">
        <v>7467</v>
      </c>
      <c r="G126" s="244">
        <v>10966</v>
      </c>
      <c r="H126" s="244">
        <f>F126+G126</f>
        <v>18433</v>
      </c>
    </row>
    <row r="127" spans="2:8" x14ac:dyDescent="0.25">
      <c r="B127" s="243">
        <v>43374</v>
      </c>
      <c r="C127" s="244">
        <v>1166</v>
      </c>
      <c r="D127" s="292">
        <v>64</v>
      </c>
      <c r="E127" s="244">
        <v>18153</v>
      </c>
      <c r="F127" s="244">
        <v>9884</v>
      </c>
      <c r="G127" s="244">
        <v>6728</v>
      </c>
      <c r="H127" s="244">
        <f t="shared" ref="H127" si="1">F127+G127</f>
        <v>16612</v>
      </c>
    </row>
    <row r="128" spans="2:8" x14ac:dyDescent="0.25">
      <c r="B128" s="243">
        <v>43405</v>
      </c>
      <c r="C128" s="244">
        <v>684</v>
      </c>
      <c r="D128" s="318">
        <v>59</v>
      </c>
      <c r="E128" s="244">
        <v>22023</v>
      </c>
      <c r="F128" s="244">
        <v>7542</v>
      </c>
      <c r="G128" s="244">
        <v>10985</v>
      </c>
      <c r="H128" s="244">
        <v>18527</v>
      </c>
    </row>
    <row r="129" spans="2:8" x14ac:dyDescent="0.25">
      <c r="B129" s="243">
        <v>43435</v>
      </c>
      <c r="C129" s="337">
        <v>1306</v>
      </c>
      <c r="D129" s="338">
        <v>51</v>
      </c>
      <c r="E129" s="339">
        <v>25922</v>
      </c>
      <c r="F129" s="339">
        <v>12754</v>
      </c>
      <c r="G129" s="339">
        <v>8814</v>
      </c>
      <c r="H129" s="337">
        <v>21568</v>
      </c>
    </row>
    <row r="130" spans="2:8" x14ac:dyDescent="0.25">
      <c r="B130" s="248">
        <v>43466</v>
      </c>
      <c r="C130" s="319">
        <v>800</v>
      </c>
      <c r="D130" s="320" t="s">
        <v>501</v>
      </c>
      <c r="E130" s="321">
        <v>28255</v>
      </c>
      <c r="F130" s="321">
        <v>13972</v>
      </c>
      <c r="G130" s="321">
        <v>9596</v>
      </c>
      <c r="H130" s="319">
        <v>23568</v>
      </c>
    </row>
    <row r="131" spans="2:8" x14ac:dyDescent="0.25">
      <c r="B131" s="426" t="s">
        <v>582</v>
      </c>
      <c r="C131" s="426"/>
      <c r="D131" s="426"/>
      <c r="E131" s="426"/>
      <c r="F131" s="426"/>
      <c r="G131" s="426"/>
      <c r="H131" s="426"/>
    </row>
    <row r="132" spans="2:8" ht="41.25" customHeight="1" x14ac:dyDescent="0.25">
      <c r="B132" s="427" t="s">
        <v>583</v>
      </c>
      <c r="C132" s="427"/>
      <c r="D132" s="427"/>
      <c r="E132" s="427"/>
      <c r="F132" s="427"/>
      <c r="G132" s="427"/>
      <c r="H132" s="427"/>
    </row>
    <row r="133" spans="2:8" x14ac:dyDescent="0.25">
      <c r="B133" s="280" t="s">
        <v>584</v>
      </c>
      <c r="C133" s="249"/>
      <c r="D133" s="249"/>
      <c r="E133" s="249"/>
      <c r="F133" s="249"/>
      <c r="G133" s="249"/>
      <c r="H133" s="249"/>
    </row>
    <row r="134" spans="2:8" x14ac:dyDescent="0.25">
      <c r="B134" s="281" t="s">
        <v>600</v>
      </c>
    </row>
    <row r="135" spans="2:8" ht="75" customHeight="1" x14ac:dyDescent="0.25">
      <c r="B135" s="428" t="s">
        <v>585</v>
      </c>
      <c r="C135" s="428"/>
      <c r="D135" s="428"/>
      <c r="E135" s="428"/>
      <c r="F135" s="428"/>
      <c r="G135" s="428"/>
      <c r="H135" s="428"/>
    </row>
    <row r="136" spans="2:8" ht="38.25" customHeight="1" x14ac:dyDescent="0.25">
      <c r="B136" s="428" t="s">
        <v>586</v>
      </c>
      <c r="C136" s="428"/>
      <c r="D136" s="428"/>
      <c r="E136" s="428"/>
      <c r="F136" s="428"/>
      <c r="G136" s="428"/>
      <c r="H136" s="428"/>
    </row>
  </sheetData>
  <mergeCells count="13">
    <mergeCell ref="B131:H131"/>
    <mergeCell ref="B132:H132"/>
    <mergeCell ref="B135:H135"/>
    <mergeCell ref="B136:H136"/>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Q49"/>
  <sheetViews>
    <sheetView showGridLines="0" zoomScaleNormal="100" workbookViewId="0">
      <pane xSplit="2" ySplit="10" topLeftCell="C43" activePane="bottomRight" state="frozen"/>
      <selection pane="topRight" activeCell="C1" sqref="C1"/>
      <selection pane="bottomLeft" activeCell="A11" sqref="A11"/>
      <selection pane="bottomRight" activeCell="J50" sqref="J50"/>
    </sheetView>
  </sheetViews>
  <sheetFormatPr baseColWidth="10" defaultColWidth="11.44140625" defaultRowHeight="12" x14ac:dyDescent="0.25"/>
  <cols>
    <col min="1" max="1" width="6" style="83" customWidth="1"/>
    <col min="2" max="2" width="13.44140625" style="83" customWidth="1"/>
    <col min="3" max="16384" width="11.44140625" style="83"/>
  </cols>
  <sheetData>
    <row r="2" spans="1:17" s="264" customFormat="1" ht="13.8" x14ac:dyDescent="0.3">
      <c r="A2" s="112" t="s">
        <v>121</v>
      </c>
    </row>
    <row r="3" spans="1:17" s="264" customFormat="1" ht="13.8" x14ac:dyDescent="0.3">
      <c r="A3" s="112" t="s">
        <v>122</v>
      </c>
    </row>
    <row r="4" spans="1:17" s="264" customFormat="1" ht="13.8" x14ac:dyDescent="0.3"/>
    <row r="5" spans="1:17" s="264" customFormat="1" ht="13.8" x14ac:dyDescent="0.3">
      <c r="B5" s="347" t="s">
        <v>72</v>
      </c>
      <c r="C5" s="347"/>
      <c r="D5" s="347"/>
      <c r="E5" s="347"/>
      <c r="F5" s="347"/>
      <c r="G5" s="347"/>
      <c r="H5" s="347"/>
      <c r="I5" s="347"/>
      <c r="J5" s="347"/>
      <c r="K5" s="347"/>
      <c r="L5" s="347"/>
      <c r="M5" s="347"/>
      <c r="N5" s="347"/>
      <c r="O5" s="347"/>
      <c r="Q5" s="284" t="s">
        <v>596</v>
      </c>
    </row>
    <row r="6" spans="1:17" s="264" customFormat="1" ht="13.8" x14ac:dyDescent="0.3">
      <c r="B6" s="347" t="s">
        <v>634</v>
      </c>
      <c r="C6" s="347"/>
      <c r="D6" s="347"/>
      <c r="E6" s="347"/>
      <c r="F6" s="347"/>
      <c r="G6" s="347"/>
      <c r="H6" s="347"/>
      <c r="I6" s="347"/>
      <c r="J6" s="347"/>
      <c r="K6" s="347"/>
      <c r="L6" s="347"/>
      <c r="M6" s="347"/>
      <c r="N6" s="347"/>
      <c r="O6" s="347"/>
    </row>
    <row r="7" spans="1:17" ht="12.6" thickBot="1" x14ac:dyDescent="0.3"/>
    <row r="8" spans="1:17" ht="12.6" thickBot="1" x14ac:dyDescent="0.3">
      <c r="B8" s="348" t="s">
        <v>0</v>
      </c>
      <c r="C8" s="349"/>
      <c r="D8" s="349"/>
      <c r="E8" s="349"/>
      <c r="F8" s="349"/>
      <c r="G8" s="349"/>
      <c r="H8" s="349"/>
      <c r="I8" s="349"/>
      <c r="J8" s="349"/>
      <c r="K8" s="349"/>
      <c r="L8" s="349"/>
      <c r="M8" s="349"/>
      <c r="N8" s="349"/>
      <c r="O8" s="350"/>
    </row>
    <row r="9" spans="1:17" x14ac:dyDescent="0.25">
      <c r="B9" s="351" t="s">
        <v>1</v>
      </c>
      <c r="C9" s="353" t="s">
        <v>2</v>
      </c>
      <c r="D9" s="353"/>
      <c r="E9" s="353"/>
      <c r="F9" s="353"/>
      <c r="G9" s="353"/>
      <c r="H9" s="353"/>
      <c r="I9" s="354"/>
      <c r="J9" s="355" t="s">
        <v>3</v>
      </c>
      <c r="K9" s="354"/>
      <c r="L9" s="355" t="s">
        <v>4</v>
      </c>
      <c r="M9" s="353"/>
      <c r="N9" s="353"/>
      <c r="O9" s="354"/>
    </row>
    <row r="10" spans="1:17" ht="24" x14ac:dyDescent="0.25">
      <c r="B10" s="352"/>
      <c r="C10" s="11" t="s">
        <v>5</v>
      </c>
      <c r="D10" s="12" t="s">
        <v>6</v>
      </c>
      <c r="E10" s="13" t="s">
        <v>7</v>
      </c>
      <c r="F10" s="14" t="s">
        <v>8</v>
      </c>
      <c r="G10" s="12" t="s">
        <v>9</v>
      </c>
      <c r="H10" s="13" t="s">
        <v>10</v>
      </c>
      <c r="I10" s="15" t="s">
        <v>11</v>
      </c>
      <c r="J10" s="16" t="s">
        <v>12</v>
      </c>
      <c r="K10" s="17" t="s">
        <v>13</v>
      </c>
      <c r="L10" s="18" t="s">
        <v>14</v>
      </c>
      <c r="M10" s="19" t="s">
        <v>15</v>
      </c>
      <c r="N10" s="19" t="s">
        <v>16</v>
      </c>
      <c r="O10" s="20" t="s">
        <v>17</v>
      </c>
    </row>
    <row r="11" spans="1:17" x14ac:dyDescent="0.25">
      <c r="B11" s="1" t="s">
        <v>18</v>
      </c>
      <c r="C11" s="2">
        <v>84792</v>
      </c>
      <c r="D11" s="2">
        <v>37698</v>
      </c>
      <c r="E11" s="2">
        <v>122490</v>
      </c>
      <c r="F11" s="2">
        <v>13034</v>
      </c>
      <c r="G11" s="2">
        <v>6193</v>
      </c>
      <c r="H11" s="2">
        <v>19227</v>
      </c>
      <c r="I11" s="2">
        <v>141717</v>
      </c>
      <c r="J11" s="2">
        <v>109234</v>
      </c>
      <c r="K11" s="2">
        <v>32483</v>
      </c>
      <c r="L11" s="2">
        <v>97794</v>
      </c>
      <c r="M11" s="2">
        <v>1045</v>
      </c>
      <c r="N11" s="2">
        <v>0</v>
      </c>
      <c r="O11" s="2">
        <v>42878</v>
      </c>
    </row>
    <row r="12" spans="1:17" x14ac:dyDescent="0.25">
      <c r="B12" s="3" t="s">
        <v>19</v>
      </c>
      <c r="C12" s="2">
        <v>59115</v>
      </c>
      <c r="D12" s="2">
        <v>35112</v>
      </c>
      <c r="E12" s="2">
        <v>94227</v>
      </c>
      <c r="F12" s="2">
        <v>297997</v>
      </c>
      <c r="G12" s="2">
        <v>11591</v>
      </c>
      <c r="H12" s="2">
        <v>309588</v>
      </c>
      <c r="I12" s="2">
        <v>403815</v>
      </c>
      <c r="J12" s="2">
        <v>255764</v>
      </c>
      <c r="K12" s="2">
        <v>148051</v>
      </c>
      <c r="L12" s="2">
        <v>299252</v>
      </c>
      <c r="M12" s="2">
        <v>30351</v>
      </c>
      <c r="N12" s="2">
        <v>0</v>
      </c>
      <c r="O12" s="2">
        <v>74212</v>
      </c>
    </row>
    <row r="13" spans="1:17" x14ac:dyDescent="0.25">
      <c r="B13" s="4" t="s">
        <v>20</v>
      </c>
      <c r="C13" s="2">
        <v>40711</v>
      </c>
      <c r="D13" s="2">
        <v>24962</v>
      </c>
      <c r="E13" s="2">
        <v>65673</v>
      </c>
      <c r="F13" s="2">
        <v>168085</v>
      </c>
      <c r="G13" s="2">
        <v>11927</v>
      </c>
      <c r="H13" s="2">
        <v>180012</v>
      </c>
      <c r="I13" s="2">
        <v>245685</v>
      </c>
      <c r="J13" s="2">
        <v>152794</v>
      </c>
      <c r="K13" s="2">
        <v>92891</v>
      </c>
      <c r="L13" s="2">
        <v>148053</v>
      </c>
      <c r="M13" s="2">
        <v>32913</v>
      </c>
      <c r="N13" s="2">
        <v>5334</v>
      </c>
      <c r="O13" s="2">
        <v>59385</v>
      </c>
    </row>
    <row r="14" spans="1:17" x14ac:dyDescent="0.25">
      <c r="B14" s="4" t="s">
        <v>21</v>
      </c>
      <c r="C14" s="2">
        <v>37244</v>
      </c>
      <c r="D14" s="2">
        <v>20916</v>
      </c>
      <c r="E14" s="2">
        <v>58160</v>
      </c>
      <c r="F14" s="2">
        <v>126024</v>
      </c>
      <c r="G14" s="2">
        <v>10364</v>
      </c>
      <c r="H14" s="2">
        <v>136388</v>
      </c>
      <c r="I14" s="2">
        <v>194548</v>
      </c>
      <c r="J14" s="2">
        <v>123196</v>
      </c>
      <c r="K14" s="2">
        <v>71352</v>
      </c>
      <c r="L14" s="2">
        <v>114198</v>
      </c>
      <c r="M14" s="2">
        <v>25995</v>
      </c>
      <c r="N14" s="2">
        <v>11385</v>
      </c>
      <c r="O14" s="2">
        <v>42970</v>
      </c>
    </row>
    <row r="15" spans="1:17" x14ac:dyDescent="0.25">
      <c r="B15" s="4" t="s">
        <v>22</v>
      </c>
      <c r="C15" s="2">
        <v>33804</v>
      </c>
      <c r="D15" s="2">
        <v>18951</v>
      </c>
      <c r="E15" s="2">
        <v>52755</v>
      </c>
      <c r="F15" s="2">
        <v>130283</v>
      </c>
      <c r="G15" s="2">
        <v>8215</v>
      </c>
      <c r="H15" s="2">
        <v>138498</v>
      </c>
      <c r="I15" s="2">
        <v>191253</v>
      </c>
      <c r="J15" s="2">
        <v>118199</v>
      </c>
      <c r="K15" s="2">
        <v>73054</v>
      </c>
      <c r="L15" s="2">
        <v>125927</v>
      </c>
      <c r="M15" s="2">
        <v>24052</v>
      </c>
      <c r="N15" s="2">
        <v>9227</v>
      </c>
      <c r="O15" s="2">
        <v>32047</v>
      </c>
    </row>
    <row r="16" spans="1:17" x14ac:dyDescent="0.25">
      <c r="B16" s="4" t="s">
        <v>23</v>
      </c>
      <c r="C16" s="2">
        <v>32881</v>
      </c>
      <c r="D16" s="2">
        <v>16868</v>
      </c>
      <c r="E16" s="2">
        <v>49749</v>
      </c>
      <c r="F16" s="2">
        <v>77015</v>
      </c>
      <c r="G16" s="2">
        <v>7300</v>
      </c>
      <c r="H16" s="2">
        <v>84315</v>
      </c>
      <c r="I16" s="2">
        <v>134064</v>
      </c>
      <c r="J16" s="2">
        <v>82123</v>
      </c>
      <c r="K16" s="2">
        <v>51941</v>
      </c>
      <c r="L16" s="2">
        <v>83744</v>
      </c>
      <c r="M16" s="2">
        <v>22684</v>
      </c>
      <c r="N16" s="2">
        <v>6357</v>
      </c>
      <c r="O16" s="2">
        <v>21279</v>
      </c>
    </row>
    <row r="17" spans="2:15" x14ac:dyDescent="0.25">
      <c r="B17" s="4" t="s">
        <v>24</v>
      </c>
      <c r="C17" s="2">
        <v>39418</v>
      </c>
      <c r="D17" s="2">
        <v>17578</v>
      </c>
      <c r="E17" s="2">
        <v>56996</v>
      </c>
      <c r="F17" s="2">
        <v>88526</v>
      </c>
      <c r="G17" s="2">
        <v>6051</v>
      </c>
      <c r="H17" s="2">
        <v>94577</v>
      </c>
      <c r="I17" s="2">
        <v>151573</v>
      </c>
      <c r="J17" s="2">
        <v>92874</v>
      </c>
      <c r="K17" s="2">
        <v>58699</v>
      </c>
      <c r="L17" s="2">
        <v>94154</v>
      </c>
      <c r="M17" s="2">
        <v>27039</v>
      </c>
      <c r="N17" s="2">
        <v>6541</v>
      </c>
      <c r="O17" s="2">
        <v>23839</v>
      </c>
    </row>
    <row r="18" spans="2:15" x14ac:dyDescent="0.25">
      <c r="B18" s="1" t="s">
        <v>25</v>
      </c>
      <c r="C18" s="2">
        <v>31090</v>
      </c>
      <c r="D18" s="2">
        <v>18492</v>
      </c>
      <c r="E18" s="2">
        <v>49582</v>
      </c>
      <c r="F18" s="2">
        <v>88831</v>
      </c>
      <c r="G18" s="2">
        <v>2497</v>
      </c>
      <c r="H18" s="2">
        <v>91328</v>
      </c>
      <c r="I18" s="2">
        <v>140910</v>
      </c>
      <c r="J18" s="2">
        <v>86207</v>
      </c>
      <c r="K18" s="2">
        <v>54703</v>
      </c>
      <c r="L18" s="2">
        <v>84082</v>
      </c>
      <c r="M18" s="2">
        <v>29599</v>
      </c>
      <c r="N18" s="2">
        <v>5383</v>
      </c>
      <c r="O18" s="2">
        <v>21846</v>
      </c>
    </row>
    <row r="19" spans="2:15" x14ac:dyDescent="0.25">
      <c r="B19" s="1" t="s">
        <v>26</v>
      </c>
      <c r="C19" s="2">
        <v>27207</v>
      </c>
      <c r="D19" s="2">
        <v>18101</v>
      </c>
      <c r="E19" s="2">
        <v>45309</v>
      </c>
      <c r="F19" s="2">
        <v>84734</v>
      </c>
      <c r="G19" s="2">
        <v>2588</v>
      </c>
      <c r="H19" s="2">
        <v>87321</v>
      </c>
      <c r="I19" s="2">
        <v>132630</v>
      </c>
      <c r="J19" s="2">
        <v>82317</v>
      </c>
      <c r="K19" s="2">
        <v>50313</v>
      </c>
      <c r="L19" s="2">
        <v>78143</v>
      </c>
      <c r="M19" s="2">
        <v>29026</v>
      </c>
      <c r="N19" s="2">
        <v>4512</v>
      </c>
      <c r="O19" s="2">
        <v>20949</v>
      </c>
    </row>
    <row r="20" spans="2:15" x14ac:dyDescent="0.25">
      <c r="B20" s="5" t="s">
        <v>27</v>
      </c>
      <c r="C20" s="323">
        <v>2774</v>
      </c>
      <c r="D20" s="323">
        <v>1509</v>
      </c>
      <c r="E20" s="323">
        <v>4283</v>
      </c>
      <c r="F20" s="323">
        <v>7639</v>
      </c>
      <c r="G20" s="323">
        <v>271</v>
      </c>
      <c r="H20" s="323">
        <v>7910</v>
      </c>
      <c r="I20" s="323">
        <v>12193</v>
      </c>
      <c r="J20" s="323">
        <v>7573</v>
      </c>
      <c r="K20" s="323">
        <v>4620</v>
      </c>
      <c r="L20" s="323">
        <v>7252</v>
      </c>
      <c r="M20" s="323">
        <v>2606</v>
      </c>
      <c r="N20" s="323">
        <v>384</v>
      </c>
      <c r="O20" s="323">
        <v>1951</v>
      </c>
    </row>
    <row r="21" spans="2:15" x14ac:dyDescent="0.25">
      <c r="B21" s="9" t="s">
        <v>28</v>
      </c>
      <c r="C21" s="323">
        <v>2017</v>
      </c>
      <c r="D21" s="323">
        <v>1346</v>
      </c>
      <c r="E21" s="323">
        <v>3363</v>
      </c>
      <c r="F21" s="323">
        <v>7226</v>
      </c>
      <c r="G21" s="323">
        <v>208</v>
      </c>
      <c r="H21" s="323">
        <v>7434</v>
      </c>
      <c r="I21" s="323">
        <v>10797</v>
      </c>
      <c r="J21" s="323">
        <v>6584</v>
      </c>
      <c r="K21" s="323">
        <v>4213</v>
      </c>
      <c r="L21" s="323">
        <v>6608</v>
      </c>
      <c r="M21" s="323">
        <v>2309</v>
      </c>
      <c r="N21" s="323">
        <v>328</v>
      </c>
      <c r="O21" s="323">
        <v>1552</v>
      </c>
    </row>
    <row r="22" spans="2:15" x14ac:dyDescent="0.25">
      <c r="B22" s="9" t="s">
        <v>29</v>
      </c>
      <c r="C22" s="323">
        <v>2559</v>
      </c>
      <c r="D22" s="323">
        <v>1723</v>
      </c>
      <c r="E22" s="323">
        <v>4282</v>
      </c>
      <c r="F22" s="323">
        <v>8941</v>
      </c>
      <c r="G22" s="323">
        <v>224</v>
      </c>
      <c r="H22" s="323">
        <v>9165</v>
      </c>
      <c r="I22" s="323">
        <v>13447</v>
      </c>
      <c r="J22" s="323">
        <v>8246</v>
      </c>
      <c r="K22" s="323">
        <v>5201</v>
      </c>
      <c r="L22" s="323">
        <v>8053</v>
      </c>
      <c r="M22" s="323">
        <v>3052</v>
      </c>
      <c r="N22" s="323">
        <v>374</v>
      </c>
      <c r="O22" s="323">
        <v>1968</v>
      </c>
    </row>
    <row r="23" spans="2:15" x14ac:dyDescent="0.25">
      <c r="B23" s="10" t="s">
        <v>30</v>
      </c>
      <c r="C23" s="323">
        <v>2234</v>
      </c>
      <c r="D23" s="323">
        <v>1434</v>
      </c>
      <c r="E23" s="323">
        <v>3668</v>
      </c>
      <c r="F23" s="323">
        <v>6869</v>
      </c>
      <c r="G23" s="323">
        <v>211</v>
      </c>
      <c r="H23" s="323">
        <v>7080</v>
      </c>
      <c r="I23" s="323">
        <v>10748</v>
      </c>
      <c r="J23" s="323">
        <v>6571</v>
      </c>
      <c r="K23" s="323">
        <v>4177</v>
      </c>
      <c r="L23" s="323">
        <v>6429</v>
      </c>
      <c r="M23" s="323">
        <v>2430</v>
      </c>
      <c r="N23" s="323">
        <v>274</v>
      </c>
      <c r="O23" s="323">
        <v>1615</v>
      </c>
    </row>
    <row r="24" spans="2:15" x14ac:dyDescent="0.25">
      <c r="B24" s="10" t="s">
        <v>31</v>
      </c>
      <c r="C24" s="323">
        <v>2254</v>
      </c>
      <c r="D24" s="323">
        <v>1548</v>
      </c>
      <c r="E24" s="323">
        <v>3802</v>
      </c>
      <c r="F24" s="323">
        <v>9638</v>
      </c>
      <c r="G24" s="323">
        <v>268</v>
      </c>
      <c r="H24" s="323">
        <v>9906</v>
      </c>
      <c r="I24" s="323">
        <v>13708</v>
      </c>
      <c r="J24" s="323">
        <v>7687</v>
      </c>
      <c r="K24" s="323">
        <v>6021</v>
      </c>
      <c r="L24" s="323">
        <v>7903</v>
      </c>
      <c r="M24" s="323">
        <v>3398</v>
      </c>
      <c r="N24" s="323">
        <v>472</v>
      </c>
      <c r="O24" s="323">
        <v>1935</v>
      </c>
    </row>
    <row r="25" spans="2:15" x14ac:dyDescent="0.25">
      <c r="B25" s="10" t="s">
        <v>32</v>
      </c>
      <c r="C25" s="323">
        <v>1946</v>
      </c>
      <c r="D25" s="323">
        <v>1490</v>
      </c>
      <c r="E25" s="323">
        <v>3436</v>
      </c>
      <c r="F25" s="323">
        <v>7643</v>
      </c>
      <c r="G25" s="323">
        <v>218</v>
      </c>
      <c r="H25" s="323">
        <v>7861</v>
      </c>
      <c r="I25" s="323">
        <v>11297</v>
      </c>
      <c r="J25" s="323">
        <v>6660</v>
      </c>
      <c r="K25" s="323">
        <v>4637</v>
      </c>
      <c r="L25" s="323">
        <v>6563</v>
      </c>
      <c r="M25" s="323">
        <v>2547</v>
      </c>
      <c r="N25" s="323">
        <v>406</v>
      </c>
      <c r="O25" s="323">
        <v>1781</v>
      </c>
    </row>
    <row r="26" spans="2:15" x14ac:dyDescent="0.25">
      <c r="B26" s="10" t="s">
        <v>33</v>
      </c>
      <c r="C26" s="323">
        <v>2312</v>
      </c>
      <c r="D26" s="323">
        <v>1627</v>
      </c>
      <c r="E26" s="323">
        <v>3939</v>
      </c>
      <c r="F26" s="323">
        <v>9183</v>
      </c>
      <c r="G26" s="323">
        <v>298</v>
      </c>
      <c r="H26" s="323">
        <v>9481</v>
      </c>
      <c r="I26" s="323">
        <v>13420</v>
      </c>
      <c r="J26" s="323">
        <v>8144</v>
      </c>
      <c r="K26" s="323">
        <v>5276</v>
      </c>
      <c r="L26" s="323">
        <v>7949</v>
      </c>
      <c r="M26" s="323">
        <v>3103</v>
      </c>
      <c r="N26" s="323">
        <v>395</v>
      </c>
      <c r="O26" s="323">
        <v>1973</v>
      </c>
    </row>
    <row r="27" spans="2:15" x14ac:dyDescent="0.25">
      <c r="B27" s="10" t="s">
        <v>34</v>
      </c>
      <c r="C27" s="323">
        <v>2872</v>
      </c>
      <c r="D27" s="323">
        <v>1659</v>
      </c>
      <c r="E27" s="323">
        <v>4531</v>
      </c>
      <c r="F27" s="323">
        <v>9652</v>
      </c>
      <c r="G27" s="323">
        <v>305</v>
      </c>
      <c r="H27" s="323">
        <v>9957</v>
      </c>
      <c r="I27" s="323">
        <v>14488</v>
      </c>
      <c r="J27" s="323">
        <v>8889</v>
      </c>
      <c r="K27" s="323">
        <v>5599</v>
      </c>
      <c r="L27" s="323">
        <v>8738</v>
      </c>
      <c r="M27" s="323">
        <v>3193</v>
      </c>
      <c r="N27" s="323">
        <v>407</v>
      </c>
      <c r="O27" s="323">
        <v>2150</v>
      </c>
    </row>
    <row r="28" spans="2:15" x14ac:dyDescent="0.25">
      <c r="B28" s="10" t="s">
        <v>35</v>
      </c>
      <c r="C28" s="323">
        <v>2226</v>
      </c>
      <c r="D28" s="323">
        <v>1397</v>
      </c>
      <c r="E28" s="323">
        <v>3623</v>
      </c>
      <c r="F28" s="323">
        <v>7964</v>
      </c>
      <c r="G28" s="323">
        <v>259</v>
      </c>
      <c r="H28" s="323">
        <v>8223</v>
      </c>
      <c r="I28" s="323">
        <v>11846</v>
      </c>
      <c r="J28" s="323">
        <v>7127</v>
      </c>
      <c r="K28" s="323">
        <v>4719</v>
      </c>
      <c r="L28" s="323">
        <v>7044</v>
      </c>
      <c r="M28" s="323">
        <v>2705</v>
      </c>
      <c r="N28" s="323">
        <v>297</v>
      </c>
      <c r="O28" s="323">
        <v>1800</v>
      </c>
    </row>
    <row r="29" spans="2:15" x14ac:dyDescent="0.25">
      <c r="B29" s="10" t="s">
        <v>36</v>
      </c>
      <c r="C29" s="323">
        <v>2553</v>
      </c>
      <c r="D29" s="323">
        <v>1604</v>
      </c>
      <c r="E29" s="323">
        <v>4157</v>
      </c>
      <c r="F29" s="323">
        <v>9350</v>
      </c>
      <c r="G29" s="323">
        <v>314</v>
      </c>
      <c r="H29" s="323">
        <v>9664</v>
      </c>
      <c r="I29" s="323">
        <v>13821</v>
      </c>
      <c r="J29" s="323">
        <v>8412</v>
      </c>
      <c r="K29" s="323">
        <v>5409</v>
      </c>
      <c r="L29" s="323">
        <v>8126</v>
      </c>
      <c r="M29" s="323">
        <v>3071</v>
      </c>
      <c r="N29" s="323">
        <v>420</v>
      </c>
      <c r="O29" s="323">
        <v>2204</v>
      </c>
    </row>
    <row r="30" spans="2:15" x14ac:dyDescent="0.25">
      <c r="B30" s="10" t="s">
        <v>37</v>
      </c>
      <c r="C30" s="323">
        <v>2398</v>
      </c>
      <c r="D30" s="323">
        <v>1656</v>
      </c>
      <c r="E30" s="323">
        <v>4054</v>
      </c>
      <c r="F30" s="323">
        <v>8771</v>
      </c>
      <c r="G30" s="323">
        <v>314</v>
      </c>
      <c r="H30" s="323">
        <v>9085</v>
      </c>
      <c r="I30" s="323">
        <v>13139</v>
      </c>
      <c r="J30" s="323">
        <v>8091</v>
      </c>
      <c r="K30" s="323">
        <v>5048</v>
      </c>
      <c r="L30" s="323">
        <v>7370</v>
      </c>
      <c r="M30" s="323">
        <v>3265</v>
      </c>
      <c r="N30" s="323">
        <v>384</v>
      </c>
      <c r="O30" s="323">
        <v>2120</v>
      </c>
    </row>
    <row r="31" spans="2:15" x14ac:dyDescent="0.25">
      <c r="B31" s="10" t="s">
        <v>38</v>
      </c>
      <c r="C31" s="323">
        <v>2063</v>
      </c>
      <c r="D31" s="323">
        <v>1332</v>
      </c>
      <c r="E31" s="323">
        <v>3395</v>
      </c>
      <c r="F31" s="323">
        <v>7625</v>
      </c>
      <c r="G31" s="323">
        <v>277</v>
      </c>
      <c r="H31" s="323">
        <v>7902</v>
      </c>
      <c r="I31" s="323">
        <v>11297</v>
      </c>
      <c r="J31" s="323">
        <v>6652</v>
      </c>
      <c r="K31" s="323">
        <v>4645</v>
      </c>
      <c r="L31" s="323">
        <v>6479</v>
      </c>
      <c r="M31" s="323">
        <v>2711</v>
      </c>
      <c r="N31" s="323">
        <v>327</v>
      </c>
      <c r="O31" s="323">
        <v>1780</v>
      </c>
    </row>
    <row r="32" spans="2:15" x14ac:dyDescent="0.25">
      <c r="B32" s="4" t="s">
        <v>39</v>
      </c>
      <c r="C32" s="2">
        <v>28208</v>
      </c>
      <c r="D32" s="2">
        <v>18325</v>
      </c>
      <c r="E32" s="2">
        <v>46533</v>
      </c>
      <c r="F32" s="2">
        <v>100501</v>
      </c>
      <c r="G32" s="2">
        <v>3167</v>
      </c>
      <c r="H32" s="2">
        <v>103668</v>
      </c>
      <c r="I32" s="2">
        <v>150201</v>
      </c>
      <c r="J32" s="2">
        <v>90636</v>
      </c>
      <c r="K32" s="2">
        <v>59565</v>
      </c>
      <c r="L32" s="2">
        <v>88514</v>
      </c>
      <c r="M32" s="2">
        <v>34390</v>
      </c>
      <c r="N32" s="2">
        <v>4468</v>
      </c>
      <c r="O32" s="2">
        <v>22829</v>
      </c>
    </row>
    <row r="33" spans="2:15" x14ac:dyDescent="0.25">
      <c r="B33" s="10" t="s">
        <v>40</v>
      </c>
      <c r="C33" s="323">
        <v>2375</v>
      </c>
      <c r="D33" s="323">
        <v>1446</v>
      </c>
      <c r="E33" s="323">
        <v>3821</v>
      </c>
      <c r="F33" s="323">
        <v>10949</v>
      </c>
      <c r="G33" s="323">
        <v>398</v>
      </c>
      <c r="H33" s="323">
        <v>11347</v>
      </c>
      <c r="I33" s="323">
        <v>15168</v>
      </c>
      <c r="J33" s="323">
        <v>9266</v>
      </c>
      <c r="K33" s="323">
        <v>5902</v>
      </c>
      <c r="L33" s="323">
        <v>9330</v>
      </c>
      <c r="M33" s="323">
        <v>3555</v>
      </c>
      <c r="N33" s="323">
        <v>358</v>
      </c>
      <c r="O33" s="323">
        <v>1925</v>
      </c>
    </row>
    <row r="34" spans="2:15" x14ac:dyDescent="0.25">
      <c r="B34" s="10" t="s">
        <v>41</v>
      </c>
      <c r="C34" s="323">
        <v>1964</v>
      </c>
      <c r="D34" s="323">
        <v>1195</v>
      </c>
      <c r="E34" s="323">
        <v>3159</v>
      </c>
      <c r="F34" s="323">
        <v>10781</v>
      </c>
      <c r="G34" s="323">
        <v>731</v>
      </c>
      <c r="H34" s="323">
        <v>11512</v>
      </c>
      <c r="I34" s="323">
        <v>14671</v>
      </c>
      <c r="J34" s="323">
        <v>9067</v>
      </c>
      <c r="K34" s="323">
        <v>5604</v>
      </c>
      <c r="L34" s="323">
        <v>9445</v>
      </c>
      <c r="M34" s="323">
        <v>3272</v>
      </c>
      <c r="N34" s="323">
        <v>313</v>
      </c>
      <c r="O34" s="323">
        <v>1641</v>
      </c>
    </row>
    <row r="35" spans="2:15" x14ac:dyDescent="0.25">
      <c r="B35" s="10" t="s">
        <v>42</v>
      </c>
      <c r="C35" s="323">
        <v>2226</v>
      </c>
      <c r="D35" s="323">
        <v>1454</v>
      </c>
      <c r="E35" s="323">
        <v>3680</v>
      </c>
      <c r="F35" s="323">
        <v>10084</v>
      </c>
      <c r="G35" s="323">
        <v>923</v>
      </c>
      <c r="H35" s="323">
        <v>11007</v>
      </c>
      <c r="I35" s="323">
        <v>14687</v>
      </c>
      <c r="J35" s="323">
        <v>8796</v>
      </c>
      <c r="K35" s="323">
        <v>5891</v>
      </c>
      <c r="L35" s="323">
        <v>8593</v>
      </c>
      <c r="M35" s="323">
        <v>3702</v>
      </c>
      <c r="N35" s="323">
        <v>417</v>
      </c>
      <c r="O35" s="323">
        <v>1975</v>
      </c>
    </row>
    <row r="36" spans="2:15" x14ac:dyDescent="0.25">
      <c r="B36" s="10" t="s">
        <v>602</v>
      </c>
      <c r="C36" s="323">
        <v>2147</v>
      </c>
      <c r="D36" s="323">
        <v>1474</v>
      </c>
      <c r="E36" s="323">
        <v>3621</v>
      </c>
      <c r="F36" s="323">
        <v>9453</v>
      </c>
      <c r="G36" s="323">
        <v>837</v>
      </c>
      <c r="H36" s="323">
        <v>10290</v>
      </c>
      <c r="I36" s="323">
        <v>13911</v>
      </c>
      <c r="J36" s="323">
        <v>8157</v>
      </c>
      <c r="K36" s="323">
        <v>5754</v>
      </c>
      <c r="L36" s="323">
        <v>7488</v>
      </c>
      <c r="M36" s="323">
        <v>3892</v>
      </c>
      <c r="N36" s="323">
        <v>477</v>
      </c>
      <c r="O36" s="323">
        <v>2054</v>
      </c>
    </row>
    <row r="37" spans="2:15" x14ac:dyDescent="0.25">
      <c r="B37" s="10" t="s">
        <v>603</v>
      </c>
      <c r="C37" s="323">
        <v>2202</v>
      </c>
      <c r="D37" s="323">
        <v>1399</v>
      </c>
      <c r="E37" s="323">
        <v>3601</v>
      </c>
      <c r="F37" s="323">
        <v>10986</v>
      </c>
      <c r="G37" s="323">
        <v>560</v>
      </c>
      <c r="H37" s="323">
        <v>11546</v>
      </c>
      <c r="I37" s="323">
        <v>15147</v>
      </c>
      <c r="J37" s="323">
        <v>8423</v>
      </c>
      <c r="K37" s="323">
        <v>6724</v>
      </c>
      <c r="L37" s="323">
        <v>8433</v>
      </c>
      <c r="M37" s="323">
        <v>4171</v>
      </c>
      <c r="N37" s="323">
        <v>481</v>
      </c>
      <c r="O37" s="323">
        <v>2062</v>
      </c>
    </row>
    <row r="38" spans="2:15" x14ac:dyDescent="0.25">
      <c r="B38" s="10" t="s">
        <v>605</v>
      </c>
      <c r="C38" s="323">
        <v>2017</v>
      </c>
      <c r="D38" s="323">
        <v>1389</v>
      </c>
      <c r="E38" s="323">
        <v>3406</v>
      </c>
      <c r="F38" s="323">
        <v>9454</v>
      </c>
      <c r="G38" s="323">
        <v>523</v>
      </c>
      <c r="H38" s="323">
        <v>9977</v>
      </c>
      <c r="I38" s="323">
        <v>13383</v>
      </c>
      <c r="J38" s="323">
        <v>7814</v>
      </c>
      <c r="K38" s="323">
        <v>5569</v>
      </c>
      <c r="L38" s="323">
        <v>7488</v>
      </c>
      <c r="M38" s="323">
        <v>3605</v>
      </c>
      <c r="N38" s="323">
        <v>400</v>
      </c>
      <c r="O38" s="323">
        <v>1890</v>
      </c>
    </row>
    <row r="39" spans="2:15" x14ac:dyDescent="0.25">
      <c r="B39" s="10" t="s">
        <v>607</v>
      </c>
      <c r="C39" s="323">
        <v>2244</v>
      </c>
      <c r="D39" s="323">
        <v>1450</v>
      </c>
      <c r="E39" s="323">
        <v>3694</v>
      </c>
      <c r="F39" s="323">
        <v>10023</v>
      </c>
      <c r="G39" s="323">
        <v>476</v>
      </c>
      <c r="H39" s="323">
        <v>10499</v>
      </c>
      <c r="I39" s="323">
        <v>14193</v>
      </c>
      <c r="J39" s="323">
        <v>8383</v>
      </c>
      <c r="K39" s="323">
        <v>5810</v>
      </c>
      <c r="L39" s="323">
        <v>8010</v>
      </c>
      <c r="M39" s="323">
        <v>3819</v>
      </c>
      <c r="N39" s="323">
        <v>436</v>
      </c>
      <c r="O39" s="323">
        <v>1928</v>
      </c>
    </row>
    <row r="40" spans="2:15" x14ac:dyDescent="0.25">
      <c r="B40" s="10" t="s">
        <v>609</v>
      </c>
      <c r="C40" s="323">
        <v>2517</v>
      </c>
      <c r="D40" s="323">
        <v>1569</v>
      </c>
      <c r="E40" s="323">
        <v>4086</v>
      </c>
      <c r="F40" s="323">
        <v>10661</v>
      </c>
      <c r="G40" s="323">
        <v>423</v>
      </c>
      <c r="H40" s="323">
        <v>11084</v>
      </c>
      <c r="I40" s="323">
        <v>15170</v>
      </c>
      <c r="J40" s="323">
        <v>9206</v>
      </c>
      <c r="K40" s="323">
        <v>5964</v>
      </c>
      <c r="L40" s="323">
        <v>9132</v>
      </c>
      <c r="M40" s="323">
        <v>3490</v>
      </c>
      <c r="N40" s="323">
        <v>421</v>
      </c>
      <c r="O40" s="323">
        <v>2127</v>
      </c>
    </row>
    <row r="41" spans="2:15" x14ac:dyDescent="0.25">
      <c r="B41" s="10" t="s">
        <v>611</v>
      </c>
      <c r="C41" s="323">
        <v>2148</v>
      </c>
      <c r="D41" s="323">
        <v>1276</v>
      </c>
      <c r="E41" s="323">
        <v>3424</v>
      </c>
      <c r="F41" s="323">
        <v>8579</v>
      </c>
      <c r="G41" s="323">
        <v>339</v>
      </c>
      <c r="H41" s="323">
        <v>8918</v>
      </c>
      <c r="I41" s="323">
        <v>12342</v>
      </c>
      <c r="J41" s="323">
        <v>7619</v>
      </c>
      <c r="K41" s="323">
        <v>4723</v>
      </c>
      <c r="L41" s="323">
        <v>7419</v>
      </c>
      <c r="M41" s="323">
        <v>2997</v>
      </c>
      <c r="N41" s="323">
        <v>318</v>
      </c>
      <c r="O41" s="323">
        <v>1608</v>
      </c>
    </row>
    <row r="42" spans="2:15" x14ac:dyDescent="0.25">
      <c r="B42" s="10" t="s">
        <v>620</v>
      </c>
      <c r="C42" s="323">
        <v>2759</v>
      </c>
      <c r="D42" s="323">
        <v>1534</v>
      </c>
      <c r="E42" s="323">
        <v>4293</v>
      </c>
      <c r="F42" s="323">
        <v>11537</v>
      </c>
      <c r="G42" s="323">
        <v>417</v>
      </c>
      <c r="H42" s="323">
        <v>11954</v>
      </c>
      <c r="I42" s="323">
        <v>16247</v>
      </c>
      <c r="J42" s="323">
        <v>9951</v>
      </c>
      <c r="K42" s="323">
        <v>6296</v>
      </c>
      <c r="L42" s="323">
        <v>9395</v>
      </c>
      <c r="M42" s="323">
        <v>4207</v>
      </c>
      <c r="N42" s="323">
        <v>412</v>
      </c>
      <c r="O42" s="323">
        <v>2233</v>
      </c>
    </row>
    <row r="43" spans="2:15" x14ac:dyDescent="0.25">
      <c r="B43" s="10" t="s">
        <v>622</v>
      </c>
      <c r="C43" s="323">
        <v>2689</v>
      </c>
      <c r="D43" s="323">
        <v>1420</v>
      </c>
      <c r="E43" s="323">
        <v>4109</v>
      </c>
      <c r="F43" s="323">
        <v>9156</v>
      </c>
      <c r="G43" s="323">
        <v>303</v>
      </c>
      <c r="H43" s="323">
        <v>9459</v>
      </c>
      <c r="I43" s="323">
        <v>13568</v>
      </c>
      <c r="J43" s="323">
        <v>8305</v>
      </c>
      <c r="K43" s="323">
        <v>5263</v>
      </c>
      <c r="L43" s="323">
        <v>7766</v>
      </c>
      <c r="M43" s="323">
        <v>3537</v>
      </c>
      <c r="N43" s="323">
        <v>427</v>
      </c>
      <c r="O43" s="323">
        <v>1838</v>
      </c>
    </row>
    <row r="44" spans="2:15" x14ac:dyDescent="0.25">
      <c r="B44" s="10" t="s">
        <v>623</v>
      </c>
      <c r="C44" s="323">
        <v>2506</v>
      </c>
      <c r="D44" s="323">
        <v>1334</v>
      </c>
      <c r="E44" s="323">
        <v>3840</v>
      </c>
      <c r="F44" s="323">
        <v>8406</v>
      </c>
      <c r="G44" s="323">
        <v>322</v>
      </c>
      <c r="H44" s="323">
        <v>8728</v>
      </c>
      <c r="I44" s="323">
        <v>12568</v>
      </c>
      <c r="J44" s="323">
        <v>7462</v>
      </c>
      <c r="K44" s="323">
        <v>5106</v>
      </c>
      <c r="L44" s="323">
        <v>7301</v>
      </c>
      <c r="M44" s="323">
        <v>3277</v>
      </c>
      <c r="N44" s="323">
        <v>328</v>
      </c>
      <c r="O44" s="323">
        <v>1662</v>
      </c>
    </row>
    <row r="45" spans="2:15" x14ac:dyDescent="0.25">
      <c r="B45" s="1" t="s">
        <v>628</v>
      </c>
      <c r="C45" s="444">
        <v>27794</v>
      </c>
      <c r="D45" s="444">
        <v>16940</v>
      </c>
      <c r="E45" s="444">
        <v>44734</v>
      </c>
      <c r="F45" s="444">
        <v>120069</v>
      </c>
      <c r="G45" s="444">
        <v>6252</v>
      </c>
      <c r="H45" s="444">
        <v>126321</v>
      </c>
      <c r="I45" s="444">
        <v>171055</v>
      </c>
      <c r="J45" s="444">
        <v>102449</v>
      </c>
      <c r="K45" s="444">
        <v>68606</v>
      </c>
      <c r="L45" s="444">
        <v>99800</v>
      </c>
      <c r="M45" s="444">
        <v>43524</v>
      </c>
      <c r="N45" s="444">
        <v>4788</v>
      </c>
      <c r="O45" s="444">
        <v>22943</v>
      </c>
    </row>
    <row r="46" spans="2:15" x14ac:dyDescent="0.25">
      <c r="B46" s="324" t="s">
        <v>629</v>
      </c>
      <c r="C46" s="325">
        <v>2511</v>
      </c>
      <c r="D46" s="325">
        <v>1389</v>
      </c>
      <c r="E46" s="323">
        <v>3900</v>
      </c>
      <c r="F46" s="323">
        <v>9842</v>
      </c>
      <c r="G46" s="323">
        <v>604</v>
      </c>
      <c r="H46" s="323">
        <v>10446</v>
      </c>
      <c r="I46" s="323">
        <v>14346</v>
      </c>
      <c r="J46" s="323">
        <v>8570</v>
      </c>
      <c r="K46" s="323">
        <v>5776</v>
      </c>
      <c r="L46" s="323">
        <v>8076</v>
      </c>
      <c r="M46" s="323">
        <v>4043</v>
      </c>
      <c r="N46" s="323">
        <v>329</v>
      </c>
      <c r="O46" s="323">
        <v>1898</v>
      </c>
    </row>
    <row r="47" spans="2:15" x14ac:dyDescent="0.25">
      <c r="B47" s="326" t="s">
        <v>43</v>
      </c>
      <c r="C47" s="327">
        <v>444775</v>
      </c>
      <c r="D47" s="327">
        <v>245332</v>
      </c>
      <c r="E47" s="2">
        <v>690108</v>
      </c>
      <c r="F47" s="2">
        <v>1304941</v>
      </c>
      <c r="G47" s="444">
        <v>76749</v>
      </c>
      <c r="H47" s="444">
        <v>1381689</v>
      </c>
      <c r="I47" s="444">
        <v>2071797</v>
      </c>
      <c r="J47" s="444">
        <v>1304363</v>
      </c>
      <c r="K47" s="444">
        <v>767434</v>
      </c>
      <c r="L47" s="444">
        <v>1321737</v>
      </c>
      <c r="M47" s="444">
        <v>304661</v>
      </c>
      <c r="N47" s="444">
        <v>58324</v>
      </c>
      <c r="O47" s="444">
        <v>387075</v>
      </c>
    </row>
    <row r="48" spans="2:15" x14ac:dyDescent="0.25">
      <c r="B48" s="83" t="s">
        <v>149</v>
      </c>
    </row>
    <row r="49" spans="2:2" x14ac:dyDescent="0.25">
      <c r="B49" s="83" t="s">
        <v>150</v>
      </c>
    </row>
  </sheetData>
  <mergeCells count="7">
    <mergeCell ref="B5:O5"/>
    <mergeCell ref="B6:O6"/>
    <mergeCell ref="B8:O8"/>
    <mergeCell ref="B9:B10"/>
    <mergeCell ref="C9:I9"/>
    <mergeCell ref="J9:K9"/>
    <mergeCell ref="L9:O9"/>
  </mergeCells>
  <hyperlinks>
    <hyperlink ref="Q5" location="'Índice Pensiones Solidarias'!A1" display="Volver Sistema de Pensiones Solidadias" xr:uid="{00000000-0004-0000-0300-000000000000}"/>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Q56"/>
  <sheetViews>
    <sheetView showGridLines="0" zoomScaleNormal="100" workbookViewId="0">
      <pane xSplit="2" ySplit="10" topLeftCell="C32" activePane="bottomRight" state="frozen"/>
      <selection pane="topRight" activeCell="C1" sqref="C1"/>
      <selection pane="bottomLeft" activeCell="A11" sqref="A11"/>
      <selection pane="bottomRight" activeCell="J46" activeCellId="3" sqref="J11:J19 J32 J45 J46"/>
    </sheetView>
  </sheetViews>
  <sheetFormatPr baseColWidth="10" defaultColWidth="11.44140625" defaultRowHeight="12" x14ac:dyDescent="0.25"/>
  <cols>
    <col min="1" max="1" width="6" style="83" customWidth="1"/>
    <col min="2" max="2" width="14" style="83" customWidth="1"/>
    <col min="3" max="16384" width="11.44140625" style="83"/>
  </cols>
  <sheetData>
    <row r="2" spans="1:17" s="264" customFormat="1" ht="13.8" x14ac:dyDescent="0.3">
      <c r="A2" s="112" t="s">
        <v>121</v>
      </c>
    </row>
    <row r="3" spans="1:17" s="264" customFormat="1" ht="13.8" x14ac:dyDescent="0.3">
      <c r="A3" s="112" t="s">
        <v>122</v>
      </c>
    </row>
    <row r="4" spans="1:17" s="264" customFormat="1" ht="13.8" x14ac:dyDescent="0.3"/>
    <row r="5" spans="1:17" s="264" customFormat="1" ht="13.8" x14ac:dyDescent="0.3">
      <c r="B5" s="347" t="s">
        <v>601</v>
      </c>
      <c r="C5" s="347"/>
      <c r="D5" s="347"/>
      <c r="E5" s="347"/>
      <c r="F5" s="347"/>
      <c r="G5" s="347"/>
      <c r="H5" s="347"/>
      <c r="I5" s="347"/>
      <c r="J5" s="347"/>
      <c r="K5" s="347"/>
      <c r="L5" s="347"/>
      <c r="M5" s="347"/>
      <c r="N5" s="347"/>
      <c r="O5" s="347"/>
      <c r="Q5" s="284" t="s">
        <v>596</v>
      </c>
    </row>
    <row r="6" spans="1:17" s="264" customFormat="1" ht="13.8" x14ac:dyDescent="0.3">
      <c r="B6" s="347" t="str">
        <f>'Solicitudes Nacional'!B6:O6</f>
        <v>Julio de 2008 a enero de 2019</v>
      </c>
      <c r="C6" s="347"/>
      <c r="D6" s="347"/>
      <c r="E6" s="347"/>
      <c r="F6" s="347"/>
      <c r="G6" s="347"/>
      <c r="H6" s="347"/>
      <c r="I6" s="347"/>
      <c r="J6" s="347"/>
      <c r="K6" s="347"/>
      <c r="L6" s="347"/>
      <c r="M6" s="347"/>
      <c r="N6" s="347"/>
      <c r="O6" s="347"/>
    </row>
    <row r="7" spans="1:17" ht="12.6" thickBot="1" x14ac:dyDescent="0.3"/>
    <row r="8" spans="1:17" ht="12.6" thickBot="1" x14ac:dyDescent="0.3">
      <c r="B8" s="348" t="s">
        <v>44</v>
      </c>
      <c r="C8" s="349"/>
      <c r="D8" s="349"/>
      <c r="E8" s="349"/>
      <c r="F8" s="349"/>
      <c r="G8" s="349"/>
      <c r="H8" s="349"/>
      <c r="I8" s="349"/>
      <c r="J8" s="349"/>
      <c r="K8" s="349"/>
      <c r="L8" s="349"/>
      <c r="M8" s="349"/>
      <c r="N8" s="349"/>
      <c r="O8" s="350"/>
    </row>
    <row r="9" spans="1:17" ht="12.6" thickBot="1" x14ac:dyDescent="0.3">
      <c r="B9" s="351" t="s">
        <v>45</v>
      </c>
      <c r="C9" s="348" t="s">
        <v>2</v>
      </c>
      <c r="D9" s="349"/>
      <c r="E9" s="349"/>
      <c r="F9" s="349"/>
      <c r="G9" s="349"/>
      <c r="H9" s="349"/>
      <c r="I9" s="350"/>
      <c r="J9" s="348" t="s">
        <v>3</v>
      </c>
      <c r="K9" s="350"/>
      <c r="L9" s="348" t="s">
        <v>4</v>
      </c>
      <c r="M9" s="349"/>
      <c r="N9" s="349"/>
      <c r="O9" s="350"/>
    </row>
    <row r="10" spans="1:17" ht="24.6" thickBot="1" x14ac:dyDescent="0.3">
      <c r="B10" s="357"/>
      <c r="C10" s="31" t="s">
        <v>5</v>
      </c>
      <c r="D10" s="32" t="s">
        <v>6</v>
      </c>
      <c r="E10" s="33" t="s">
        <v>7</v>
      </c>
      <c r="F10" s="32" t="s">
        <v>8</v>
      </c>
      <c r="G10" s="32" t="s">
        <v>9</v>
      </c>
      <c r="H10" s="34" t="s">
        <v>10</v>
      </c>
      <c r="I10" s="35" t="s">
        <v>46</v>
      </c>
      <c r="J10" s="36" t="s">
        <v>47</v>
      </c>
      <c r="K10" s="37" t="s">
        <v>13</v>
      </c>
      <c r="L10" s="38" t="s">
        <v>14</v>
      </c>
      <c r="M10" s="39" t="s">
        <v>15</v>
      </c>
      <c r="N10" s="39" t="s">
        <v>16</v>
      </c>
      <c r="O10" s="40" t="s">
        <v>17</v>
      </c>
    </row>
    <row r="11" spans="1:17" x14ac:dyDescent="0.25">
      <c r="B11" s="21" t="s">
        <v>18</v>
      </c>
      <c r="C11" s="328">
        <v>83926</v>
      </c>
      <c r="D11" s="328">
        <v>21763</v>
      </c>
      <c r="E11" s="328">
        <v>105689</v>
      </c>
      <c r="F11" s="328">
        <v>9666</v>
      </c>
      <c r="G11" s="328">
        <v>1628</v>
      </c>
      <c r="H11" s="328">
        <v>11294</v>
      </c>
      <c r="I11" s="328">
        <v>116983</v>
      </c>
      <c r="J11" s="328">
        <v>89933</v>
      </c>
      <c r="K11" s="328">
        <v>27050</v>
      </c>
      <c r="L11" s="328">
        <v>79515</v>
      </c>
      <c r="M11" s="328">
        <v>1004</v>
      </c>
      <c r="N11" s="328">
        <v>0</v>
      </c>
      <c r="O11" s="328">
        <v>36464</v>
      </c>
    </row>
    <row r="12" spans="1:17" x14ac:dyDescent="0.25">
      <c r="B12" s="21" t="s">
        <v>19</v>
      </c>
      <c r="C12" s="328">
        <v>57791</v>
      </c>
      <c r="D12" s="328">
        <v>20961</v>
      </c>
      <c r="E12" s="328">
        <v>78752</v>
      </c>
      <c r="F12" s="328">
        <v>277006</v>
      </c>
      <c r="G12" s="328">
        <v>9792</v>
      </c>
      <c r="H12" s="328">
        <v>286798</v>
      </c>
      <c r="I12" s="328">
        <v>365550</v>
      </c>
      <c r="J12" s="328">
        <v>224962</v>
      </c>
      <c r="K12" s="328">
        <v>140588</v>
      </c>
      <c r="L12" s="328">
        <v>272721</v>
      </c>
      <c r="M12" s="328">
        <v>26657</v>
      </c>
      <c r="N12" s="328">
        <v>0</v>
      </c>
      <c r="O12" s="328">
        <v>66172</v>
      </c>
    </row>
    <row r="13" spans="1:17" x14ac:dyDescent="0.25">
      <c r="B13" s="21" t="s">
        <v>20</v>
      </c>
      <c r="C13" s="328">
        <v>36098</v>
      </c>
      <c r="D13" s="328">
        <v>13242</v>
      </c>
      <c r="E13" s="328">
        <v>49340</v>
      </c>
      <c r="F13" s="328">
        <v>137903</v>
      </c>
      <c r="G13" s="328">
        <v>9911</v>
      </c>
      <c r="H13" s="328">
        <v>147814</v>
      </c>
      <c r="I13" s="328">
        <v>197154</v>
      </c>
      <c r="J13" s="328">
        <v>119654</v>
      </c>
      <c r="K13" s="328">
        <v>77500</v>
      </c>
      <c r="L13" s="328">
        <v>120953</v>
      </c>
      <c r="M13" s="328">
        <v>25691</v>
      </c>
      <c r="N13" s="328">
        <v>3837</v>
      </c>
      <c r="O13" s="328">
        <v>46673</v>
      </c>
    </row>
    <row r="14" spans="1:17" x14ac:dyDescent="0.25">
      <c r="B14" s="21" t="s">
        <v>21</v>
      </c>
      <c r="C14" s="328">
        <v>29811</v>
      </c>
      <c r="D14" s="328">
        <v>10346</v>
      </c>
      <c r="E14" s="328">
        <v>40157</v>
      </c>
      <c r="F14" s="328">
        <v>90244</v>
      </c>
      <c r="G14" s="328">
        <v>8697</v>
      </c>
      <c r="H14" s="328">
        <v>98941</v>
      </c>
      <c r="I14" s="328">
        <v>139098</v>
      </c>
      <c r="J14" s="328">
        <v>84677</v>
      </c>
      <c r="K14" s="328">
        <v>54421</v>
      </c>
      <c r="L14" s="328">
        <v>81301</v>
      </c>
      <c r="M14" s="328">
        <v>19165</v>
      </c>
      <c r="N14" s="328">
        <v>8017</v>
      </c>
      <c r="O14" s="328">
        <v>30615</v>
      </c>
    </row>
    <row r="15" spans="1:17" x14ac:dyDescent="0.25">
      <c r="B15" s="21" t="s">
        <v>22</v>
      </c>
      <c r="C15" s="328">
        <v>29013</v>
      </c>
      <c r="D15" s="328">
        <v>9891</v>
      </c>
      <c r="E15" s="328">
        <v>38904</v>
      </c>
      <c r="F15" s="328">
        <v>113336</v>
      </c>
      <c r="G15" s="328">
        <v>7011</v>
      </c>
      <c r="H15" s="328">
        <v>120347</v>
      </c>
      <c r="I15" s="328">
        <v>159251</v>
      </c>
      <c r="J15" s="328">
        <v>95235</v>
      </c>
      <c r="K15" s="328">
        <v>64016</v>
      </c>
      <c r="L15" s="328">
        <v>105746</v>
      </c>
      <c r="M15" s="328">
        <v>20843</v>
      </c>
      <c r="N15" s="328">
        <v>7849</v>
      </c>
      <c r="O15" s="328">
        <v>24813</v>
      </c>
    </row>
    <row r="16" spans="1:17" x14ac:dyDescent="0.25">
      <c r="B16" s="21" t="s">
        <v>23</v>
      </c>
      <c r="C16" s="328">
        <v>29558</v>
      </c>
      <c r="D16" s="328">
        <v>8904</v>
      </c>
      <c r="E16" s="328">
        <v>38462</v>
      </c>
      <c r="F16" s="328">
        <v>65551</v>
      </c>
      <c r="G16" s="328">
        <v>6049</v>
      </c>
      <c r="H16" s="328">
        <v>71600</v>
      </c>
      <c r="I16" s="328">
        <v>110062</v>
      </c>
      <c r="J16" s="328">
        <v>65774</v>
      </c>
      <c r="K16" s="328">
        <v>44288</v>
      </c>
      <c r="L16" s="328">
        <v>68652</v>
      </c>
      <c r="M16" s="328">
        <v>19386</v>
      </c>
      <c r="N16" s="328">
        <v>5326</v>
      </c>
      <c r="O16" s="328">
        <v>16698</v>
      </c>
    </row>
    <row r="17" spans="2:15" x14ac:dyDescent="0.25">
      <c r="B17" s="21" t="s">
        <v>24</v>
      </c>
      <c r="C17" s="328">
        <v>32593</v>
      </c>
      <c r="D17" s="328">
        <v>9996</v>
      </c>
      <c r="E17" s="328">
        <v>42589</v>
      </c>
      <c r="F17" s="328">
        <v>70042</v>
      </c>
      <c r="G17" s="328">
        <v>5270</v>
      </c>
      <c r="H17" s="328">
        <v>75312</v>
      </c>
      <c r="I17" s="328">
        <v>117901</v>
      </c>
      <c r="J17" s="328">
        <v>70002</v>
      </c>
      <c r="K17" s="328">
        <v>47899</v>
      </c>
      <c r="L17" s="328">
        <v>72048</v>
      </c>
      <c r="M17" s="328">
        <v>22546</v>
      </c>
      <c r="N17" s="328">
        <v>5133</v>
      </c>
      <c r="O17" s="328">
        <v>18174</v>
      </c>
    </row>
    <row r="18" spans="2:15" x14ac:dyDescent="0.25">
      <c r="B18" s="21" t="s">
        <v>25</v>
      </c>
      <c r="C18" s="328">
        <v>26414</v>
      </c>
      <c r="D18" s="328">
        <v>11689</v>
      </c>
      <c r="E18" s="328">
        <v>38103</v>
      </c>
      <c r="F18" s="328">
        <v>71155</v>
      </c>
      <c r="G18" s="328">
        <v>2081</v>
      </c>
      <c r="H18" s="328">
        <v>73236</v>
      </c>
      <c r="I18" s="328">
        <v>111339</v>
      </c>
      <c r="J18" s="328">
        <v>66002</v>
      </c>
      <c r="K18" s="328">
        <v>45337</v>
      </c>
      <c r="L18" s="328">
        <v>65219</v>
      </c>
      <c r="M18" s="328">
        <v>24953</v>
      </c>
      <c r="N18" s="328">
        <v>4306</v>
      </c>
      <c r="O18" s="328">
        <v>16861</v>
      </c>
    </row>
    <row r="19" spans="2:15" x14ac:dyDescent="0.25">
      <c r="B19" s="21" t="s">
        <v>26</v>
      </c>
      <c r="C19" s="328">
        <v>21821</v>
      </c>
      <c r="D19" s="328">
        <v>11783</v>
      </c>
      <c r="E19" s="328">
        <v>33604</v>
      </c>
      <c r="F19" s="328">
        <v>65463</v>
      </c>
      <c r="G19" s="328">
        <v>2218</v>
      </c>
      <c r="H19" s="328">
        <v>67681</v>
      </c>
      <c r="I19" s="328">
        <v>101285</v>
      </c>
      <c r="J19" s="328">
        <v>60888</v>
      </c>
      <c r="K19" s="328">
        <v>40397</v>
      </c>
      <c r="L19" s="328">
        <v>58604</v>
      </c>
      <c r="M19" s="328">
        <v>23647</v>
      </c>
      <c r="N19" s="328">
        <v>3436</v>
      </c>
      <c r="O19" s="328">
        <v>15598</v>
      </c>
    </row>
    <row r="20" spans="2:15" x14ac:dyDescent="0.25">
      <c r="B20" s="22" t="s">
        <v>27</v>
      </c>
      <c r="C20" s="23">
        <v>2359</v>
      </c>
      <c r="D20" s="23">
        <v>1001</v>
      </c>
      <c r="E20" s="329">
        <v>3360</v>
      </c>
      <c r="F20" s="23">
        <v>6051</v>
      </c>
      <c r="G20" s="23">
        <v>225</v>
      </c>
      <c r="H20" s="329">
        <v>6276</v>
      </c>
      <c r="I20" s="329">
        <v>9636</v>
      </c>
      <c r="J20" s="23">
        <v>5835</v>
      </c>
      <c r="K20" s="23">
        <v>3801</v>
      </c>
      <c r="L20" s="23">
        <v>5658</v>
      </c>
      <c r="M20" s="23">
        <v>2161</v>
      </c>
      <c r="N20" s="23">
        <v>306</v>
      </c>
      <c r="O20" s="23">
        <v>1511</v>
      </c>
    </row>
    <row r="21" spans="2:15" x14ac:dyDescent="0.25">
      <c r="B21" s="9" t="s">
        <v>28</v>
      </c>
      <c r="C21" s="23">
        <v>1593</v>
      </c>
      <c r="D21" s="23">
        <v>871</v>
      </c>
      <c r="E21" s="329">
        <v>2464</v>
      </c>
      <c r="F21" s="23">
        <v>5680</v>
      </c>
      <c r="G21" s="23">
        <v>183</v>
      </c>
      <c r="H21" s="329">
        <v>5863</v>
      </c>
      <c r="I21" s="329">
        <v>8327</v>
      </c>
      <c r="J21" s="23">
        <v>4926</v>
      </c>
      <c r="K21" s="23">
        <v>3401</v>
      </c>
      <c r="L21" s="23">
        <v>5032</v>
      </c>
      <c r="M21" s="23">
        <v>1876</v>
      </c>
      <c r="N21" s="23">
        <v>256</v>
      </c>
      <c r="O21" s="23">
        <v>1163</v>
      </c>
    </row>
    <row r="22" spans="2:15" x14ac:dyDescent="0.25">
      <c r="B22" s="10" t="s">
        <v>29</v>
      </c>
      <c r="C22" s="23">
        <v>2053</v>
      </c>
      <c r="D22" s="23">
        <v>1109</v>
      </c>
      <c r="E22" s="329">
        <v>3162</v>
      </c>
      <c r="F22" s="23">
        <v>6998</v>
      </c>
      <c r="G22" s="23">
        <v>195</v>
      </c>
      <c r="H22" s="329">
        <v>7193</v>
      </c>
      <c r="I22" s="329">
        <v>10355</v>
      </c>
      <c r="J22" s="23">
        <v>6086</v>
      </c>
      <c r="K22" s="23">
        <v>4269</v>
      </c>
      <c r="L22" s="23">
        <v>6094</v>
      </c>
      <c r="M22" s="23">
        <v>2512</v>
      </c>
      <c r="N22" s="23">
        <v>284</v>
      </c>
      <c r="O22" s="23">
        <v>1465</v>
      </c>
    </row>
    <row r="23" spans="2:15" x14ac:dyDescent="0.25">
      <c r="B23" s="10" t="s">
        <v>48</v>
      </c>
      <c r="C23" s="23">
        <v>1828</v>
      </c>
      <c r="D23" s="23">
        <v>948</v>
      </c>
      <c r="E23" s="329">
        <v>2776</v>
      </c>
      <c r="F23" s="23">
        <v>5413</v>
      </c>
      <c r="G23" s="23">
        <v>192</v>
      </c>
      <c r="H23" s="329">
        <v>5605</v>
      </c>
      <c r="I23" s="329">
        <v>8381</v>
      </c>
      <c r="J23" s="23">
        <v>4955</v>
      </c>
      <c r="K23" s="23">
        <v>3426</v>
      </c>
      <c r="L23" s="23">
        <v>4923</v>
      </c>
      <c r="M23" s="23">
        <v>2015</v>
      </c>
      <c r="N23" s="23">
        <v>212</v>
      </c>
      <c r="O23" s="23">
        <v>1231</v>
      </c>
    </row>
    <row r="24" spans="2:15" x14ac:dyDescent="0.25">
      <c r="B24" s="10" t="s">
        <v>31</v>
      </c>
      <c r="C24" s="23">
        <v>1791</v>
      </c>
      <c r="D24" s="23">
        <v>961</v>
      </c>
      <c r="E24" s="329">
        <v>2752</v>
      </c>
      <c r="F24" s="23">
        <v>7546</v>
      </c>
      <c r="G24" s="23">
        <v>231</v>
      </c>
      <c r="H24" s="329">
        <v>7777</v>
      </c>
      <c r="I24" s="329">
        <v>10529</v>
      </c>
      <c r="J24" s="23">
        <v>5641</v>
      </c>
      <c r="K24" s="23">
        <v>4888</v>
      </c>
      <c r="L24" s="23">
        <v>5910</v>
      </c>
      <c r="M24" s="23">
        <v>2776</v>
      </c>
      <c r="N24" s="23">
        <v>387</v>
      </c>
      <c r="O24" s="23">
        <v>1456</v>
      </c>
    </row>
    <row r="25" spans="2:15" x14ac:dyDescent="0.25">
      <c r="B25" s="10" t="s">
        <v>32</v>
      </c>
      <c r="C25" s="23">
        <v>1520</v>
      </c>
      <c r="D25" s="23">
        <v>923</v>
      </c>
      <c r="E25" s="329">
        <v>2443</v>
      </c>
      <c r="F25" s="23">
        <v>5843</v>
      </c>
      <c r="G25" s="23">
        <v>192</v>
      </c>
      <c r="H25" s="329">
        <v>6035</v>
      </c>
      <c r="I25" s="329">
        <v>8478</v>
      </c>
      <c r="J25" s="23">
        <v>4781</v>
      </c>
      <c r="K25" s="23">
        <v>3697</v>
      </c>
      <c r="L25" s="23">
        <v>4804</v>
      </c>
      <c r="M25" s="23">
        <v>2063</v>
      </c>
      <c r="N25" s="23">
        <v>316</v>
      </c>
      <c r="O25" s="23">
        <v>1295</v>
      </c>
    </row>
    <row r="26" spans="2:15" x14ac:dyDescent="0.25">
      <c r="B26" s="10" t="s">
        <v>33</v>
      </c>
      <c r="C26" s="23">
        <v>1791</v>
      </c>
      <c r="D26" s="23">
        <v>1059</v>
      </c>
      <c r="E26" s="329">
        <v>2850</v>
      </c>
      <c r="F26" s="23">
        <v>7215</v>
      </c>
      <c r="G26" s="23">
        <v>260</v>
      </c>
      <c r="H26" s="329">
        <v>7475</v>
      </c>
      <c r="I26" s="329">
        <v>10325</v>
      </c>
      <c r="J26" s="23">
        <v>6002</v>
      </c>
      <c r="K26" s="23">
        <v>4323</v>
      </c>
      <c r="L26" s="23">
        <v>5990</v>
      </c>
      <c r="M26" s="23">
        <v>2543</v>
      </c>
      <c r="N26" s="23">
        <v>304</v>
      </c>
      <c r="O26" s="23">
        <v>1488</v>
      </c>
    </row>
    <row r="27" spans="2:15" x14ac:dyDescent="0.25">
      <c r="B27" s="10" t="s">
        <v>34</v>
      </c>
      <c r="C27" s="23">
        <v>2272</v>
      </c>
      <c r="D27" s="23">
        <v>1092</v>
      </c>
      <c r="E27" s="329">
        <v>3364</v>
      </c>
      <c r="F27" s="23">
        <v>7422</v>
      </c>
      <c r="G27" s="23">
        <v>273</v>
      </c>
      <c r="H27" s="329">
        <v>7695</v>
      </c>
      <c r="I27" s="329">
        <v>11059</v>
      </c>
      <c r="J27" s="23">
        <v>6573</v>
      </c>
      <c r="K27" s="23">
        <v>4486</v>
      </c>
      <c r="L27" s="23">
        <v>6567</v>
      </c>
      <c r="M27" s="23">
        <v>2578</v>
      </c>
      <c r="N27" s="23">
        <v>304</v>
      </c>
      <c r="O27" s="23">
        <v>1610</v>
      </c>
    </row>
    <row r="28" spans="2:15" x14ac:dyDescent="0.25">
      <c r="B28" s="10" t="s">
        <v>35</v>
      </c>
      <c r="C28" s="23">
        <v>1771</v>
      </c>
      <c r="D28" s="23">
        <v>926</v>
      </c>
      <c r="E28" s="329">
        <v>2697</v>
      </c>
      <c r="F28" s="23">
        <v>6179</v>
      </c>
      <c r="G28" s="23">
        <v>236</v>
      </c>
      <c r="H28" s="329">
        <v>6415</v>
      </c>
      <c r="I28" s="329">
        <v>9112</v>
      </c>
      <c r="J28" s="23">
        <v>5299</v>
      </c>
      <c r="K28" s="23">
        <v>3813</v>
      </c>
      <c r="L28" s="23">
        <v>5293</v>
      </c>
      <c r="M28" s="23">
        <v>2208</v>
      </c>
      <c r="N28" s="23">
        <v>228</v>
      </c>
      <c r="O28" s="23">
        <v>1383</v>
      </c>
    </row>
    <row r="29" spans="2:15" x14ac:dyDescent="0.25">
      <c r="B29" s="9" t="s">
        <v>36</v>
      </c>
      <c r="C29" s="23">
        <v>1995</v>
      </c>
      <c r="D29" s="23">
        <v>1004</v>
      </c>
      <c r="E29" s="329">
        <v>2999</v>
      </c>
      <c r="F29" s="23">
        <v>7482</v>
      </c>
      <c r="G29" s="23">
        <v>274</v>
      </c>
      <c r="H29" s="329">
        <v>7756</v>
      </c>
      <c r="I29" s="329">
        <v>10755</v>
      </c>
      <c r="J29" s="23">
        <v>6331</v>
      </c>
      <c r="K29" s="23">
        <v>4424</v>
      </c>
      <c r="L29" s="23">
        <v>6173</v>
      </c>
      <c r="M29" s="23">
        <v>2532</v>
      </c>
      <c r="N29" s="23">
        <v>349</v>
      </c>
      <c r="O29" s="23">
        <v>1701</v>
      </c>
    </row>
    <row r="30" spans="2:15" x14ac:dyDescent="0.25">
      <c r="B30" s="10" t="s">
        <v>37</v>
      </c>
      <c r="C30" s="23">
        <v>1899</v>
      </c>
      <c r="D30" s="23">
        <v>1088</v>
      </c>
      <c r="E30" s="329">
        <v>2987</v>
      </c>
      <c r="F30" s="23">
        <v>7043</v>
      </c>
      <c r="G30" s="23">
        <v>287</v>
      </c>
      <c r="H30" s="329">
        <v>7330</v>
      </c>
      <c r="I30" s="329">
        <v>10317</v>
      </c>
      <c r="J30" s="23">
        <v>6100</v>
      </c>
      <c r="K30" s="23">
        <v>4217</v>
      </c>
      <c r="L30" s="23">
        <v>5656</v>
      </c>
      <c r="M30" s="23">
        <v>2746</v>
      </c>
      <c r="N30" s="23">
        <v>320</v>
      </c>
      <c r="O30" s="23">
        <v>1595</v>
      </c>
    </row>
    <row r="31" spans="2:15" x14ac:dyDescent="0.25">
      <c r="B31" s="24" t="s">
        <v>38</v>
      </c>
      <c r="C31" s="23">
        <v>1861</v>
      </c>
      <c r="D31" s="23">
        <v>911</v>
      </c>
      <c r="E31" s="329">
        <v>2772</v>
      </c>
      <c r="F31" s="23">
        <v>6844</v>
      </c>
      <c r="G31" s="23">
        <v>255</v>
      </c>
      <c r="H31" s="329">
        <v>7099</v>
      </c>
      <c r="I31" s="329">
        <v>9871</v>
      </c>
      <c r="J31" s="23">
        <v>5611</v>
      </c>
      <c r="K31" s="23">
        <v>4260</v>
      </c>
      <c r="L31" s="23">
        <v>5556</v>
      </c>
      <c r="M31" s="23">
        <v>2496</v>
      </c>
      <c r="N31" s="23">
        <v>285</v>
      </c>
      <c r="O31" s="23">
        <v>1534</v>
      </c>
    </row>
    <row r="32" spans="2:15" x14ac:dyDescent="0.25">
      <c r="B32" s="4" t="s">
        <v>39</v>
      </c>
      <c r="C32" s="328">
        <v>22733</v>
      </c>
      <c r="D32" s="328">
        <v>11893</v>
      </c>
      <c r="E32" s="328">
        <v>34626</v>
      </c>
      <c r="F32" s="328">
        <v>79716</v>
      </c>
      <c r="G32" s="328">
        <v>2803</v>
      </c>
      <c r="H32" s="328">
        <v>82519</v>
      </c>
      <c r="I32" s="328">
        <v>117145</v>
      </c>
      <c r="J32" s="328">
        <v>68140</v>
      </c>
      <c r="K32" s="328">
        <v>49005</v>
      </c>
      <c r="L32" s="328">
        <v>67656</v>
      </c>
      <c r="M32" s="328">
        <v>28506</v>
      </c>
      <c r="N32" s="328">
        <v>3551</v>
      </c>
      <c r="O32" s="328">
        <v>17432</v>
      </c>
    </row>
    <row r="33" spans="2:15" x14ac:dyDescent="0.25">
      <c r="B33" s="10" t="s">
        <v>40</v>
      </c>
      <c r="C33" s="23">
        <v>2138</v>
      </c>
      <c r="D33" s="23">
        <v>923</v>
      </c>
      <c r="E33" s="329">
        <v>3061</v>
      </c>
      <c r="F33" s="23">
        <v>10032</v>
      </c>
      <c r="G33" s="23">
        <v>361</v>
      </c>
      <c r="H33" s="329">
        <v>10393</v>
      </c>
      <c r="I33" s="329">
        <v>13454</v>
      </c>
      <c r="J33" s="23">
        <v>7982</v>
      </c>
      <c r="K33" s="23">
        <v>5472</v>
      </c>
      <c r="L33" s="23">
        <v>8209</v>
      </c>
      <c r="M33" s="23">
        <v>3282</v>
      </c>
      <c r="N33" s="23">
        <v>332</v>
      </c>
      <c r="O33" s="23">
        <v>1631</v>
      </c>
    </row>
    <row r="34" spans="2:15" x14ac:dyDescent="0.25">
      <c r="B34" s="10" t="s">
        <v>41</v>
      </c>
      <c r="C34" s="23">
        <v>1786</v>
      </c>
      <c r="D34" s="23">
        <v>745</v>
      </c>
      <c r="E34" s="329">
        <v>2531</v>
      </c>
      <c r="F34" s="23">
        <v>9930</v>
      </c>
      <c r="G34" s="23">
        <v>711</v>
      </c>
      <c r="H34" s="329">
        <v>10641</v>
      </c>
      <c r="I34" s="329">
        <v>13172</v>
      </c>
      <c r="J34" s="23">
        <v>7962</v>
      </c>
      <c r="K34" s="23">
        <v>5210</v>
      </c>
      <c r="L34" s="23">
        <v>8432</v>
      </c>
      <c r="M34" s="23">
        <v>3021</v>
      </c>
      <c r="N34" s="23">
        <v>284</v>
      </c>
      <c r="O34" s="23">
        <v>1435</v>
      </c>
    </row>
    <row r="35" spans="2:15" x14ac:dyDescent="0.25">
      <c r="B35" s="10" t="s">
        <v>42</v>
      </c>
      <c r="C35" s="23">
        <v>1959</v>
      </c>
      <c r="D35" s="23">
        <v>916</v>
      </c>
      <c r="E35" s="329">
        <v>2875</v>
      </c>
      <c r="F35" s="23">
        <v>9166</v>
      </c>
      <c r="G35" s="23">
        <v>890</v>
      </c>
      <c r="H35" s="329">
        <v>10056</v>
      </c>
      <c r="I35" s="329">
        <v>12931</v>
      </c>
      <c r="J35" s="23">
        <v>7530</v>
      </c>
      <c r="K35" s="23">
        <v>5401</v>
      </c>
      <c r="L35" s="23">
        <v>7449</v>
      </c>
      <c r="M35" s="23">
        <v>3441</v>
      </c>
      <c r="N35" s="23">
        <v>378</v>
      </c>
      <c r="O35" s="23">
        <v>1663</v>
      </c>
    </row>
    <row r="36" spans="2:15" x14ac:dyDescent="0.25">
      <c r="B36" s="10" t="s">
        <v>602</v>
      </c>
      <c r="C36" s="23">
        <v>1934</v>
      </c>
      <c r="D36" s="23">
        <v>951</v>
      </c>
      <c r="E36" s="329">
        <v>2885</v>
      </c>
      <c r="F36" s="23">
        <v>8563</v>
      </c>
      <c r="G36" s="23">
        <v>797</v>
      </c>
      <c r="H36" s="329">
        <v>9360</v>
      </c>
      <c r="I36" s="329">
        <v>12245</v>
      </c>
      <c r="J36" s="23">
        <v>6907</v>
      </c>
      <c r="K36" s="23">
        <v>5338</v>
      </c>
      <c r="L36" s="23">
        <v>6490</v>
      </c>
      <c r="M36" s="23">
        <v>3581</v>
      </c>
      <c r="N36" s="23">
        <v>439</v>
      </c>
      <c r="O36" s="23">
        <v>1735</v>
      </c>
    </row>
    <row r="37" spans="2:15" x14ac:dyDescent="0.25">
      <c r="B37" s="10" t="s">
        <v>604</v>
      </c>
      <c r="C37" s="23">
        <v>1938</v>
      </c>
      <c r="D37" s="23">
        <v>937</v>
      </c>
      <c r="E37" s="329">
        <v>2875</v>
      </c>
      <c r="F37" s="23">
        <v>9900</v>
      </c>
      <c r="G37" s="23">
        <v>521</v>
      </c>
      <c r="H37" s="329">
        <v>10421</v>
      </c>
      <c r="I37" s="329">
        <v>13296</v>
      </c>
      <c r="J37" s="23">
        <v>7089</v>
      </c>
      <c r="K37" s="23">
        <v>6207</v>
      </c>
      <c r="L37" s="23">
        <v>7279</v>
      </c>
      <c r="M37" s="23">
        <v>3823</v>
      </c>
      <c r="N37" s="23">
        <v>448</v>
      </c>
      <c r="O37" s="23">
        <v>1746</v>
      </c>
    </row>
    <row r="38" spans="2:15" x14ac:dyDescent="0.25">
      <c r="B38" s="10" t="s">
        <v>606</v>
      </c>
      <c r="C38" s="23">
        <v>1777</v>
      </c>
      <c r="D38" s="23">
        <v>887</v>
      </c>
      <c r="E38" s="329">
        <v>2664</v>
      </c>
      <c r="F38" s="23">
        <v>8542</v>
      </c>
      <c r="G38" s="23">
        <v>490</v>
      </c>
      <c r="H38" s="329">
        <v>9032</v>
      </c>
      <c r="I38" s="329">
        <v>11696</v>
      </c>
      <c r="J38" s="23">
        <v>6536</v>
      </c>
      <c r="K38" s="23">
        <v>5160</v>
      </c>
      <c r="L38" s="23">
        <v>6408</v>
      </c>
      <c r="M38" s="23">
        <v>3323</v>
      </c>
      <c r="N38" s="23">
        <v>369</v>
      </c>
      <c r="O38" s="23">
        <v>1596</v>
      </c>
    </row>
    <row r="39" spans="2:15" x14ac:dyDescent="0.25">
      <c r="B39" s="10" t="s">
        <v>608</v>
      </c>
      <c r="C39" s="23">
        <v>1980</v>
      </c>
      <c r="D39" s="23">
        <v>928</v>
      </c>
      <c r="E39" s="329">
        <v>2908</v>
      </c>
      <c r="F39" s="23">
        <v>9066</v>
      </c>
      <c r="G39" s="23">
        <v>439</v>
      </c>
      <c r="H39" s="329">
        <v>9505</v>
      </c>
      <c r="I39" s="329">
        <v>12413</v>
      </c>
      <c r="J39" s="23">
        <v>7070</v>
      </c>
      <c r="K39" s="23">
        <v>5343</v>
      </c>
      <c r="L39" s="23">
        <v>6846</v>
      </c>
      <c r="M39" s="23">
        <v>3524</v>
      </c>
      <c r="N39" s="23">
        <v>388</v>
      </c>
      <c r="O39" s="23">
        <v>1655</v>
      </c>
    </row>
    <row r="40" spans="2:15" x14ac:dyDescent="0.25">
      <c r="B40" s="10" t="s">
        <v>610</v>
      </c>
      <c r="C40" s="23">
        <v>2188</v>
      </c>
      <c r="D40" s="23">
        <v>867</v>
      </c>
      <c r="E40" s="329">
        <v>3055</v>
      </c>
      <c r="F40" s="23">
        <v>9638</v>
      </c>
      <c r="G40" s="23">
        <v>383</v>
      </c>
      <c r="H40" s="329">
        <v>10021</v>
      </c>
      <c r="I40" s="329">
        <v>13076</v>
      </c>
      <c r="J40" s="23">
        <v>7639</v>
      </c>
      <c r="K40" s="23">
        <v>5437</v>
      </c>
      <c r="L40" s="23">
        <v>7738</v>
      </c>
      <c r="M40" s="23">
        <v>3204</v>
      </c>
      <c r="N40" s="23">
        <v>383</v>
      </c>
      <c r="O40" s="23">
        <v>1751</v>
      </c>
    </row>
    <row r="41" spans="2:15" x14ac:dyDescent="0.25">
      <c r="B41" s="10" t="s">
        <v>612</v>
      </c>
      <c r="C41" s="23">
        <v>1920</v>
      </c>
      <c r="D41" s="23">
        <v>712</v>
      </c>
      <c r="E41" s="329">
        <v>2632</v>
      </c>
      <c r="F41" s="23">
        <v>7690</v>
      </c>
      <c r="G41" s="23">
        <v>302</v>
      </c>
      <c r="H41" s="329">
        <v>7992</v>
      </c>
      <c r="I41" s="329">
        <v>10624</v>
      </c>
      <c r="J41" s="23">
        <v>6359</v>
      </c>
      <c r="K41" s="23">
        <v>4265</v>
      </c>
      <c r="L41" s="23">
        <v>6256</v>
      </c>
      <c r="M41" s="23">
        <v>2744</v>
      </c>
      <c r="N41" s="23">
        <v>286</v>
      </c>
      <c r="O41" s="23">
        <v>1338</v>
      </c>
    </row>
    <row r="42" spans="2:15" x14ac:dyDescent="0.25">
      <c r="B42" s="10" t="s">
        <v>621</v>
      </c>
      <c r="C42" s="23">
        <v>2434</v>
      </c>
      <c r="D42" s="23">
        <v>597</v>
      </c>
      <c r="E42" s="329">
        <v>3031</v>
      </c>
      <c r="F42" s="23">
        <v>10380</v>
      </c>
      <c r="G42" s="23">
        <v>366</v>
      </c>
      <c r="H42" s="329">
        <v>10746</v>
      </c>
      <c r="I42" s="329">
        <v>13777</v>
      </c>
      <c r="J42" s="23">
        <v>8111</v>
      </c>
      <c r="K42" s="23">
        <v>5666</v>
      </c>
      <c r="L42" s="23">
        <v>7760</v>
      </c>
      <c r="M42" s="23">
        <v>3869</v>
      </c>
      <c r="N42" s="23">
        <v>384</v>
      </c>
      <c r="O42" s="23">
        <v>1764</v>
      </c>
    </row>
    <row r="43" spans="2:15" x14ac:dyDescent="0.25">
      <c r="B43" s="10" t="s">
        <v>624</v>
      </c>
      <c r="C43" s="23">
        <v>2470</v>
      </c>
      <c r="D43" s="23">
        <v>474</v>
      </c>
      <c r="E43" s="329">
        <v>2944</v>
      </c>
      <c r="F43" s="23">
        <v>8284</v>
      </c>
      <c r="G43" s="23">
        <v>263</v>
      </c>
      <c r="H43" s="329">
        <v>8547</v>
      </c>
      <c r="I43" s="329">
        <v>11491</v>
      </c>
      <c r="J43" s="23">
        <v>6774</v>
      </c>
      <c r="K43" s="23">
        <v>4717</v>
      </c>
      <c r="L43" s="23">
        <v>6494</v>
      </c>
      <c r="M43" s="23">
        <v>3237</v>
      </c>
      <c r="N43" s="23">
        <v>387</v>
      </c>
      <c r="O43" s="23">
        <v>1373</v>
      </c>
    </row>
    <row r="44" spans="2:15" x14ac:dyDescent="0.25">
      <c r="B44" s="10" t="s">
        <v>625</v>
      </c>
      <c r="C44" s="23">
        <v>2320</v>
      </c>
      <c r="D44" s="23">
        <v>458</v>
      </c>
      <c r="E44" s="329">
        <v>2778</v>
      </c>
      <c r="F44" s="23">
        <v>7585</v>
      </c>
      <c r="G44" s="23">
        <v>275</v>
      </c>
      <c r="H44" s="329">
        <v>7860</v>
      </c>
      <c r="I44" s="329">
        <v>10638</v>
      </c>
      <c r="J44" s="23">
        <v>6113</v>
      </c>
      <c r="K44" s="23">
        <v>4525</v>
      </c>
      <c r="L44" s="23">
        <v>6019</v>
      </c>
      <c r="M44" s="23">
        <v>3012</v>
      </c>
      <c r="N44" s="23">
        <v>304</v>
      </c>
      <c r="O44" s="23">
        <v>1303</v>
      </c>
    </row>
    <row r="45" spans="2:15" x14ac:dyDescent="0.25">
      <c r="B45" s="4" t="s">
        <v>628</v>
      </c>
      <c r="C45" s="328">
        <v>24844</v>
      </c>
      <c r="D45" s="328">
        <v>9395</v>
      </c>
      <c r="E45" s="328">
        <v>34239</v>
      </c>
      <c r="F45" s="328">
        <v>108776</v>
      </c>
      <c r="G45" s="328">
        <v>5798</v>
      </c>
      <c r="H45" s="328">
        <v>114574</v>
      </c>
      <c r="I45" s="328">
        <v>148813</v>
      </c>
      <c r="J45" s="328">
        <v>86072</v>
      </c>
      <c r="K45" s="328">
        <v>62741</v>
      </c>
      <c r="L45" s="328">
        <v>85380</v>
      </c>
      <c r="M45" s="328">
        <v>40061</v>
      </c>
      <c r="N45" s="328">
        <v>4382</v>
      </c>
      <c r="O45" s="328">
        <v>18990</v>
      </c>
    </row>
    <row r="46" spans="2:15" x14ac:dyDescent="0.25">
      <c r="B46" s="10" t="s">
        <v>657</v>
      </c>
      <c r="C46" s="23">
        <v>1780</v>
      </c>
      <c r="D46" s="23">
        <v>183</v>
      </c>
      <c r="E46" s="329">
        <v>1963</v>
      </c>
      <c r="F46" s="23">
        <v>7825</v>
      </c>
      <c r="G46" s="23">
        <v>421</v>
      </c>
      <c r="H46" s="329">
        <v>8246</v>
      </c>
      <c r="I46" s="329">
        <v>10209</v>
      </c>
      <c r="J46" s="23">
        <v>5809</v>
      </c>
      <c r="K46" s="23">
        <v>4400</v>
      </c>
      <c r="L46" s="23">
        <v>5533</v>
      </c>
      <c r="M46" s="23">
        <v>3199</v>
      </c>
      <c r="N46" s="23">
        <v>267</v>
      </c>
      <c r="O46" s="23">
        <v>1210</v>
      </c>
    </row>
    <row r="47" spans="2:15" x14ac:dyDescent="0.25">
      <c r="B47" s="26" t="s">
        <v>43</v>
      </c>
      <c r="C47" s="328">
        <v>396382</v>
      </c>
      <c r="D47" s="328">
        <v>140046</v>
      </c>
      <c r="E47" s="328">
        <v>536428</v>
      </c>
      <c r="F47" s="328">
        <v>1096683</v>
      </c>
      <c r="G47" s="328">
        <v>61679</v>
      </c>
      <c r="H47" s="328">
        <v>1158362</v>
      </c>
      <c r="I47" s="328">
        <v>1694790</v>
      </c>
      <c r="J47" s="328">
        <v>1037148</v>
      </c>
      <c r="K47" s="328">
        <v>657642</v>
      </c>
      <c r="L47" s="328">
        <v>1083328</v>
      </c>
      <c r="M47" s="328">
        <v>255658</v>
      </c>
      <c r="N47" s="328">
        <v>46104</v>
      </c>
      <c r="O47" s="328">
        <v>309700</v>
      </c>
    </row>
    <row r="48" spans="2:15" x14ac:dyDescent="0.25">
      <c r="B48" s="83" t="s">
        <v>149</v>
      </c>
    </row>
    <row r="49" spans="2:12" ht="12" customHeight="1" x14ac:dyDescent="0.25">
      <c r="B49" s="83" t="s">
        <v>150</v>
      </c>
      <c r="C49" s="141"/>
      <c r="D49" s="141"/>
      <c r="E49" s="141"/>
      <c r="F49" s="141"/>
      <c r="G49" s="141"/>
      <c r="H49" s="141"/>
      <c r="I49" s="141"/>
      <c r="J49" s="141"/>
      <c r="K49" s="141"/>
      <c r="L49" s="141"/>
    </row>
    <row r="50" spans="2:12" ht="70.5" customHeight="1" x14ac:dyDescent="0.25">
      <c r="B50" s="356" t="s">
        <v>648</v>
      </c>
      <c r="C50" s="356"/>
      <c r="D50" s="356"/>
      <c r="E50" s="356"/>
      <c r="F50" s="356"/>
      <c r="G50" s="356"/>
      <c r="H50" s="356"/>
      <c r="I50" s="356"/>
      <c r="J50" s="356"/>
      <c r="K50" s="356"/>
      <c r="L50" s="356"/>
    </row>
    <row r="51" spans="2:12" x14ac:dyDescent="0.25">
      <c r="B51" s="141"/>
      <c r="C51" s="141"/>
      <c r="D51" s="141"/>
      <c r="E51" s="141"/>
      <c r="F51" s="141"/>
      <c r="G51" s="141"/>
      <c r="H51" s="141"/>
      <c r="I51" s="141"/>
      <c r="J51" s="141"/>
      <c r="K51" s="141"/>
      <c r="L51" s="141"/>
    </row>
    <row r="52" spans="2:12" x14ac:dyDescent="0.25">
      <c r="B52" s="141"/>
      <c r="C52" s="141"/>
      <c r="D52" s="141"/>
      <c r="E52" s="141"/>
      <c r="F52" s="141"/>
      <c r="G52" s="141"/>
      <c r="H52" s="141"/>
      <c r="I52" s="141"/>
      <c r="J52" s="141"/>
      <c r="K52" s="141"/>
      <c r="L52" s="141"/>
    </row>
    <row r="53" spans="2:12" x14ac:dyDescent="0.25">
      <c r="B53" s="141"/>
      <c r="C53" s="141"/>
      <c r="D53" s="141"/>
      <c r="E53" s="141"/>
      <c r="F53" s="141"/>
      <c r="G53" s="141"/>
      <c r="H53" s="141"/>
      <c r="I53" s="141"/>
      <c r="J53" s="141"/>
      <c r="K53" s="141"/>
      <c r="L53" s="141"/>
    </row>
    <row r="54" spans="2:12" x14ac:dyDescent="0.25">
      <c r="B54" s="141"/>
      <c r="C54" s="141"/>
      <c r="D54" s="141"/>
      <c r="E54" s="141"/>
      <c r="F54" s="141"/>
      <c r="G54" s="141"/>
      <c r="H54" s="141"/>
      <c r="I54" s="141"/>
      <c r="J54" s="141"/>
      <c r="K54" s="141"/>
      <c r="L54" s="141"/>
    </row>
    <row r="55" spans="2:12" x14ac:dyDescent="0.25">
      <c r="B55" s="141"/>
      <c r="C55" s="141"/>
      <c r="D55" s="141"/>
      <c r="E55" s="141"/>
      <c r="F55" s="141"/>
      <c r="G55" s="141"/>
      <c r="H55" s="141"/>
      <c r="I55" s="141"/>
      <c r="J55" s="141"/>
      <c r="K55" s="141"/>
      <c r="L55" s="141"/>
    </row>
    <row r="56" spans="2:12" x14ac:dyDescent="0.25">
      <c r="B56" s="141"/>
      <c r="C56" s="141"/>
      <c r="D56" s="141"/>
      <c r="E56" s="141"/>
      <c r="F56" s="141"/>
      <c r="G56" s="141"/>
      <c r="H56" s="141"/>
      <c r="I56" s="141"/>
    </row>
  </sheetData>
  <mergeCells count="8">
    <mergeCell ref="B5:O5"/>
    <mergeCell ref="B6:O6"/>
    <mergeCell ref="B50:L50"/>
    <mergeCell ref="B8:O8"/>
    <mergeCell ref="B9:B10"/>
    <mergeCell ref="C9:I9"/>
    <mergeCell ref="J9:K9"/>
    <mergeCell ref="L9:O9"/>
  </mergeCells>
  <hyperlinks>
    <hyperlink ref="Q5" location="'Índice Pensiones Solidarias'!A1" display="Volver Sistema de Pensiones Solidadias" xr:uid="{00000000-0004-0000-0400-000000000000}"/>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R30"/>
  <sheetViews>
    <sheetView showGridLines="0" zoomScale="90" zoomScaleNormal="90" workbookViewId="0">
      <selection activeCell="B7" sqref="B7"/>
    </sheetView>
  </sheetViews>
  <sheetFormatPr baseColWidth="10" defaultColWidth="11.44140625" defaultRowHeight="12" x14ac:dyDescent="0.25"/>
  <cols>
    <col min="1" max="1" width="6" style="83" customWidth="1"/>
    <col min="2" max="2" width="21.5546875" style="83" customWidth="1"/>
    <col min="3" max="16384" width="11.44140625" style="83"/>
  </cols>
  <sheetData>
    <row r="2" spans="1:18" s="264" customFormat="1" ht="13.8" x14ac:dyDescent="0.3">
      <c r="A2" s="112" t="s">
        <v>121</v>
      </c>
    </row>
    <row r="3" spans="1:18" s="264" customFormat="1" ht="13.8" x14ac:dyDescent="0.3">
      <c r="A3" s="112" t="s">
        <v>122</v>
      </c>
    </row>
    <row r="4" spans="1:18" s="264" customFormat="1" ht="13.8" x14ac:dyDescent="0.3"/>
    <row r="5" spans="1:18" s="264" customFormat="1" ht="13.8" x14ac:dyDescent="0.3">
      <c r="B5" s="347" t="s">
        <v>70</v>
      </c>
      <c r="C5" s="347"/>
      <c r="D5" s="347"/>
      <c r="E5" s="347"/>
      <c r="F5" s="347"/>
      <c r="G5" s="347"/>
      <c r="H5" s="347"/>
      <c r="I5" s="347"/>
      <c r="J5" s="347"/>
      <c r="K5" s="347"/>
      <c r="L5" s="347"/>
      <c r="M5" s="347"/>
      <c r="N5" s="347"/>
      <c r="O5" s="347"/>
      <c r="P5" s="347"/>
      <c r="R5" s="282" t="s">
        <v>596</v>
      </c>
    </row>
    <row r="6" spans="1:18" s="264" customFormat="1" ht="13.8" x14ac:dyDescent="0.3">
      <c r="B6" s="360" t="s">
        <v>635</v>
      </c>
      <c r="C6" s="360"/>
      <c r="D6" s="360"/>
      <c r="E6" s="360"/>
      <c r="F6" s="360"/>
      <c r="G6" s="360"/>
      <c r="H6" s="360"/>
      <c r="I6" s="360"/>
      <c r="J6" s="360"/>
      <c r="K6" s="360"/>
      <c r="L6" s="360"/>
      <c r="M6" s="360"/>
      <c r="N6" s="360"/>
      <c r="O6" s="360"/>
      <c r="P6" s="360"/>
    </row>
    <row r="7" spans="1:18" ht="12.6" thickBot="1" x14ac:dyDescent="0.3"/>
    <row r="8" spans="1:18" ht="12.6" thickBot="1" x14ac:dyDescent="0.3">
      <c r="B8" s="348" t="s">
        <v>0</v>
      </c>
      <c r="C8" s="349"/>
      <c r="D8" s="349"/>
      <c r="E8" s="349"/>
      <c r="F8" s="349"/>
      <c r="G8" s="349"/>
      <c r="H8" s="349"/>
      <c r="I8" s="349"/>
      <c r="J8" s="349"/>
      <c r="K8" s="349"/>
      <c r="L8" s="349"/>
      <c r="M8" s="349"/>
      <c r="N8" s="349"/>
      <c r="O8" s="349"/>
      <c r="P8" s="350"/>
    </row>
    <row r="9" spans="1:18" ht="12.6" thickBot="1" x14ac:dyDescent="0.3">
      <c r="B9" s="351" t="s">
        <v>49</v>
      </c>
      <c r="C9" s="348" t="s">
        <v>2</v>
      </c>
      <c r="D9" s="349"/>
      <c r="E9" s="349"/>
      <c r="F9" s="349"/>
      <c r="G9" s="349"/>
      <c r="H9" s="350"/>
      <c r="I9" s="348" t="s">
        <v>43</v>
      </c>
      <c r="J9" s="350"/>
      <c r="K9" s="361" t="s">
        <v>3</v>
      </c>
      <c r="L9" s="362"/>
      <c r="M9" s="361" t="s">
        <v>4</v>
      </c>
      <c r="N9" s="363"/>
      <c r="O9" s="363"/>
      <c r="P9" s="364"/>
    </row>
    <row r="10" spans="1:18" ht="36.6" thickBot="1" x14ac:dyDescent="0.3">
      <c r="B10" s="357"/>
      <c r="C10" s="53" t="s">
        <v>5</v>
      </c>
      <c r="D10" s="32" t="s">
        <v>6</v>
      </c>
      <c r="E10" s="54" t="s">
        <v>7</v>
      </c>
      <c r="F10" s="32" t="s">
        <v>8</v>
      </c>
      <c r="G10" s="32" t="s">
        <v>9</v>
      </c>
      <c r="H10" s="55" t="s">
        <v>10</v>
      </c>
      <c r="I10" s="56" t="s">
        <v>46</v>
      </c>
      <c r="J10" s="57" t="s">
        <v>50</v>
      </c>
      <c r="K10" s="36" t="s">
        <v>47</v>
      </c>
      <c r="L10" s="55" t="s">
        <v>13</v>
      </c>
      <c r="M10" s="58" t="s">
        <v>14</v>
      </c>
      <c r="N10" s="59" t="s">
        <v>15</v>
      </c>
      <c r="O10" s="59" t="s">
        <v>16</v>
      </c>
      <c r="P10" s="60" t="s">
        <v>17</v>
      </c>
    </row>
    <row r="11" spans="1:18" x14ac:dyDescent="0.25">
      <c r="B11" s="41" t="s">
        <v>51</v>
      </c>
      <c r="C11" s="42">
        <v>5276</v>
      </c>
      <c r="D11" s="42">
        <v>2266</v>
      </c>
      <c r="E11" s="42">
        <v>7542</v>
      </c>
      <c r="F11" s="42">
        <v>16671</v>
      </c>
      <c r="G11" s="42">
        <v>834</v>
      </c>
      <c r="H11" s="42">
        <v>17505</v>
      </c>
      <c r="I11" s="42">
        <v>25047</v>
      </c>
      <c r="J11" s="330">
        <f>I11/I27</f>
        <v>1.2089504908058078E-2</v>
      </c>
      <c r="K11" s="42">
        <v>15191</v>
      </c>
      <c r="L11" s="42">
        <v>9856</v>
      </c>
      <c r="M11" s="42">
        <v>15346</v>
      </c>
      <c r="N11" s="42">
        <v>4332</v>
      </c>
      <c r="O11" s="42">
        <v>705</v>
      </c>
      <c r="P11" s="42">
        <v>4664</v>
      </c>
    </row>
    <row r="12" spans="1:18" x14ac:dyDescent="0.25">
      <c r="B12" s="41" t="s">
        <v>52</v>
      </c>
      <c r="C12" s="42">
        <v>5336</v>
      </c>
      <c r="D12" s="42">
        <v>3973</v>
      </c>
      <c r="E12" s="42">
        <v>9309</v>
      </c>
      <c r="F12" s="42">
        <v>17753</v>
      </c>
      <c r="G12" s="42">
        <v>1525</v>
      </c>
      <c r="H12" s="42">
        <v>19278</v>
      </c>
      <c r="I12" s="42">
        <v>28587</v>
      </c>
      <c r="J12" s="330">
        <v>1.3798166519210136E-2</v>
      </c>
      <c r="K12" s="42">
        <v>17898</v>
      </c>
      <c r="L12" s="42">
        <v>10689</v>
      </c>
      <c r="M12" s="42">
        <v>17023</v>
      </c>
      <c r="N12" s="42">
        <v>3810</v>
      </c>
      <c r="O12" s="42">
        <v>1009</v>
      </c>
      <c r="P12" s="42">
        <v>6745</v>
      </c>
    </row>
    <row r="13" spans="1:18" x14ac:dyDescent="0.25">
      <c r="B13" s="41" t="s">
        <v>53</v>
      </c>
      <c r="C13" s="42">
        <v>10426</v>
      </c>
      <c r="D13" s="42">
        <v>4720</v>
      </c>
      <c r="E13" s="42">
        <v>15146</v>
      </c>
      <c r="F13" s="42">
        <v>30760</v>
      </c>
      <c r="G13" s="42">
        <v>1583</v>
      </c>
      <c r="H13" s="42">
        <v>32343</v>
      </c>
      <c r="I13" s="42">
        <v>47489</v>
      </c>
      <c r="J13" s="330">
        <v>2.2921647246327705E-2</v>
      </c>
      <c r="K13" s="42">
        <v>31715</v>
      </c>
      <c r="L13" s="42">
        <v>15774</v>
      </c>
      <c r="M13" s="42">
        <v>33910</v>
      </c>
      <c r="N13" s="42">
        <v>6298</v>
      </c>
      <c r="O13" s="42">
        <v>635</v>
      </c>
      <c r="P13" s="42">
        <v>6646</v>
      </c>
    </row>
    <row r="14" spans="1:18" x14ac:dyDescent="0.25">
      <c r="B14" s="41" t="s">
        <v>54</v>
      </c>
      <c r="C14" s="42">
        <v>6782</v>
      </c>
      <c r="D14" s="42">
        <v>3260</v>
      </c>
      <c r="E14" s="42">
        <v>10042</v>
      </c>
      <c r="F14" s="42">
        <v>20157</v>
      </c>
      <c r="G14" s="42">
        <v>1066</v>
      </c>
      <c r="H14" s="42">
        <v>21223</v>
      </c>
      <c r="I14" s="42">
        <v>31265</v>
      </c>
      <c r="J14" s="330">
        <v>1.5090764201318952E-2</v>
      </c>
      <c r="K14" s="42">
        <v>19479</v>
      </c>
      <c r="L14" s="42">
        <v>11786</v>
      </c>
      <c r="M14" s="42">
        <v>19438</v>
      </c>
      <c r="N14" s="42">
        <v>4892</v>
      </c>
      <c r="O14" s="42">
        <v>916</v>
      </c>
      <c r="P14" s="42">
        <v>6019</v>
      </c>
    </row>
    <row r="15" spans="1:18" x14ac:dyDescent="0.25">
      <c r="B15" s="41" t="s">
        <v>55</v>
      </c>
      <c r="C15" s="42">
        <v>19568</v>
      </c>
      <c r="D15" s="42">
        <v>8775</v>
      </c>
      <c r="E15" s="42">
        <v>28343</v>
      </c>
      <c r="F15" s="42">
        <v>59614</v>
      </c>
      <c r="G15" s="42">
        <v>2881</v>
      </c>
      <c r="H15" s="42">
        <v>62495</v>
      </c>
      <c r="I15" s="42">
        <v>90838</v>
      </c>
      <c r="J15" s="330">
        <v>4.3845029218596225E-2</v>
      </c>
      <c r="K15" s="42">
        <v>56630</v>
      </c>
      <c r="L15" s="42">
        <v>34208</v>
      </c>
      <c r="M15" s="42">
        <v>69064</v>
      </c>
      <c r="N15" s="42">
        <v>11043</v>
      </c>
      <c r="O15" s="42">
        <v>1302</v>
      </c>
      <c r="P15" s="42">
        <v>9429</v>
      </c>
    </row>
    <row r="16" spans="1:18" x14ac:dyDescent="0.25">
      <c r="B16" s="41" t="s">
        <v>56</v>
      </c>
      <c r="C16" s="42">
        <v>49130</v>
      </c>
      <c r="D16" s="42">
        <v>23691</v>
      </c>
      <c r="E16" s="42">
        <v>72821</v>
      </c>
      <c r="F16" s="42">
        <v>163338</v>
      </c>
      <c r="G16" s="42">
        <v>9122</v>
      </c>
      <c r="H16" s="42">
        <v>172460</v>
      </c>
      <c r="I16" s="42">
        <v>245281</v>
      </c>
      <c r="J16" s="330">
        <v>0.11839046006920562</v>
      </c>
      <c r="K16" s="42">
        <v>155859</v>
      </c>
      <c r="L16" s="42">
        <v>89422</v>
      </c>
      <c r="M16" s="42">
        <v>160356</v>
      </c>
      <c r="N16" s="42">
        <v>41007</v>
      </c>
      <c r="O16" s="42">
        <v>6080</v>
      </c>
      <c r="P16" s="42">
        <v>37838</v>
      </c>
    </row>
    <row r="17" spans="2:16" x14ac:dyDescent="0.25">
      <c r="B17" s="41" t="s">
        <v>57</v>
      </c>
      <c r="C17" s="42">
        <v>23411</v>
      </c>
      <c r="D17" s="42">
        <v>13868</v>
      </c>
      <c r="E17" s="42">
        <v>37279</v>
      </c>
      <c r="F17" s="42">
        <v>76720</v>
      </c>
      <c r="G17" s="42">
        <v>5166</v>
      </c>
      <c r="H17" s="42">
        <v>81886</v>
      </c>
      <c r="I17" s="42">
        <v>119165</v>
      </c>
      <c r="J17" s="330">
        <v>5.7517700817213267E-2</v>
      </c>
      <c r="K17" s="42">
        <v>72259</v>
      </c>
      <c r="L17" s="42">
        <v>46906</v>
      </c>
      <c r="M17" s="42">
        <v>71596</v>
      </c>
      <c r="N17" s="42">
        <v>15246</v>
      </c>
      <c r="O17" s="42">
        <v>2909</v>
      </c>
      <c r="P17" s="42">
        <v>29414</v>
      </c>
    </row>
    <row r="18" spans="2:16" x14ac:dyDescent="0.25">
      <c r="B18" s="41" t="s">
        <v>58</v>
      </c>
      <c r="C18" s="42">
        <v>32040</v>
      </c>
      <c r="D18" s="42">
        <v>18598</v>
      </c>
      <c r="E18" s="42">
        <v>50638</v>
      </c>
      <c r="F18" s="42">
        <v>89399</v>
      </c>
      <c r="G18" s="42">
        <v>5822</v>
      </c>
      <c r="H18" s="42">
        <v>95221</v>
      </c>
      <c r="I18" s="42">
        <v>145859</v>
      </c>
      <c r="J18" s="330">
        <v>7.0402167779951411E-2</v>
      </c>
      <c r="K18" s="42">
        <v>86257</v>
      </c>
      <c r="L18" s="42">
        <v>59602</v>
      </c>
      <c r="M18" s="42">
        <v>91564</v>
      </c>
      <c r="N18" s="42">
        <v>21749</v>
      </c>
      <c r="O18" s="42">
        <v>3549</v>
      </c>
      <c r="P18" s="42">
        <v>28997</v>
      </c>
    </row>
    <row r="19" spans="2:16" x14ac:dyDescent="0.25">
      <c r="B19" s="41" t="s">
        <v>618</v>
      </c>
      <c r="C19" s="42">
        <v>16367</v>
      </c>
      <c r="D19" s="42">
        <v>20212</v>
      </c>
      <c r="E19" s="42">
        <v>36579</v>
      </c>
      <c r="F19" s="42">
        <v>41744</v>
      </c>
      <c r="G19" s="42">
        <v>4489</v>
      </c>
      <c r="H19" s="42">
        <v>46233</v>
      </c>
      <c r="I19" s="42">
        <v>82812</v>
      </c>
      <c r="J19" s="330">
        <v>3.9971097554441871E-2</v>
      </c>
      <c r="K19" s="42">
        <v>51265</v>
      </c>
      <c r="L19" s="42">
        <v>31547</v>
      </c>
      <c r="M19" s="42">
        <v>49292</v>
      </c>
      <c r="N19" s="42">
        <v>10900</v>
      </c>
      <c r="O19" s="42">
        <v>1486</v>
      </c>
      <c r="P19" s="42">
        <v>21134</v>
      </c>
    </row>
    <row r="20" spans="2:16" x14ac:dyDescent="0.25">
      <c r="B20" s="41" t="s">
        <v>59</v>
      </c>
      <c r="C20" s="42">
        <v>42730</v>
      </c>
      <c r="D20" s="42">
        <v>31930</v>
      </c>
      <c r="E20" s="42">
        <v>74660</v>
      </c>
      <c r="F20" s="42">
        <v>123133</v>
      </c>
      <c r="G20" s="42">
        <v>7583</v>
      </c>
      <c r="H20" s="42">
        <v>130716</v>
      </c>
      <c r="I20" s="42">
        <v>205376</v>
      </c>
      <c r="J20" s="330">
        <v>9.9129403122024021E-2</v>
      </c>
      <c r="K20" s="42">
        <v>130466</v>
      </c>
      <c r="L20" s="42">
        <v>74910</v>
      </c>
      <c r="M20" s="42">
        <v>121520</v>
      </c>
      <c r="N20" s="42">
        <v>27498</v>
      </c>
      <c r="O20" s="42">
        <v>5787</v>
      </c>
      <c r="P20" s="42">
        <v>50571</v>
      </c>
    </row>
    <row r="21" spans="2:16" x14ac:dyDescent="0.25">
      <c r="B21" s="41" t="s">
        <v>60</v>
      </c>
      <c r="C21" s="42">
        <v>34313</v>
      </c>
      <c r="D21" s="42">
        <v>22207</v>
      </c>
      <c r="E21" s="42">
        <v>56520</v>
      </c>
      <c r="F21" s="42">
        <v>70144</v>
      </c>
      <c r="G21" s="42">
        <v>4877</v>
      </c>
      <c r="H21" s="42">
        <v>75021</v>
      </c>
      <c r="I21" s="42">
        <v>131541</v>
      </c>
      <c r="J21" s="330">
        <v>6.3491259037444306E-2</v>
      </c>
      <c r="K21" s="42">
        <v>80393</v>
      </c>
      <c r="L21" s="42">
        <v>51148</v>
      </c>
      <c r="M21" s="42">
        <v>90368</v>
      </c>
      <c r="N21" s="42">
        <v>18769</v>
      </c>
      <c r="O21" s="42">
        <v>3234</v>
      </c>
      <c r="P21" s="42">
        <v>19170</v>
      </c>
    </row>
    <row r="22" spans="2:16" x14ac:dyDescent="0.25">
      <c r="B22" s="41" t="s">
        <v>61</v>
      </c>
      <c r="C22" s="42">
        <v>12262</v>
      </c>
      <c r="D22" s="42">
        <v>8291</v>
      </c>
      <c r="E22" s="42">
        <v>20553</v>
      </c>
      <c r="F22" s="42">
        <v>31808</v>
      </c>
      <c r="G22" s="42">
        <v>3077</v>
      </c>
      <c r="H22" s="42">
        <v>34885</v>
      </c>
      <c r="I22" s="42">
        <v>55438</v>
      </c>
      <c r="J22" s="330">
        <v>2.6758413107075645E-2</v>
      </c>
      <c r="K22" s="42">
        <v>34068</v>
      </c>
      <c r="L22" s="42">
        <v>21370</v>
      </c>
      <c r="M22" s="42">
        <v>40109</v>
      </c>
      <c r="N22" s="42">
        <v>8997</v>
      </c>
      <c r="O22" s="42">
        <v>1776</v>
      </c>
      <c r="P22" s="42">
        <v>4556</v>
      </c>
    </row>
    <row r="23" spans="2:16" x14ac:dyDescent="0.25">
      <c r="B23" s="41" t="s">
        <v>62</v>
      </c>
      <c r="C23" s="42">
        <v>24327</v>
      </c>
      <c r="D23" s="42">
        <v>14977</v>
      </c>
      <c r="E23" s="42">
        <v>39304</v>
      </c>
      <c r="F23" s="42">
        <v>54815</v>
      </c>
      <c r="G23" s="42">
        <v>4874</v>
      </c>
      <c r="H23" s="42">
        <v>59689</v>
      </c>
      <c r="I23" s="42">
        <v>98993</v>
      </c>
      <c r="J23" s="330">
        <v>4.7781225670275609E-2</v>
      </c>
      <c r="K23" s="42">
        <v>58938</v>
      </c>
      <c r="L23" s="42">
        <v>40055</v>
      </c>
      <c r="M23" s="42">
        <v>67198</v>
      </c>
      <c r="N23" s="42">
        <v>18001</v>
      </c>
      <c r="O23" s="42">
        <v>3010</v>
      </c>
      <c r="P23" s="42">
        <v>10784</v>
      </c>
    </row>
    <row r="24" spans="2:16" x14ac:dyDescent="0.25">
      <c r="B24" s="41" t="s">
        <v>63</v>
      </c>
      <c r="C24" s="42">
        <v>2371</v>
      </c>
      <c r="D24" s="42">
        <v>1185</v>
      </c>
      <c r="E24" s="42">
        <v>3556</v>
      </c>
      <c r="F24" s="42">
        <v>6417</v>
      </c>
      <c r="G24" s="42">
        <v>511</v>
      </c>
      <c r="H24" s="42">
        <v>6928</v>
      </c>
      <c r="I24" s="42">
        <v>10484</v>
      </c>
      <c r="J24" s="330">
        <v>5.0603413365305581E-3</v>
      </c>
      <c r="K24" s="42">
        <v>5787</v>
      </c>
      <c r="L24" s="42">
        <v>4697</v>
      </c>
      <c r="M24" s="42">
        <v>7817</v>
      </c>
      <c r="N24" s="42">
        <v>1820</v>
      </c>
      <c r="O24" s="42">
        <v>155</v>
      </c>
      <c r="P24" s="42">
        <v>692</v>
      </c>
    </row>
    <row r="25" spans="2:16" x14ac:dyDescent="0.25">
      <c r="B25" s="41" t="s">
        <v>64</v>
      </c>
      <c r="C25" s="42">
        <v>3937</v>
      </c>
      <c r="D25" s="42">
        <v>1507</v>
      </c>
      <c r="E25" s="42">
        <v>5444</v>
      </c>
      <c r="F25" s="42">
        <v>12662</v>
      </c>
      <c r="G25" s="42">
        <v>622</v>
      </c>
      <c r="H25" s="42">
        <v>13284</v>
      </c>
      <c r="I25" s="42">
        <v>18728</v>
      </c>
      <c r="J25" s="330">
        <v>9.0394956648745025E-3</v>
      </c>
      <c r="K25" s="42">
        <v>11707</v>
      </c>
      <c r="L25" s="42">
        <v>7021</v>
      </c>
      <c r="M25" s="42">
        <v>15018</v>
      </c>
      <c r="N25" s="42">
        <v>2958</v>
      </c>
      <c r="O25" s="42">
        <v>702</v>
      </c>
      <c r="P25" s="42">
        <v>50</v>
      </c>
    </row>
    <row r="26" spans="2:16" x14ac:dyDescent="0.25">
      <c r="B26" s="41" t="s">
        <v>65</v>
      </c>
      <c r="C26" s="42">
        <v>156499</v>
      </c>
      <c r="D26" s="42">
        <v>65872</v>
      </c>
      <c r="E26" s="42">
        <v>222371</v>
      </c>
      <c r="F26" s="42">
        <v>489806</v>
      </c>
      <c r="G26" s="42">
        <v>22717</v>
      </c>
      <c r="H26" s="42">
        <v>512523</v>
      </c>
      <c r="I26" s="42">
        <v>734894</v>
      </c>
      <c r="J26" s="330">
        <v>0.35471332374745207</v>
      </c>
      <c r="K26" s="42">
        <v>476451</v>
      </c>
      <c r="L26" s="42">
        <v>258443</v>
      </c>
      <c r="M26" s="42">
        <v>451952</v>
      </c>
      <c r="N26" s="42">
        <v>107341</v>
      </c>
      <c r="O26" s="42">
        <v>25069</v>
      </c>
      <c r="P26" s="42">
        <v>150532</v>
      </c>
    </row>
    <row r="27" spans="2:16" ht="12.6" thickBot="1" x14ac:dyDescent="0.3">
      <c r="B27" s="43" t="s">
        <v>66</v>
      </c>
      <c r="C27" s="42">
        <v>444775</v>
      </c>
      <c r="D27" s="42">
        <v>245332</v>
      </c>
      <c r="E27" s="42">
        <v>690107</v>
      </c>
      <c r="F27" s="42">
        <v>1304941</v>
      </c>
      <c r="G27" s="42">
        <v>76749</v>
      </c>
      <c r="H27" s="42">
        <v>1381690</v>
      </c>
      <c r="I27" s="42">
        <v>2071797</v>
      </c>
      <c r="J27" s="330">
        <v>1</v>
      </c>
      <c r="K27" s="42">
        <v>1304363</v>
      </c>
      <c r="L27" s="42">
        <v>767434</v>
      </c>
      <c r="M27" s="42">
        <v>1321571</v>
      </c>
      <c r="N27" s="42">
        <v>304661</v>
      </c>
      <c r="O27" s="42">
        <v>58324</v>
      </c>
      <c r="P27" s="42">
        <v>387241</v>
      </c>
    </row>
    <row r="28" spans="2:16" ht="12.6" thickBot="1" x14ac:dyDescent="0.3">
      <c r="B28" s="44" t="s">
        <v>67</v>
      </c>
      <c r="C28" s="45">
        <f>+C27/$I$27</f>
        <v>0.21468078194919676</v>
      </c>
      <c r="D28" s="46">
        <f>+D27/$I$27</f>
        <v>0.11841507638055272</v>
      </c>
      <c r="E28" s="46"/>
      <c r="F28" s="46">
        <f t="shared" ref="F28:G28" si="0">+F27/$I$27</f>
        <v>0.62985948912948519</v>
      </c>
      <c r="G28" s="46">
        <f t="shared" si="0"/>
        <v>3.7044652540765333E-2</v>
      </c>
      <c r="H28" s="47"/>
      <c r="I28" s="358">
        <f>C28+D28+F28+G28</f>
        <v>1</v>
      </c>
      <c r="J28" s="359"/>
      <c r="K28" s="48">
        <f t="shared" ref="K28:P28" si="1">+K27/$I$27</f>
        <v>0.6295805042675513</v>
      </c>
      <c r="L28" s="49">
        <f t="shared" si="1"/>
        <v>0.3704194957324487</v>
      </c>
      <c r="M28" s="50">
        <f t="shared" si="1"/>
        <v>0.63788633731972777</v>
      </c>
      <c r="N28" s="51">
        <f t="shared" si="1"/>
        <v>0.14705156924158111</v>
      </c>
      <c r="O28" s="51">
        <f t="shared" si="1"/>
        <v>2.8151406725658933E-2</v>
      </c>
      <c r="P28" s="52">
        <f t="shared" si="1"/>
        <v>0.18691068671303221</v>
      </c>
    </row>
    <row r="29" spans="2:16" x14ac:dyDescent="0.25">
      <c r="B29" s="83" t="s">
        <v>149</v>
      </c>
    </row>
    <row r="30" spans="2:16" x14ac:dyDescent="0.25">
      <c r="B30" s="83" t="s">
        <v>150</v>
      </c>
    </row>
  </sheetData>
  <mergeCells count="9">
    <mergeCell ref="I28:J28"/>
    <mergeCell ref="C9:H9"/>
    <mergeCell ref="B9:B10"/>
    <mergeCell ref="B5:P5"/>
    <mergeCell ref="B6:P6"/>
    <mergeCell ref="B8:P8"/>
    <mergeCell ref="I9:J9"/>
    <mergeCell ref="K9:L9"/>
    <mergeCell ref="M9:P9"/>
  </mergeCells>
  <hyperlinks>
    <hyperlink ref="R5" location="'Índice Pensiones Solidarias'!A1" display="Volver Sistema de Pensiones Solidadia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R30"/>
  <sheetViews>
    <sheetView showGridLines="0" zoomScale="90" zoomScaleNormal="90" workbookViewId="0">
      <selection activeCell="L37" sqref="L37"/>
    </sheetView>
  </sheetViews>
  <sheetFormatPr baseColWidth="10" defaultColWidth="11.44140625" defaultRowHeight="12" x14ac:dyDescent="0.25"/>
  <cols>
    <col min="1" max="1" width="6" style="83" customWidth="1"/>
    <col min="2" max="2" width="21.5546875" style="83" customWidth="1"/>
    <col min="3" max="16384" width="11.44140625" style="83"/>
  </cols>
  <sheetData>
    <row r="2" spans="1:18" s="264" customFormat="1" ht="13.8" x14ac:dyDescent="0.3">
      <c r="A2" s="112" t="s">
        <v>121</v>
      </c>
    </row>
    <row r="3" spans="1:18" s="264" customFormat="1" ht="13.8" x14ac:dyDescent="0.3">
      <c r="A3" s="112" t="s">
        <v>122</v>
      </c>
    </row>
    <row r="4" spans="1:18" s="264" customFormat="1" ht="13.8" x14ac:dyDescent="0.3"/>
    <row r="5" spans="1:18" s="264" customFormat="1" ht="13.8" x14ac:dyDescent="0.3">
      <c r="B5" s="365" t="s">
        <v>71</v>
      </c>
      <c r="C5" s="365"/>
      <c r="D5" s="365"/>
      <c r="E5" s="365"/>
      <c r="F5" s="365"/>
      <c r="G5" s="365"/>
      <c r="H5" s="365"/>
      <c r="I5" s="365"/>
      <c r="J5" s="365"/>
      <c r="K5" s="365"/>
      <c r="L5" s="365"/>
      <c r="M5" s="365"/>
      <c r="N5" s="365"/>
      <c r="O5" s="365"/>
      <c r="P5" s="365"/>
      <c r="R5" s="282" t="s">
        <v>596</v>
      </c>
    </row>
    <row r="6" spans="1:18" s="264" customFormat="1" ht="13.8" x14ac:dyDescent="0.3">
      <c r="B6" s="360" t="str">
        <f>'Solicitudes Regiones'!B6:P6</f>
        <v>Acumuladas de julio de 2008 a enero de 2019</v>
      </c>
      <c r="C6" s="360"/>
      <c r="D6" s="360"/>
      <c r="E6" s="360"/>
      <c r="F6" s="360"/>
      <c r="G6" s="360"/>
      <c r="H6" s="360"/>
      <c r="I6" s="360"/>
      <c r="J6" s="360"/>
      <c r="K6" s="360"/>
      <c r="L6" s="360"/>
      <c r="M6" s="360"/>
      <c r="N6" s="360"/>
      <c r="O6" s="360"/>
      <c r="P6" s="360"/>
    </row>
    <row r="7" spans="1:18" ht="12.6" thickBot="1" x14ac:dyDescent="0.3"/>
    <row r="8" spans="1:18" ht="12.6" thickBot="1" x14ac:dyDescent="0.3">
      <c r="B8" s="348" t="s">
        <v>68</v>
      </c>
      <c r="C8" s="349"/>
      <c r="D8" s="349"/>
      <c r="E8" s="349"/>
      <c r="F8" s="349"/>
      <c r="G8" s="349"/>
      <c r="H8" s="349"/>
      <c r="I8" s="349"/>
      <c r="J8" s="349"/>
      <c r="K8" s="349"/>
      <c r="L8" s="349"/>
      <c r="M8" s="349"/>
      <c r="N8" s="349"/>
      <c r="O8" s="349"/>
      <c r="P8" s="350"/>
    </row>
    <row r="9" spans="1:18" ht="12.6" thickBot="1" x14ac:dyDescent="0.3">
      <c r="B9" s="352" t="s">
        <v>49</v>
      </c>
      <c r="C9" s="369" t="s">
        <v>2</v>
      </c>
      <c r="D9" s="370"/>
      <c r="E9" s="370"/>
      <c r="F9" s="370"/>
      <c r="G9" s="370"/>
      <c r="H9" s="371"/>
      <c r="I9" s="372" t="s">
        <v>43</v>
      </c>
      <c r="J9" s="373"/>
      <c r="K9" s="369" t="s">
        <v>3</v>
      </c>
      <c r="L9" s="371"/>
      <c r="M9" s="369" t="s">
        <v>4</v>
      </c>
      <c r="N9" s="370"/>
      <c r="O9" s="370"/>
      <c r="P9" s="374"/>
    </row>
    <row r="10" spans="1:18" ht="36.6" thickBot="1" x14ac:dyDescent="0.3">
      <c r="B10" s="368"/>
      <c r="C10" s="65" t="s">
        <v>5</v>
      </c>
      <c r="D10" s="66" t="s">
        <v>6</v>
      </c>
      <c r="E10" s="67" t="s">
        <v>7</v>
      </c>
      <c r="F10" s="66" t="s">
        <v>8</v>
      </c>
      <c r="G10" s="66" t="s">
        <v>9</v>
      </c>
      <c r="H10" s="68" t="s">
        <v>10</v>
      </c>
      <c r="I10" s="69" t="s">
        <v>46</v>
      </c>
      <c r="J10" s="70" t="s">
        <v>69</v>
      </c>
      <c r="K10" s="71" t="s">
        <v>47</v>
      </c>
      <c r="L10" s="72" t="s">
        <v>13</v>
      </c>
      <c r="M10" s="73" t="s">
        <v>14</v>
      </c>
      <c r="N10" s="74" t="s">
        <v>15</v>
      </c>
      <c r="O10" s="74" t="s">
        <v>16</v>
      </c>
      <c r="P10" s="75" t="s">
        <v>17</v>
      </c>
    </row>
    <row r="11" spans="1:18" ht="12.6" thickBot="1" x14ac:dyDescent="0.3">
      <c r="B11" s="61" t="s">
        <v>51</v>
      </c>
      <c r="C11" s="62">
        <v>4869</v>
      </c>
      <c r="D11" s="62">
        <v>1604</v>
      </c>
      <c r="E11" s="62">
        <v>6473</v>
      </c>
      <c r="F11" s="62">
        <v>14335</v>
      </c>
      <c r="G11" s="62">
        <v>677</v>
      </c>
      <c r="H11" s="62">
        <v>15012</v>
      </c>
      <c r="I11" s="62">
        <v>21485</v>
      </c>
      <c r="J11" s="331">
        <v>1.2677086836717233E-2</v>
      </c>
      <c r="K11" s="62">
        <v>12830</v>
      </c>
      <c r="L11" s="62">
        <v>8655</v>
      </c>
      <c r="M11" s="62">
        <v>13185</v>
      </c>
      <c r="N11" s="62">
        <v>3685</v>
      </c>
      <c r="O11" s="62">
        <v>573</v>
      </c>
      <c r="P11" s="62">
        <v>4042</v>
      </c>
    </row>
    <row r="12" spans="1:18" ht="12.6" thickBot="1" x14ac:dyDescent="0.3">
      <c r="B12" s="61" t="s">
        <v>52</v>
      </c>
      <c r="C12" s="62">
        <v>4613</v>
      </c>
      <c r="D12" s="62">
        <v>2375</v>
      </c>
      <c r="E12" s="62">
        <v>6988</v>
      </c>
      <c r="F12" s="62">
        <v>14191</v>
      </c>
      <c r="G12" s="62">
        <v>1166</v>
      </c>
      <c r="H12" s="62">
        <v>15357</v>
      </c>
      <c r="I12" s="62">
        <v>22345</v>
      </c>
      <c r="J12" s="331">
        <v>1.3184524336348456E-2</v>
      </c>
      <c r="K12" s="62">
        <v>13624</v>
      </c>
      <c r="L12" s="62">
        <v>8721</v>
      </c>
      <c r="M12" s="62">
        <v>13431</v>
      </c>
      <c r="N12" s="62">
        <v>3134</v>
      </c>
      <c r="O12" s="62">
        <v>760</v>
      </c>
      <c r="P12" s="62">
        <v>5020</v>
      </c>
    </row>
    <row r="13" spans="1:18" ht="12.6" thickBot="1" x14ac:dyDescent="0.3">
      <c r="B13" s="61" t="s">
        <v>53</v>
      </c>
      <c r="C13" s="62">
        <v>8534</v>
      </c>
      <c r="D13" s="62">
        <v>3007</v>
      </c>
      <c r="E13" s="62">
        <v>11541</v>
      </c>
      <c r="F13" s="62">
        <v>24300</v>
      </c>
      <c r="G13" s="62">
        <v>1209</v>
      </c>
      <c r="H13" s="62">
        <v>25509</v>
      </c>
      <c r="I13" s="62">
        <v>37050</v>
      </c>
      <c r="J13" s="331">
        <v>2.1861115536438144E-2</v>
      </c>
      <c r="K13" s="62">
        <v>24155</v>
      </c>
      <c r="L13" s="62">
        <v>12895</v>
      </c>
      <c r="M13" s="62">
        <v>26345</v>
      </c>
      <c r="N13" s="62">
        <v>4805</v>
      </c>
      <c r="O13" s="62">
        <v>490</v>
      </c>
      <c r="P13" s="62">
        <v>5410</v>
      </c>
    </row>
    <row r="14" spans="1:18" ht="12.6" thickBot="1" x14ac:dyDescent="0.3">
      <c r="B14" s="61" t="s">
        <v>54</v>
      </c>
      <c r="C14" s="62">
        <v>5860</v>
      </c>
      <c r="D14" s="62">
        <v>2173</v>
      </c>
      <c r="E14" s="62">
        <v>8033</v>
      </c>
      <c r="F14" s="62">
        <v>16772</v>
      </c>
      <c r="G14" s="62">
        <v>830</v>
      </c>
      <c r="H14" s="62">
        <v>17602</v>
      </c>
      <c r="I14" s="62">
        <v>25635</v>
      </c>
      <c r="J14" s="331">
        <v>1.5125767794239995E-2</v>
      </c>
      <c r="K14" s="62">
        <v>15602</v>
      </c>
      <c r="L14" s="62">
        <v>10033</v>
      </c>
      <c r="M14" s="62">
        <v>15742</v>
      </c>
      <c r="N14" s="62">
        <v>4057</v>
      </c>
      <c r="O14" s="62">
        <v>693</v>
      </c>
      <c r="P14" s="62">
        <v>5143</v>
      </c>
    </row>
    <row r="15" spans="1:18" ht="12.6" thickBot="1" x14ac:dyDescent="0.3">
      <c r="B15" s="61" t="s">
        <v>55</v>
      </c>
      <c r="C15" s="62">
        <v>17093</v>
      </c>
      <c r="D15" s="62">
        <v>5491</v>
      </c>
      <c r="E15" s="62">
        <v>22584</v>
      </c>
      <c r="F15" s="62">
        <v>49888</v>
      </c>
      <c r="G15" s="62">
        <v>2432</v>
      </c>
      <c r="H15" s="62">
        <v>52320</v>
      </c>
      <c r="I15" s="62">
        <v>74904</v>
      </c>
      <c r="J15" s="331">
        <v>4.419662613067106E-2</v>
      </c>
      <c r="K15" s="62">
        <v>45231</v>
      </c>
      <c r="L15" s="62">
        <v>29673</v>
      </c>
      <c r="M15" s="62">
        <v>57080</v>
      </c>
      <c r="N15" s="62">
        <v>9204</v>
      </c>
      <c r="O15" s="62">
        <v>950</v>
      </c>
      <c r="P15" s="62">
        <v>7670</v>
      </c>
    </row>
    <row r="16" spans="1:18" ht="12.6" thickBot="1" x14ac:dyDescent="0.3">
      <c r="B16" s="61" t="s">
        <v>56</v>
      </c>
      <c r="C16" s="62">
        <v>43322</v>
      </c>
      <c r="D16" s="62">
        <v>15080</v>
      </c>
      <c r="E16" s="62">
        <v>58402</v>
      </c>
      <c r="F16" s="62">
        <v>134016</v>
      </c>
      <c r="G16" s="62">
        <v>7244</v>
      </c>
      <c r="H16" s="62">
        <v>141260</v>
      </c>
      <c r="I16" s="62">
        <v>199662</v>
      </c>
      <c r="J16" s="331">
        <v>0.11780928610624325</v>
      </c>
      <c r="K16" s="62">
        <v>123954</v>
      </c>
      <c r="L16" s="62">
        <v>75708</v>
      </c>
      <c r="M16" s="62">
        <v>129622</v>
      </c>
      <c r="N16" s="62">
        <v>33675</v>
      </c>
      <c r="O16" s="62">
        <v>4751</v>
      </c>
      <c r="P16" s="62">
        <v>31614</v>
      </c>
    </row>
    <row r="17" spans="2:16" ht="12.6" thickBot="1" x14ac:dyDescent="0.3">
      <c r="B17" s="61" t="s">
        <v>57</v>
      </c>
      <c r="C17" s="62">
        <v>20407</v>
      </c>
      <c r="D17" s="62">
        <v>7271</v>
      </c>
      <c r="E17" s="62">
        <v>27678</v>
      </c>
      <c r="F17" s="62">
        <v>64625</v>
      </c>
      <c r="G17" s="62">
        <v>4124</v>
      </c>
      <c r="H17" s="62">
        <v>68749</v>
      </c>
      <c r="I17" s="62">
        <v>96427</v>
      </c>
      <c r="J17" s="331">
        <v>5.689613462434874E-2</v>
      </c>
      <c r="K17" s="62">
        <v>56086</v>
      </c>
      <c r="L17" s="62">
        <v>40341</v>
      </c>
      <c r="M17" s="62">
        <v>58220</v>
      </c>
      <c r="N17" s="62">
        <v>12639</v>
      </c>
      <c r="O17" s="62">
        <v>2309</v>
      </c>
      <c r="P17" s="62">
        <v>23259</v>
      </c>
    </row>
    <row r="18" spans="2:16" ht="12.6" thickBot="1" x14ac:dyDescent="0.3">
      <c r="B18" s="61" t="s">
        <v>58</v>
      </c>
      <c r="C18" s="62">
        <v>29118</v>
      </c>
      <c r="D18" s="62">
        <v>9989</v>
      </c>
      <c r="E18" s="62">
        <v>39107</v>
      </c>
      <c r="F18" s="62">
        <v>77334</v>
      </c>
      <c r="G18" s="62">
        <v>4587</v>
      </c>
      <c r="H18" s="62">
        <v>81921</v>
      </c>
      <c r="I18" s="62">
        <v>121028</v>
      </c>
      <c r="J18" s="331">
        <v>7.1411797331822818E-2</v>
      </c>
      <c r="K18" s="62">
        <v>69258</v>
      </c>
      <c r="L18" s="62">
        <v>51770</v>
      </c>
      <c r="M18" s="62">
        <v>76612</v>
      </c>
      <c r="N18" s="62">
        <v>18810</v>
      </c>
      <c r="O18" s="62">
        <v>2816</v>
      </c>
      <c r="P18" s="62">
        <v>22790</v>
      </c>
    </row>
    <row r="19" spans="2:16" ht="12.6" thickBot="1" x14ac:dyDescent="0.3">
      <c r="B19" s="61" t="s">
        <v>618</v>
      </c>
      <c r="C19" s="62">
        <v>14983</v>
      </c>
      <c r="D19" s="62">
        <v>8799</v>
      </c>
      <c r="E19" s="62">
        <v>23782</v>
      </c>
      <c r="F19" s="62">
        <v>36499</v>
      </c>
      <c r="G19" s="62">
        <v>3819</v>
      </c>
      <c r="H19" s="62">
        <v>40318</v>
      </c>
      <c r="I19" s="62">
        <v>64100</v>
      </c>
      <c r="J19" s="331">
        <v>3.7821795030652763E-2</v>
      </c>
      <c r="K19" s="62">
        <v>37049</v>
      </c>
      <c r="L19" s="62">
        <v>27051</v>
      </c>
      <c r="M19" s="62">
        <v>39358</v>
      </c>
      <c r="N19" s="62">
        <v>9642</v>
      </c>
      <c r="O19" s="62">
        <v>1255</v>
      </c>
      <c r="P19" s="62">
        <v>13845</v>
      </c>
    </row>
    <row r="20" spans="2:16" ht="12.6" thickBot="1" x14ac:dyDescent="0.3">
      <c r="B20" s="61" t="s">
        <v>59</v>
      </c>
      <c r="C20" s="62">
        <v>37763</v>
      </c>
      <c r="D20" s="62">
        <v>15584</v>
      </c>
      <c r="E20" s="62">
        <v>53347</v>
      </c>
      <c r="F20" s="62">
        <v>103089</v>
      </c>
      <c r="G20" s="62">
        <v>6032</v>
      </c>
      <c r="H20" s="62">
        <v>109121</v>
      </c>
      <c r="I20" s="62">
        <v>162468</v>
      </c>
      <c r="J20" s="331">
        <v>9.5863204290797088E-2</v>
      </c>
      <c r="K20" s="62">
        <v>98310</v>
      </c>
      <c r="L20" s="62">
        <v>64158</v>
      </c>
      <c r="M20" s="62">
        <v>97877</v>
      </c>
      <c r="N20" s="62">
        <v>22629</v>
      </c>
      <c r="O20" s="62">
        <v>4466</v>
      </c>
      <c r="P20" s="62">
        <v>37496</v>
      </c>
    </row>
    <row r="21" spans="2:16" ht="12.6" thickBot="1" x14ac:dyDescent="0.3">
      <c r="B21" s="61" t="s">
        <v>60</v>
      </c>
      <c r="C21" s="62">
        <v>31581</v>
      </c>
      <c r="D21" s="62">
        <v>10444</v>
      </c>
      <c r="E21" s="62">
        <v>42025</v>
      </c>
      <c r="F21" s="62">
        <v>60139</v>
      </c>
      <c r="G21" s="62">
        <v>4017</v>
      </c>
      <c r="H21" s="62">
        <v>64156</v>
      </c>
      <c r="I21" s="62">
        <v>106181</v>
      </c>
      <c r="J21" s="331">
        <v>6.2651419939933561E-2</v>
      </c>
      <c r="K21" s="62">
        <v>61879</v>
      </c>
      <c r="L21" s="62">
        <v>44302</v>
      </c>
      <c r="M21" s="62">
        <v>72926</v>
      </c>
      <c r="N21" s="62">
        <v>16289</v>
      </c>
      <c r="O21" s="62">
        <v>2453</v>
      </c>
      <c r="P21" s="62">
        <v>14513</v>
      </c>
    </row>
    <row r="22" spans="2:16" ht="12.6" thickBot="1" x14ac:dyDescent="0.3">
      <c r="B22" s="61" t="s">
        <v>61</v>
      </c>
      <c r="C22" s="62">
        <v>11320</v>
      </c>
      <c r="D22" s="62">
        <v>5712</v>
      </c>
      <c r="E22" s="62">
        <v>17032</v>
      </c>
      <c r="F22" s="62">
        <v>27172</v>
      </c>
      <c r="G22" s="62">
        <v>2602</v>
      </c>
      <c r="H22" s="62">
        <v>29774</v>
      </c>
      <c r="I22" s="62">
        <v>46806</v>
      </c>
      <c r="J22" s="331">
        <v>2.7617580939231411E-2</v>
      </c>
      <c r="K22" s="62">
        <v>27989</v>
      </c>
      <c r="L22" s="62">
        <v>18817</v>
      </c>
      <c r="M22" s="62">
        <v>33785</v>
      </c>
      <c r="N22" s="62">
        <v>7779</v>
      </c>
      <c r="O22" s="62">
        <v>1412</v>
      </c>
      <c r="P22" s="62">
        <v>3830</v>
      </c>
    </row>
    <row r="23" spans="2:16" ht="12.6" thickBot="1" x14ac:dyDescent="0.3">
      <c r="B23" s="61" t="s">
        <v>62</v>
      </c>
      <c r="C23" s="62">
        <v>22529</v>
      </c>
      <c r="D23" s="62">
        <v>8627</v>
      </c>
      <c r="E23" s="62">
        <v>31156</v>
      </c>
      <c r="F23" s="62">
        <v>47428</v>
      </c>
      <c r="G23" s="62">
        <v>3972</v>
      </c>
      <c r="H23" s="62">
        <v>51400</v>
      </c>
      <c r="I23" s="62">
        <v>82556</v>
      </c>
      <c r="J23" s="331">
        <v>4.8711639790180492E-2</v>
      </c>
      <c r="K23" s="62">
        <v>47833</v>
      </c>
      <c r="L23" s="62">
        <v>34723</v>
      </c>
      <c r="M23" s="62">
        <v>55216</v>
      </c>
      <c r="N23" s="62">
        <v>15758</v>
      </c>
      <c r="O23" s="62">
        <v>2458</v>
      </c>
      <c r="P23" s="62">
        <v>9124</v>
      </c>
    </row>
    <row r="24" spans="2:16" ht="12.6" thickBot="1" x14ac:dyDescent="0.3">
      <c r="B24" s="61" t="s">
        <v>63</v>
      </c>
      <c r="C24" s="62">
        <v>2113</v>
      </c>
      <c r="D24" s="62">
        <v>583</v>
      </c>
      <c r="E24" s="62">
        <v>2696</v>
      </c>
      <c r="F24" s="62">
        <v>5198</v>
      </c>
      <c r="G24" s="62">
        <v>391</v>
      </c>
      <c r="H24" s="62">
        <v>5589</v>
      </c>
      <c r="I24" s="62">
        <v>8285</v>
      </c>
      <c r="J24" s="331">
        <v>4.8885112609821863E-3</v>
      </c>
      <c r="K24" s="62">
        <v>4375</v>
      </c>
      <c r="L24" s="62">
        <v>3910</v>
      </c>
      <c r="M24" s="62">
        <v>6170</v>
      </c>
      <c r="N24" s="62">
        <v>1444</v>
      </c>
      <c r="O24" s="62">
        <v>99</v>
      </c>
      <c r="P24" s="62">
        <v>572</v>
      </c>
    </row>
    <row r="25" spans="2:16" ht="12.6" thickBot="1" x14ac:dyDescent="0.3">
      <c r="B25" s="61" t="s">
        <v>64</v>
      </c>
      <c r="C25" s="62">
        <v>3511</v>
      </c>
      <c r="D25" s="62">
        <v>1017</v>
      </c>
      <c r="E25" s="62">
        <v>4528</v>
      </c>
      <c r="F25" s="62">
        <v>10053</v>
      </c>
      <c r="G25" s="62">
        <v>489</v>
      </c>
      <c r="H25" s="62">
        <v>10542</v>
      </c>
      <c r="I25" s="62">
        <v>15070</v>
      </c>
      <c r="J25" s="331">
        <v>8.8919571156308459E-3</v>
      </c>
      <c r="K25" s="62">
        <v>9170</v>
      </c>
      <c r="L25" s="62">
        <v>5900</v>
      </c>
      <c r="M25" s="62">
        <v>12151</v>
      </c>
      <c r="N25" s="62">
        <v>2334</v>
      </c>
      <c r="O25" s="62">
        <v>548</v>
      </c>
      <c r="P25" s="62">
        <v>37</v>
      </c>
    </row>
    <row r="26" spans="2:16" ht="12.6" thickBot="1" x14ac:dyDescent="0.3">
      <c r="B26" s="61" t="s">
        <v>65</v>
      </c>
      <c r="C26" s="62">
        <v>138766</v>
      </c>
      <c r="D26" s="62">
        <v>42290</v>
      </c>
      <c r="E26" s="62">
        <v>181056</v>
      </c>
      <c r="F26" s="62">
        <v>411644</v>
      </c>
      <c r="G26" s="62">
        <v>18088</v>
      </c>
      <c r="H26" s="62">
        <v>429732</v>
      </c>
      <c r="I26" s="62">
        <v>610788</v>
      </c>
      <c r="J26" s="331">
        <v>0.36039155293576197</v>
      </c>
      <c r="K26" s="62">
        <v>389803</v>
      </c>
      <c r="L26" s="62">
        <v>220985</v>
      </c>
      <c r="M26" s="62">
        <v>375472</v>
      </c>
      <c r="N26" s="62">
        <v>89774</v>
      </c>
      <c r="O26" s="62">
        <v>20071</v>
      </c>
      <c r="P26" s="62">
        <v>125471</v>
      </c>
    </row>
    <row r="27" spans="2:16" ht="12.6" thickBot="1" x14ac:dyDescent="0.3">
      <c r="B27" s="43" t="s">
        <v>66</v>
      </c>
      <c r="C27" s="62">
        <v>396382</v>
      </c>
      <c r="D27" s="62">
        <v>140046</v>
      </c>
      <c r="E27" s="62">
        <v>536428</v>
      </c>
      <c r="F27" s="62">
        <v>1096683</v>
      </c>
      <c r="G27" s="62">
        <v>61679</v>
      </c>
      <c r="H27" s="62">
        <v>1158362</v>
      </c>
      <c r="I27" s="62">
        <v>1694790</v>
      </c>
      <c r="J27" s="331">
        <v>1</v>
      </c>
      <c r="K27" s="62">
        <v>1037148</v>
      </c>
      <c r="L27" s="62">
        <v>657642</v>
      </c>
      <c r="M27" s="62">
        <v>1083192</v>
      </c>
      <c r="N27" s="62">
        <v>255658</v>
      </c>
      <c r="O27" s="62">
        <v>46104</v>
      </c>
      <c r="P27" s="62">
        <v>309836</v>
      </c>
    </row>
    <row r="28" spans="2:16" ht="12.6" thickBot="1" x14ac:dyDescent="0.3">
      <c r="B28" s="44" t="s">
        <v>67</v>
      </c>
      <c r="C28" s="50">
        <f>+C27/$I$27</f>
        <v>0.23388266392886434</v>
      </c>
      <c r="D28" s="51">
        <f>+D27/$I$27</f>
        <v>8.2633246596923518E-2</v>
      </c>
      <c r="E28" s="51"/>
      <c r="F28" s="51">
        <f>+F27/$I$27</f>
        <v>0.64709079000938174</v>
      </c>
      <c r="G28" s="52">
        <f>+G27/$I$27</f>
        <v>3.6393299464830449E-2</v>
      </c>
      <c r="H28" s="63"/>
      <c r="I28" s="366">
        <f>C28+D28+F28+G28</f>
        <v>1</v>
      </c>
      <c r="J28" s="367"/>
      <c r="K28" s="45">
        <f t="shared" ref="K28:P28" si="0">+K27/$I$27</f>
        <v>0.61196254403200401</v>
      </c>
      <c r="L28" s="64">
        <f t="shared" si="0"/>
        <v>0.38803745596799605</v>
      </c>
      <c r="M28" s="45">
        <f t="shared" si="0"/>
        <v>0.63913051174481794</v>
      </c>
      <c r="N28" s="46">
        <f t="shared" si="0"/>
        <v>0.15084936776827806</v>
      </c>
      <c r="O28" s="46">
        <f t="shared" si="0"/>
        <v>2.720337032906732E-2</v>
      </c>
      <c r="P28" s="49">
        <f t="shared" si="0"/>
        <v>0.18281675015783666</v>
      </c>
    </row>
    <row r="29" spans="2:16" x14ac:dyDescent="0.25">
      <c r="B29" s="83" t="s">
        <v>149</v>
      </c>
    </row>
    <row r="30" spans="2:16" x14ac:dyDescent="0.25">
      <c r="B30" s="83" t="s">
        <v>150</v>
      </c>
    </row>
  </sheetData>
  <mergeCells count="9">
    <mergeCell ref="B5:P5"/>
    <mergeCell ref="B6:P6"/>
    <mergeCell ref="I28:J28"/>
    <mergeCell ref="B8:P8"/>
    <mergeCell ref="B9:B10"/>
    <mergeCell ref="C9:H9"/>
    <mergeCell ref="I9:J9"/>
    <mergeCell ref="K9:L9"/>
    <mergeCell ref="M9:P9"/>
  </mergeCells>
  <hyperlinks>
    <hyperlink ref="R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topLeftCell="A10" zoomScaleNormal="100" workbookViewId="0">
      <selection activeCell="M38" sqref="M38"/>
    </sheetView>
  </sheetViews>
  <sheetFormatPr baseColWidth="10" defaultColWidth="11.44140625" defaultRowHeight="12" x14ac:dyDescent="0.25"/>
  <cols>
    <col min="1" max="1" width="6" style="83" customWidth="1"/>
    <col min="2" max="2" width="15.88671875" style="83" customWidth="1"/>
    <col min="3" max="4" width="7.109375" style="83" bestFit="1" customWidth="1"/>
    <col min="5" max="6" width="7.88671875" style="83" bestFit="1" customWidth="1"/>
    <col min="7" max="7" width="7.109375" style="83" bestFit="1" customWidth="1"/>
    <col min="8" max="8" width="9.33203125" style="83" bestFit="1" customWidth="1"/>
    <col min="9" max="10" width="7.88671875" style="83" bestFit="1" customWidth="1"/>
    <col min="11" max="11" width="12.109375" style="83" customWidth="1"/>
    <col min="12" max="16384" width="11.44140625" style="83"/>
  </cols>
  <sheetData>
    <row r="2" spans="1:15" x14ac:dyDescent="0.25">
      <c r="A2" s="112" t="s">
        <v>121</v>
      </c>
    </row>
    <row r="3" spans="1:15" x14ac:dyDescent="0.25">
      <c r="A3" s="112" t="s">
        <v>122</v>
      </c>
    </row>
    <row r="5" spans="1:15" ht="13.8" x14ac:dyDescent="0.3">
      <c r="B5" s="347" t="s">
        <v>89</v>
      </c>
      <c r="C5" s="347"/>
      <c r="D5" s="347"/>
      <c r="E5" s="347"/>
      <c r="F5" s="347"/>
      <c r="G5" s="347"/>
      <c r="H5" s="347"/>
      <c r="I5" s="347"/>
      <c r="J5" s="347"/>
      <c r="K5" s="347"/>
      <c r="M5" s="272" t="s">
        <v>594</v>
      </c>
      <c r="O5" s="255"/>
    </row>
    <row r="6" spans="1:15" ht="13.8" x14ac:dyDescent="0.3">
      <c r="B6" s="360" t="str">
        <f>'Solicitudes Regiones'!$B$6:$P$6</f>
        <v>Acumuladas de julio de 2008 a enero de 2019</v>
      </c>
      <c r="C6" s="360"/>
      <c r="D6" s="360"/>
      <c r="E6" s="360"/>
      <c r="F6" s="360"/>
      <c r="G6" s="360"/>
      <c r="H6" s="360"/>
      <c r="I6" s="360"/>
      <c r="J6" s="360"/>
      <c r="K6" s="360"/>
    </row>
    <row r="8" spans="1:15" x14ac:dyDescent="0.25">
      <c r="B8" s="375" t="s">
        <v>73</v>
      </c>
      <c r="C8" s="375"/>
      <c r="D8" s="375"/>
      <c r="E8" s="375"/>
      <c r="F8" s="375"/>
      <c r="G8" s="375"/>
      <c r="H8" s="375"/>
      <c r="I8" s="375"/>
      <c r="J8" s="375"/>
      <c r="K8" s="375"/>
    </row>
    <row r="9" spans="1:15" ht="15" customHeight="1" x14ac:dyDescent="0.25">
      <c r="B9" s="375" t="s">
        <v>74</v>
      </c>
      <c r="C9" s="376" t="s">
        <v>2</v>
      </c>
      <c r="D9" s="377"/>
      <c r="E9" s="377"/>
      <c r="F9" s="377"/>
      <c r="G9" s="377"/>
      <c r="H9" s="377"/>
      <c r="I9" s="377"/>
      <c r="J9" s="377"/>
      <c r="K9" s="378"/>
    </row>
    <row r="10" spans="1:15" x14ac:dyDescent="0.25">
      <c r="B10" s="375"/>
      <c r="C10" s="81" t="s">
        <v>75</v>
      </c>
      <c r="D10" s="81" t="s">
        <v>76</v>
      </c>
      <c r="E10" s="81" t="s">
        <v>77</v>
      </c>
      <c r="F10" s="81" t="s">
        <v>78</v>
      </c>
      <c r="G10" s="81" t="s">
        <v>8</v>
      </c>
      <c r="H10" s="81" t="s">
        <v>79</v>
      </c>
      <c r="I10" s="81" t="s">
        <v>80</v>
      </c>
      <c r="J10" s="81" t="s">
        <v>81</v>
      </c>
      <c r="K10" s="82" t="s">
        <v>46</v>
      </c>
    </row>
    <row r="11" spans="1:15" x14ac:dyDescent="0.25">
      <c r="B11" s="76" t="s">
        <v>85</v>
      </c>
      <c r="C11" s="76">
        <v>5142</v>
      </c>
      <c r="D11" s="76">
        <v>2207</v>
      </c>
      <c r="E11" s="76">
        <f t="shared" ref="E11:E15" si="0">C11+D11</f>
        <v>7349</v>
      </c>
      <c r="F11" s="77">
        <f>E11/$E$15</f>
        <v>0.97440997083001857</v>
      </c>
      <c r="G11" s="76">
        <v>16521</v>
      </c>
      <c r="H11" s="76">
        <v>832</v>
      </c>
      <c r="I11" s="76">
        <f t="shared" ref="I11:I15" si="1">G11+H11</f>
        <v>17353</v>
      </c>
      <c r="J11" s="77">
        <f>I11/$I$15</f>
        <v>0.99131676663810342</v>
      </c>
      <c r="K11" s="76">
        <f t="shared" ref="K11:K15" si="2">E11+I11</f>
        <v>24702</v>
      </c>
    </row>
    <row r="12" spans="1:15" x14ac:dyDescent="0.25">
      <c r="B12" s="76" t="s">
        <v>86</v>
      </c>
      <c r="C12" s="76">
        <v>24</v>
      </c>
      <c r="D12" s="76">
        <v>9</v>
      </c>
      <c r="E12" s="76">
        <f t="shared" si="0"/>
        <v>33</v>
      </c>
      <c r="F12" s="77">
        <f t="shared" ref="F12:F15" si="3">E12/$E$15</f>
        <v>4.3754972155926808E-3</v>
      </c>
      <c r="G12" s="76">
        <v>38</v>
      </c>
      <c r="H12" s="76">
        <v>1</v>
      </c>
      <c r="I12" s="76">
        <f t="shared" si="1"/>
        <v>39</v>
      </c>
      <c r="J12" s="77">
        <f t="shared" ref="J12:J15" si="4">I12/$I$15</f>
        <v>2.2279348757497856E-3</v>
      </c>
      <c r="K12" s="76">
        <f t="shared" si="2"/>
        <v>72</v>
      </c>
    </row>
    <row r="13" spans="1:15" x14ac:dyDescent="0.25">
      <c r="B13" s="76" t="s">
        <v>87</v>
      </c>
      <c r="C13" s="76">
        <v>75</v>
      </c>
      <c r="D13" s="76">
        <v>32</v>
      </c>
      <c r="E13" s="76">
        <f t="shared" si="0"/>
        <v>107</v>
      </c>
      <c r="F13" s="77">
        <f t="shared" si="3"/>
        <v>1.4187218244497481E-2</v>
      </c>
      <c r="G13" s="76">
        <v>100</v>
      </c>
      <c r="H13" s="76">
        <v>1</v>
      </c>
      <c r="I13" s="76">
        <f t="shared" si="1"/>
        <v>101</v>
      </c>
      <c r="J13" s="77">
        <f t="shared" si="4"/>
        <v>5.7697800628391891E-3</v>
      </c>
      <c r="K13" s="76">
        <f t="shared" si="2"/>
        <v>208</v>
      </c>
    </row>
    <row r="14" spans="1:15" x14ac:dyDescent="0.25">
      <c r="B14" s="76" t="s">
        <v>88</v>
      </c>
      <c r="C14" s="76">
        <v>35</v>
      </c>
      <c r="D14" s="76">
        <v>18</v>
      </c>
      <c r="E14" s="76">
        <f t="shared" si="0"/>
        <v>53</v>
      </c>
      <c r="F14" s="77">
        <f t="shared" si="3"/>
        <v>7.0273137098912754E-3</v>
      </c>
      <c r="G14" s="76">
        <v>12</v>
      </c>
      <c r="H14" s="76">
        <v>0</v>
      </c>
      <c r="I14" s="76">
        <f t="shared" si="1"/>
        <v>12</v>
      </c>
      <c r="J14" s="77">
        <f t="shared" si="4"/>
        <v>6.8551842330762634E-4</v>
      </c>
      <c r="K14" s="76">
        <f t="shared" si="2"/>
        <v>65</v>
      </c>
    </row>
    <row r="15" spans="1:15" x14ac:dyDescent="0.25">
      <c r="B15" s="78" t="s">
        <v>66</v>
      </c>
      <c r="C15" s="76">
        <f t="shared" ref="C15:D15" si="5">SUM(C11:C14)</f>
        <v>5276</v>
      </c>
      <c r="D15" s="76">
        <f t="shared" si="5"/>
        <v>2266</v>
      </c>
      <c r="E15" s="78">
        <f t="shared" si="0"/>
        <v>7542</v>
      </c>
      <c r="F15" s="77">
        <f t="shared" si="3"/>
        <v>1</v>
      </c>
      <c r="G15" s="76">
        <f t="shared" ref="G15:H15" si="6">SUM(G11:G14)</f>
        <v>16671</v>
      </c>
      <c r="H15" s="76">
        <f t="shared" si="6"/>
        <v>834</v>
      </c>
      <c r="I15" s="78">
        <f t="shared" si="1"/>
        <v>17505</v>
      </c>
      <c r="J15" s="77">
        <f t="shared" si="4"/>
        <v>1</v>
      </c>
      <c r="K15" s="78">
        <f t="shared" si="2"/>
        <v>25047</v>
      </c>
    </row>
    <row r="16" spans="1:15" ht="24" x14ac:dyDescent="0.25">
      <c r="B16" s="90" t="s">
        <v>82</v>
      </c>
      <c r="C16" s="91">
        <f>+C15/$K$15</f>
        <v>0.21064398930011577</v>
      </c>
      <c r="D16" s="91">
        <f t="shared" ref="D16:E16" si="7">+D15/$K$15</f>
        <v>9.0469916556873073E-2</v>
      </c>
      <c r="E16" s="92">
        <f t="shared" si="7"/>
        <v>0.30111390585698888</v>
      </c>
      <c r="F16" s="92"/>
      <c r="G16" s="91">
        <f>+G15/$K$15</f>
        <v>0.66558869325667747</v>
      </c>
      <c r="H16" s="91">
        <f t="shared" ref="H16:I16" si="8">+H15/$K$15</f>
        <v>3.3297400886333692E-2</v>
      </c>
      <c r="I16" s="91">
        <f t="shared" si="8"/>
        <v>0.69888609414301117</v>
      </c>
      <c r="J16" s="92"/>
      <c r="K16" s="92">
        <f>E16+I16</f>
        <v>1</v>
      </c>
    </row>
    <row r="17" spans="1:12" x14ac:dyDescent="0.25">
      <c r="A17" s="113"/>
      <c r="B17" s="119"/>
      <c r="C17" s="119"/>
      <c r="D17" s="119"/>
      <c r="E17" s="119"/>
      <c r="F17" s="119"/>
      <c r="G17" s="119"/>
      <c r="H17" s="119"/>
      <c r="I17" s="119"/>
      <c r="J17" s="119"/>
      <c r="K17" s="120"/>
      <c r="L17" s="113"/>
    </row>
    <row r="18" spans="1:12" x14ac:dyDescent="0.25">
      <c r="A18" s="113"/>
      <c r="B18" s="119"/>
      <c r="C18" s="119"/>
      <c r="D18" s="119"/>
      <c r="E18" s="119"/>
      <c r="F18" s="119"/>
      <c r="G18" s="119"/>
      <c r="H18" s="119"/>
      <c r="I18" s="119"/>
      <c r="J18" s="119"/>
      <c r="K18" s="120"/>
      <c r="L18" s="113"/>
    </row>
    <row r="19" spans="1:12" ht="13.8" x14ac:dyDescent="0.3">
      <c r="A19" s="113"/>
      <c r="B19" s="347" t="s">
        <v>146</v>
      </c>
      <c r="C19" s="347"/>
      <c r="D19" s="347"/>
      <c r="E19" s="347"/>
      <c r="F19" s="347"/>
      <c r="G19" s="347"/>
      <c r="H19" s="347"/>
      <c r="I19" s="347"/>
      <c r="J19" s="347"/>
      <c r="K19" s="347"/>
      <c r="L19" s="113"/>
    </row>
    <row r="20" spans="1:12" ht="13.8" x14ac:dyDescent="0.3">
      <c r="A20" s="113"/>
      <c r="B20" s="360" t="str">
        <f>'Solicitudes Regiones'!$B$6:$P$6</f>
        <v>Acumuladas de julio de 2008 a enero de 2019</v>
      </c>
      <c r="C20" s="360"/>
      <c r="D20" s="360"/>
      <c r="E20" s="360"/>
      <c r="F20" s="360"/>
      <c r="G20" s="360"/>
      <c r="H20" s="360"/>
      <c r="I20" s="360"/>
      <c r="J20" s="360"/>
      <c r="K20" s="360"/>
      <c r="L20" s="113"/>
    </row>
    <row r="21" spans="1:12" x14ac:dyDescent="0.25">
      <c r="A21" s="113"/>
      <c r="B21" s="119"/>
      <c r="C21" s="119"/>
      <c r="D21" s="119"/>
      <c r="E21" s="119"/>
      <c r="F21" s="119"/>
      <c r="G21" s="119"/>
      <c r="H21" s="119"/>
      <c r="I21" s="119"/>
      <c r="J21" s="119"/>
      <c r="K21" s="120"/>
      <c r="L21" s="113"/>
    </row>
    <row r="22" spans="1:12" x14ac:dyDescent="0.25">
      <c r="B22" s="375" t="s">
        <v>83</v>
      </c>
      <c r="C22" s="375"/>
      <c r="D22" s="375"/>
      <c r="E22" s="375"/>
      <c r="F22" s="375"/>
      <c r="G22" s="375"/>
      <c r="H22" s="375"/>
      <c r="I22" s="375"/>
      <c r="J22" s="375"/>
      <c r="K22" s="375"/>
    </row>
    <row r="23" spans="1:12" ht="15" customHeight="1" x14ac:dyDescent="0.25">
      <c r="B23" s="375" t="s">
        <v>74</v>
      </c>
      <c r="C23" s="375" t="s">
        <v>2</v>
      </c>
      <c r="D23" s="375"/>
      <c r="E23" s="375"/>
      <c r="F23" s="375"/>
      <c r="G23" s="375"/>
      <c r="H23" s="375"/>
      <c r="I23" s="375"/>
      <c r="J23" s="375"/>
      <c r="K23" s="375"/>
    </row>
    <row r="24" spans="1:12" x14ac:dyDescent="0.25">
      <c r="B24" s="375"/>
      <c r="C24" s="81" t="s">
        <v>75</v>
      </c>
      <c r="D24" s="81" t="s">
        <v>76</v>
      </c>
      <c r="E24" s="81" t="s">
        <v>77</v>
      </c>
      <c r="F24" s="81" t="s">
        <v>78</v>
      </c>
      <c r="G24" s="81" t="s">
        <v>8</v>
      </c>
      <c r="H24" s="81" t="s">
        <v>79</v>
      </c>
      <c r="I24" s="81" t="s">
        <v>80</v>
      </c>
      <c r="J24" s="81" t="s">
        <v>81</v>
      </c>
      <c r="K24" s="82" t="s">
        <v>46</v>
      </c>
    </row>
    <row r="25" spans="1:12" x14ac:dyDescent="0.25">
      <c r="B25" s="76" t="s">
        <v>85</v>
      </c>
      <c r="C25" s="76">
        <v>4747</v>
      </c>
      <c r="D25" s="76">
        <v>1580</v>
      </c>
      <c r="E25" s="76">
        <v>5994</v>
      </c>
      <c r="F25" s="77">
        <f>E25/$E$29</f>
        <v>0.92600030897574537</v>
      </c>
      <c r="G25" s="76">
        <v>14206</v>
      </c>
      <c r="H25" s="76">
        <v>675</v>
      </c>
      <c r="I25" s="76">
        <f t="shared" ref="I25:I29" si="9">G25+H25</f>
        <v>14881</v>
      </c>
      <c r="J25" s="77">
        <f>I25/$I$29</f>
        <v>0.99127364774846793</v>
      </c>
      <c r="K25" s="76">
        <f t="shared" ref="K25:K30" si="10">E25+I25</f>
        <v>20875</v>
      </c>
    </row>
    <row r="26" spans="1:12" x14ac:dyDescent="0.25">
      <c r="B26" s="76" t="s">
        <v>86</v>
      </c>
      <c r="C26" s="121">
        <v>21</v>
      </c>
      <c r="D26" s="121">
        <v>3</v>
      </c>
      <c r="E26" s="121">
        <v>23</v>
      </c>
      <c r="F26" s="122">
        <f t="shared" ref="F26:F29" si="11">E26/$E$29</f>
        <v>3.5532210721458367E-3</v>
      </c>
      <c r="G26" s="121">
        <v>34</v>
      </c>
      <c r="H26" s="121">
        <v>1</v>
      </c>
      <c r="I26" s="121">
        <f t="shared" si="9"/>
        <v>35</v>
      </c>
      <c r="J26" s="122">
        <f t="shared" ref="J26:J29" si="12">I26/$I$29</f>
        <v>2.3314681588062882E-3</v>
      </c>
      <c r="K26" s="121">
        <f t="shared" si="10"/>
        <v>58</v>
      </c>
    </row>
    <row r="27" spans="1:12" x14ac:dyDescent="0.25">
      <c r="B27" s="76" t="s">
        <v>87</v>
      </c>
      <c r="C27" s="121">
        <v>70</v>
      </c>
      <c r="D27" s="121">
        <v>14</v>
      </c>
      <c r="E27" s="121">
        <v>82</v>
      </c>
      <c r="F27" s="122">
        <f t="shared" si="11"/>
        <v>1.2668005561563417E-2</v>
      </c>
      <c r="G27" s="121">
        <v>83</v>
      </c>
      <c r="H27" s="121">
        <v>1</v>
      </c>
      <c r="I27" s="121">
        <f t="shared" si="9"/>
        <v>84</v>
      </c>
      <c r="J27" s="122">
        <f t="shared" si="12"/>
        <v>5.5955235811350921E-3</v>
      </c>
      <c r="K27" s="121">
        <f t="shared" si="10"/>
        <v>166</v>
      </c>
    </row>
    <row r="28" spans="1:12" x14ac:dyDescent="0.25">
      <c r="B28" s="76" t="s">
        <v>88</v>
      </c>
      <c r="C28" s="121">
        <v>31</v>
      </c>
      <c r="D28" s="121">
        <v>7</v>
      </c>
      <c r="E28" s="121">
        <v>37</v>
      </c>
      <c r="F28" s="122">
        <f t="shared" si="11"/>
        <v>5.7160512899737366E-3</v>
      </c>
      <c r="G28" s="121">
        <v>12</v>
      </c>
      <c r="H28" s="121">
        <v>0</v>
      </c>
      <c r="I28" s="121">
        <f t="shared" si="9"/>
        <v>12</v>
      </c>
      <c r="J28" s="122">
        <f t="shared" si="12"/>
        <v>7.993605115907274E-4</v>
      </c>
      <c r="K28" s="121">
        <f t="shared" si="10"/>
        <v>49</v>
      </c>
    </row>
    <row r="29" spans="1:12" x14ac:dyDescent="0.25">
      <c r="B29" s="123" t="s">
        <v>66</v>
      </c>
      <c r="C29" s="121">
        <f t="shared" ref="C29:H29" si="13">SUM(C25:C28)</f>
        <v>4869</v>
      </c>
      <c r="D29" s="121">
        <f t="shared" si="13"/>
        <v>1604</v>
      </c>
      <c r="E29" s="123">
        <f t="shared" ref="E29" si="14">C29+D29</f>
        <v>6473</v>
      </c>
      <c r="F29" s="124">
        <f t="shared" si="11"/>
        <v>1</v>
      </c>
      <c r="G29" s="123">
        <f t="shared" si="13"/>
        <v>14335</v>
      </c>
      <c r="H29" s="123">
        <f t="shared" si="13"/>
        <v>677</v>
      </c>
      <c r="I29" s="123">
        <f t="shared" si="9"/>
        <v>15012</v>
      </c>
      <c r="J29" s="125">
        <f t="shared" si="12"/>
        <v>1</v>
      </c>
      <c r="K29" s="123">
        <f t="shared" si="10"/>
        <v>21485</v>
      </c>
    </row>
    <row r="30" spans="1:12" ht="24" x14ac:dyDescent="0.25">
      <c r="B30" s="90" t="s">
        <v>84</v>
      </c>
      <c r="C30" s="91">
        <f>+C29/$K$29</f>
        <v>0.22662322550616709</v>
      </c>
      <c r="D30" s="91">
        <f>+D29/$K$29</f>
        <v>7.4656737258552472E-2</v>
      </c>
      <c r="E30" s="92">
        <f>+E29/$K$29</f>
        <v>0.30127996276471958</v>
      </c>
      <c r="F30" s="92"/>
      <c r="G30" s="91">
        <f>+G29/$K$29</f>
        <v>0.66720968117291135</v>
      </c>
      <c r="H30" s="91">
        <f>+H29/$K$29</f>
        <v>3.1510356062369092E-2</v>
      </c>
      <c r="I30" s="92">
        <f>+I29/$K$29</f>
        <v>0.69872003723528042</v>
      </c>
      <c r="J30" s="92"/>
      <c r="K30" s="92">
        <f t="shared" si="10"/>
        <v>1</v>
      </c>
    </row>
    <row r="31" spans="1:12" x14ac:dyDescent="0.25">
      <c r="B31" s="83" t="s">
        <v>149</v>
      </c>
    </row>
    <row r="32" spans="1:12" x14ac:dyDescent="0.25">
      <c r="B32" s="83" t="s">
        <v>150</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topLeftCell="A10" zoomScaleNormal="100" workbookViewId="0">
      <selection activeCell="G12" sqref="G12"/>
    </sheetView>
  </sheetViews>
  <sheetFormatPr baseColWidth="10" defaultRowHeight="12" x14ac:dyDescent="0.25"/>
  <cols>
    <col min="1" max="1" width="6" style="84" customWidth="1"/>
    <col min="2" max="2" width="18.109375" style="84" customWidth="1"/>
    <col min="3" max="4" width="7.33203125" style="84" bestFit="1" customWidth="1"/>
    <col min="5" max="6" width="7.33203125" style="84" customWidth="1"/>
    <col min="7" max="8" width="7.33203125" style="84" bestFit="1" customWidth="1"/>
    <col min="9" max="11" width="7.33203125" style="84" customWidth="1"/>
    <col min="12" max="12" width="10.33203125" style="84" customWidth="1"/>
    <col min="13" max="251" width="11.44140625" style="84"/>
    <col min="252" max="252" width="18.109375" style="84" customWidth="1"/>
    <col min="253" max="254" width="7.33203125" style="84" bestFit="1" customWidth="1"/>
    <col min="255" max="256" width="7.33203125" style="84" customWidth="1"/>
    <col min="257" max="258" width="7.33203125" style="84" bestFit="1" customWidth="1"/>
    <col min="259" max="261" width="7.33203125" style="84" customWidth="1"/>
    <col min="262" max="267" width="0" style="84" hidden="1" customWidth="1"/>
    <col min="268" max="268" width="10.33203125" style="84" customWidth="1"/>
    <col min="269" max="507" width="11.44140625" style="84"/>
    <col min="508" max="508" width="18.109375" style="84" customWidth="1"/>
    <col min="509" max="510" width="7.33203125" style="84" bestFit="1" customWidth="1"/>
    <col min="511" max="512" width="7.33203125" style="84" customWidth="1"/>
    <col min="513" max="514" width="7.33203125" style="84" bestFit="1" customWidth="1"/>
    <col min="515" max="517" width="7.33203125" style="84" customWidth="1"/>
    <col min="518" max="523" width="0" style="84" hidden="1" customWidth="1"/>
    <col min="524" max="524" width="10.33203125" style="84" customWidth="1"/>
    <col min="525" max="763" width="11.44140625" style="84"/>
    <col min="764" max="764" width="18.109375" style="84" customWidth="1"/>
    <col min="765" max="766" width="7.33203125" style="84" bestFit="1" customWidth="1"/>
    <col min="767" max="768" width="7.33203125" style="84" customWidth="1"/>
    <col min="769" max="770" width="7.33203125" style="84" bestFit="1" customWidth="1"/>
    <col min="771" max="773" width="7.33203125" style="84" customWidth="1"/>
    <col min="774" max="779" width="0" style="84" hidden="1" customWidth="1"/>
    <col min="780" max="780" width="10.33203125" style="84" customWidth="1"/>
    <col min="781" max="1019" width="11.44140625" style="84"/>
    <col min="1020" max="1020" width="18.109375" style="84" customWidth="1"/>
    <col min="1021" max="1022" width="7.33203125" style="84" bestFit="1" customWidth="1"/>
    <col min="1023" max="1024" width="7.33203125" style="84" customWidth="1"/>
    <col min="1025" max="1026" width="7.33203125" style="84" bestFit="1" customWidth="1"/>
    <col min="1027" max="1029" width="7.33203125" style="84" customWidth="1"/>
    <col min="1030" max="1035" width="0" style="84" hidden="1" customWidth="1"/>
    <col min="1036" max="1036" width="10.33203125" style="84" customWidth="1"/>
    <col min="1037" max="1275" width="11.44140625" style="84"/>
    <col min="1276" max="1276" width="18.109375" style="84" customWidth="1"/>
    <col min="1277" max="1278" width="7.33203125" style="84" bestFit="1" customWidth="1"/>
    <col min="1279" max="1280" width="7.33203125" style="84" customWidth="1"/>
    <col min="1281" max="1282" width="7.33203125" style="84" bestFit="1" customWidth="1"/>
    <col min="1283" max="1285" width="7.33203125" style="84" customWidth="1"/>
    <col min="1286" max="1291" width="0" style="84" hidden="1" customWidth="1"/>
    <col min="1292" max="1292" width="10.33203125" style="84" customWidth="1"/>
    <col min="1293" max="1531" width="11.44140625" style="84"/>
    <col min="1532" max="1532" width="18.109375" style="84" customWidth="1"/>
    <col min="1533" max="1534" width="7.33203125" style="84" bestFit="1" customWidth="1"/>
    <col min="1535" max="1536" width="7.33203125" style="84" customWidth="1"/>
    <col min="1537" max="1538" width="7.33203125" style="84" bestFit="1" customWidth="1"/>
    <col min="1539" max="1541" width="7.33203125" style="84" customWidth="1"/>
    <col min="1542" max="1547" width="0" style="84" hidden="1" customWidth="1"/>
    <col min="1548" max="1548" width="10.33203125" style="84" customWidth="1"/>
    <col min="1549" max="1787" width="11.44140625" style="84"/>
    <col min="1788" max="1788" width="18.109375" style="84" customWidth="1"/>
    <col min="1789" max="1790" width="7.33203125" style="84" bestFit="1" customWidth="1"/>
    <col min="1791" max="1792" width="7.33203125" style="84" customWidth="1"/>
    <col min="1793" max="1794" width="7.33203125" style="84" bestFit="1" customWidth="1"/>
    <col min="1795" max="1797" width="7.33203125" style="84" customWidth="1"/>
    <col min="1798" max="1803" width="0" style="84" hidden="1" customWidth="1"/>
    <col min="1804" max="1804" width="10.33203125" style="84" customWidth="1"/>
    <col min="1805" max="2043" width="11.44140625" style="84"/>
    <col min="2044" max="2044" width="18.109375" style="84" customWidth="1"/>
    <col min="2045" max="2046" width="7.33203125" style="84" bestFit="1" customWidth="1"/>
    <col min="2047" max="2048" width="7.33203125" style="84" customWidth="1"/>
    <col min="2049" max="2050" width="7.33203125" style="84" bestFit="1" customWidth="1"/>
    <col min="2051" max="2053" width="7.33203125" style="84" customWidth="1"/>
    <col min="2054" max="2059" width="0" style="84" hidden="1" customWidth="1"/>
    <col min="2060" max="2060" width="10.33203125" style="84" customWidth="1"/>
    <col min="2061" max="2299" width="11.44140625" style="84"/>
    <col min="2300" max="2300" width="18.109375" style="84" customWidth="1"/>
    <col min="2301" max="2302" width="7.33203125" style="84" bestFit="1" customWidth="1"/>
    <col min="2303" max="2304" width="7.33203125" style="84" customWidth="1"/>
    <col min="2305" max="2306" width="7.33203125" style="84" bestFit="1" customWidth="1"/>
    <col min="2307" max="2309" width="7.33203125" style="84" customWidth="1"/>
    <col min="2310" max="2315" width="0" style="84" hidden="1" customWidth="1"/>
    <col min="2316" max="2316" width="10.33203125" style="84" customWidth="1"/>
    <col min="2317" max="2555" width="11.44140625" style="84"/>
    <col min="2556" max="2556" width="18.109375" style="84" customWidth="1"/>
    <col min="2557" max="2558" width="7.33203125" style="84" bestFit="1" customWidth="1"/>
    <col min="2559" max="2560" width="7.33203125" style="84" customWidth="1"/>
    <col min="2561" max="2562" width="7.33203125" style="84" bestFit="1" customWidth="1"/>
    <col min="2563" max="2565" width="7.33203125" style="84" customWidth="1"/>
    <col min="2566" max="2571" width="0" style="84" hidden="1" customWidth="1"/>
    <col min="2572" max="2572" width="10.33203125" style="84" customWidth="1"/>
    <col min="2573" max="2811" width="11.44140625" style="84"/>
    <col min="2812" max="2812" width="18.109375" style="84" customWidth="1"/>
    <col min="2813" max="2814" width="7.33203125" style="84" bestFit="1" customWidth="1"/>
    <col min="2815" max="2816" width="7.33203125" style="84" customWidth="1"/>
    <col min="2817" max="2818" width="7.33203125" style="84" bestFit="1" customWidth="1"/>
    <col min="2819" max="2821" width="7.33203125" style="84" customWidth="1"/>
    <col min="2822" max="2827" width="0" style="84" hidden="1" customWidth="1"/>
    <col min="2828" max="2828" width="10.33203125" style="84" customWidth="1"/>
    <col min="2829" max="3067" width="11.44140625" style="84"/>
    <col min="3068" max="3068" width="18.109375" style="84" customWidth="1"/>
    <col min="3069" max="3070" width="7.33203125" style="84" bestFit="1" customWidth="1"/>
    <col min="3071" max="3072" width="7.33203125" style="84" customWidth="1"/>
    <col min="3073" max="3074" width="7.33203125" style="84" bestFit="1" customWidth="1"/>
    <col min="3075" max="3077" width="7.33203125" style="84" customWidth="1"/>
    <col min="3078" max="3083" width="0" style="84" hidden="1" customWidth="1"/>
    <col min="3084" max="3084" width="10.33203125" style="84" customWidth="1"/>
    <col min="3085" max="3323" width="11.44140625" style="84"/>
    <col min="3324" max="3324" width="18.109375" style="84" customWidth="1"/>
    <col min="3325" max="3326" width="7.33203125" style="84" bestFit="1" customWidth="1"/>
    <col min="3327" max="3328" width="7.33203125" style="84" customWidth="1"/>
    <col min="3329" max="3330" width="7.33203125" style="84" bestFit="1" customWidth="1"/>
    <col min="3331" max="3333" width="7.33203125" style="84" customWidth="1"/>
    <col min="3334" max="3339" width="0" style="84" hidden="1" customWidth="1"/>
    <col min="3340" max="3340" width="10.33203125" style="84" customWidth="1"/>
    <col min="3341" max="3579" width="11.44140625" style="84"/>
    <col min="3580" max="3580" width="18.109375" style="84" customWidth="1"/>
    <col min="3581" max="3582" width="7.33203125" style="84" bestFit="1" customWidth="1"/>
    <col min="3583" max="3584" width="7.33203125" style="84" customWidth="1"/>
    <col min="3585" max="3586" width="7.33203125" style="84" bestFit="1" customWidth="1"/>
    <col min="3587" max="3589" width="7.33203125" style="84" customWidth="1"/>
    <col min="3590" max="3595" width="0" style="84" hidden="1" customWidth="1"/>
    <col min="3596" max="3596" width="10.33203125" style="84" customWidth="1"/>
    <col min="3597" max="3835" width="11.44140625" style="84"/>
    <col min="3836" max="3836" width="18.109375" style="84" customWidth="1"/>
    <col min="3837" max="3838" width="7.33203125" style="84" bestFit="1" customWidth="1"/>
    <col min="3839" max="3840" width="7.33203125" style="84" customWidth="1"/>
    <col min="3841" max="3842" width="7.33203125" style="84" bestFit="1" customWidth="1"/>
    <col min="3843" max="3845" width="7.33203125" style="84" customWidth="1"/>
    <col min="3846" max="3851" width="0" style="84" hidden="1" customWidth="1"/>
    <col min="3852" max="3852" width="10.33203125" style="84" customWidth="1"/>
    <col min="3853" max="4091" width="11.44140625" style="84"/>
    <col min="4092" max="4092" width="18.109375" style="84" customWidth="1"/>
    <col min="4093" max="4094" width="7.33203125" style="84" bestFit="1" customWidth="1"/>
    <col min="4095" max="4096" width="7.33203125" style="84" customWidth="1"/>
    <col min="4097" max="4098" width="7.33203125" style="84" bestFit="1" customWidth="1"/>
    <col min="4099" max="4101" width="7.33203125" style="84" customWidth="1"/>
    <col min="4102" max="4107" width="0" style="84" hidden="1" customWidth="1"/>
    <col min="4108" max="4108" width="10.33203125" style="84" customWidth="1"/>
    <col min="4109" max="4347" width="11.44140625" style="84"/>
    <col min="4348" max="4348" width="18.109375" style="84" customWidth="1"/>
    <col min="4349" max="4350" width="7.33203125" style="84" bestFit="1" customWidth="1"/>
    <col min="4351" max="4352" width="7.33203125" style="84" customWidth="1"/>
    <col min="4353" max="4354" width="7.33203125" style="84" bestFit="1" customWidth="1"/>
    <col min="4355" max="4357" width="7.33203125" style="84" customWidth="1"/>
    <col min="4358" max="4363" width="0" style="84" hidden="1" customWidth="1"/>
    <col min="4364" max="4364" width="10.33203125" style="84" customWidth="1"/>
    <col min="4365" max="4603" width="11.44140625" style="84"/>
    <col min="4604" max="4604" width="18.109375" style="84" customWidth="1"/>
    <col min="4605" max="4606" width="7.33203125" style="84" bestFit="1" customWidth="1"/>
    <col min="4607" max="4608" width="7.33203125" style="84" customWidth="1"/>
    <col min="4609" max="4610" width="7.33203125" style="84" bestFit="1" customWidth="1"/>
    <col min="4611" max="4613" width="7.33203125" style="84" customWidth="1"/>
    <col min="4614" max="4619" width="0" style="84" hidden="1" customWidth="1"/>
    <col min="4620" max="4620" width="10.33203125" style="84" customWidth="1"/>
    <col min="4621" max="4859" width="11.44140625" style="84"/>
    <col min="4860" max="4860" width="18.109375" style="84" customWidth="1"/>
    <col min="4861" max="4862" width="7.33203125" style="84" bestFit="1" customWidth="1"/>
    <col min="4863" max="4864" width="7.33203125" style="84" customWidth="1"/>
    <col min="4865" max="4866" width="7.33203125" style="84" bestFit="1" customWidth="1"/>
    <col min="4867" max="4869" width="7.33203125" style="84" customWidth="1"/>
    <col min="4870" max="4875" width="0" style="84" hidden="1" customWidth="1"/>
    <col min="4876" max="4876" width="10.33203125" style="84" customWidth="1"/>
    <col min="4877" max="5115" width="11.44140625" style="84"/>
    <col min="5116" max="5116" width="18.109375" style="84" customWidth="1"/>
    <col min="5117" max="5118" width="7.33203125" style="84" bestFit="1" customWidth="1"/>
    <col min="5119" max="5120" width="7.33203125" style="84" customWidth="1"/>
    <col min="5121" max="5122" width="7.33203125" style="84" bestFit="1" customWidth="1"/>
    <col min="5123" max="5125" width="7.33203125" style="84" customWidth="1"/>
    <col min="5126" max="5131" width="0" style="84" hidden="1" customWidth="1"/>
    <col min="5132" max="5132" width="10.33203125" style="84" customWidth="1"/>
    <col min="5133" max="5371" width="11.44140625" style="84"/>
    <col min="5372" max="5372" width="18.109375" style="84" customWidth="1"/>
    <col min="5373" max="5374" width="7.33203125" style="84" bestFit="1" customWidth="1"/>
    <col min="5375" max="5376" width="7.33203125" style="84" customWidth="1"/>
    <col min="5377" max="5378" width="7.33203125" style="84" bestFit="1" customWidth="1"/>
    <col min="5379" max="5381" width="7.33203125" style="84" customWidth="1"/>
    <col min="5382" max="5387" width="0" style="84" hidden="1" customWidth="1"/>
    <col min="5388" max="5388" width="10.33203125" style="84" customWidth="1"/>
    <col min="5389" max="5627" width="11.44140625" style="84"/>
    <col min="5628" max="5628" width="18.109375" style="84" customWidth="1"/>
    <col min="5629" max="5630" width="7.33203125" style="84" bestFit="1" customWidth="1"/>
    <col min="5631" max="5632" width="7.33203125" style="84" customWidth="1"/>
    <col min="5633" max="5634" width="7.33203125" style="84" bestFit="1" customWidth="1"/>
    <col min="5635" max="5637" width="7.33203125" style="84" customWidth="1"/>
    <col min="5638" max="5643" width="0" style="84" hidden="1" customWidth="1"/>
    <col min="5644" max="5644" width="10.33203125" style="84" customWidth="1"/>
    <col min="5645" max="5883" width="11.44140625" style="84"/>
    <col min="5884" max="5884" width="18.109375" style="84" customWidth="1"/>
    <col min="5885" max="5886" width="7.33203125" style="84" bestFit="1" customWidth="1"/>
    <col min="5887" max="5888" width="7.33203125" style="84" customWidth="1"/>
    <col min="5889" max="5890" width="7.33203125" style="84" bestFit="1" customWidth="1"/>
    <col min="5891" max="5893" width="7.33203125" style="84" customWidth="1"/>
    <col min="5894" max="5899" width="0" style="84" hidden="1" customWidth="1"/>
    <col min="5900" max="5900" width="10.33203125" style="84" customWidth="1"/>
    <col min="5901" max="6139" width="11.44140625" style="84"/>
    <col min="6140" max="6140" width="18.109375" style="84" customWidth="1"/>
    <col min="6141" max="6142" width="7.33203125" style="84" bestFit="1" customWidth="1"/>
    <col min="6143" max="6144" width="7.33203125" style="84" customWidth="1"/>
    <col min="6145" max="6146" width="7.33203125" style="84" bestFit="1" customWidth="1"/>
    <col min="6147" max="6149" width="7.33203125" style="84" customWidth="1"/>
    <col min="6150" max="6155" width="0" style="84" hidden="1" customWidth="1"/>
    <col min="6156" max="6156" width="10.33203125" style="84" customWidth="1"/>
    <col min="6157" max="6395" width="11.44140625" style="84"/>
    <col min="6396" max="6396" width="18.109375" style="84" customWidth="1"/>
    <col min="6397" max="6398" width="7.33203125" style="84" bestFit="1" customWidth="1"/>
    <col min="6399" max="6400" width="7.33203125" style="84" customWidth="1"/>
    <col min="6401" max="6402" width="7.33203125" style="84" bestFit="1" customWidth="1"/>
    <col min="6403" max="6405" width="7.33203125" style="84" customWidth="1"/>
    <col min="6406" max="6411" width="0" style="84" hidden="1" customWidth="1"/>
    <col min="6412" max="6412" width="10.33203125" style="84" customWidth="1"/>
    <col min="6413" max="6651" width="11.44140625" style="84"/>
    <col min="6652" max="6652" width="18.109375" style="84" customWidth="1"/>
    <col min="6653" max="6654" width="7.33203125" style="84" bestFit="1" customWidth="1"/>
    <col min="6655" max="6656" width="7.33203125" style="84" customWidth="1"/>
    <col min="6657" max="6658" width="7.33203125" style="84" bestFit="1" customWidth="1"/>
    <col min="6659" max="6661" width="7.33203125" style="84" customWidth="1"/>
    <col min="6662" max="6667" width="0" style="84" hidden="1" customWidth="1"/>
    <col min="6668" max="6668" width="10.33203125" style="84" customWidth="1"/>
    <col min="6669" max="6907" width="11.44140625" style="84"/>
    <col min="6908" max="6908" width="18.109375" style="84" customWidth="1"/>
    <col min="6909" max="6910" width="7.33203125" style="84" bestFit="1" customWidth="1"/>
    <col min="6911" max="6912" width="7.33203125" style="84" customWidth="1"/>
    <col min="6913" max="6914" width="7.33203125" style="84" bestFit="1" customWidth="1"/>
    <col min="6915" max="6917" width="7.33203125" style="84" customWidth="1"/>
    <col min="6918" max="6923" width="0" style="84" hidden="1" customWidth="1"/>
    <col min="6924" max="6924" width="10.33203125" style="84" customWidth="1"/>
    <col min="6925" max="7163" width="11.44140625" style="84"/>
    <col min="7164" max="7164" width="18.109375" style="84" customWidth="1"/>
    <col min="7165" max="7166" width="7.33203125" style="84" bestFit="1" customWidth="1"/>
    <col min="7167" max="7168" width="7.33203125" style="84" customWidth="1"/>
    <col min="7169" max="7170" width="7.33203125" style="84" bestFit="1" customWidth="1"/>
    <col min="7171" max="7173" width="7.33203125" style="84" customWidth="1"/>
    <col min="7174" max="7179" width="0" style="84" hidden="1" customWidth="1"/>
    <col min="7180" max="7180" width="10.33203125" style="84" customWidth="1"/>
    <col min="7181" max="7419" width="11.44140625" style="84"/>
    <col min="7420" max="7420" width="18.109375" style="84" customWidth="1"/>
    <col min="7421" max="7422" width="7.33203125" style="84" bestFit="1" customWidth="1"/>
    <col min="7423" max="7424" width="7.33203125" style="84" customWidth="1"/>
    <col min="7425" max="7426" width="7.33203125" style="84" bestFit="1" customWidth="1"/>
    <col min="7427" max="7429" width="7.33203125" style="84" customWidth="1"/>
    <col min="7430" max="7435" width="0" style="84" hidden="1" customWidth="1"/>
    <col min="7436" max="7436" width="10.33203125" style="84" customWidth="1"/>
    <col min="7437" max="7675" width="11.44140625" style="84"/>
    <col min="7676" max="7676" width="18.109375" style="84" customWidth="1"/>
    <col min="7677" max="7678" width="7.33203125" style="84" bestFit="1" customWidth="1"/>
    <col min="7679" max="7680" width="7.33203125" style="84" customWidth="1"/>
    <col min="7681" max="7682" width="7.33203125" style="84" bestFit="1" customWidth="1"/>
    <col min="7683" max="7685" width="7.33203125" style="84" customWidth="1"/>
    <col min="7686" max="7691" width="0" style="84" hidden="1" customWidth="1"/>
    <col min="7692" max="7692" width="10.33203125" style="84" customWidth="1"/>
    <col min="7693" max="7931" width="11.44140625" style="84"/>
    <col min="7932" max="7932" width="18.109375" style="84" customWidth="1"/>
    <col min="7933" max="7934" width="7.33203125" style="84" bestFit="1" customWidth="1"/>
    <col min="7935" max="7936" width="7.33203125" style="84" customWidth="1"/>
    <col min="7937" max="7938" width="7.33203125" style="84" bestFit="1" customWidth="1"/>
    <col min="7939" max="7941" width="7.33203125" style="84" customWidth="1"/>
    <col min="7942" max="7947" width="0" style="84" hidden="1" customWidth="1"/>
    <col min="7948" max="7948" width="10.33203125" style="84" customWidth="1"/>
    <col min="7949" max="8187" width="11.44140625" style="84"/>
    <col min="8188" max="8188" width="18.109375" style="84" customWidth="1"/>
    <col min="8189" max="8190" width="7.33203125" style="84" bestFit="1" customWidth="1"/>
    <col min="8191" max="8192" width="7.33203125" style="84" customWidth="1"/>
    <col min="8193" max="8194" width="7.33203125" style="84" bestFit="1" customWidth="1"/>
    <col min="8195" max="8197" width="7.33203125" style="84" customWidth="1"/>
    <col min="8198" max="8203" width="0" style="84" hidden="1" customWidth="1"/>
    <col min="8204" max="8204" width="10.33203125" style="84" customWidth="1"/>
    <col min="8205" max="8443" width="11.44140625" style="84"/>
    <col min="8444" max="8444" width="18.109375" style="84" customWidth="1"/>
    <col min="8445" max="8446" width="7.33203125" style="84" bestFit="1" customWidth="1"/>
    <col min="8447" max="8448" width="7.33203125" style="84" customWidth="1"/>
    <col min="8449" max="8450" width="7.33203125" style="84" bestFit="1" customWidth="1"/>
    <col min="8451" max="8453" width="7.33203125" style="84" customWidth="1"/>
    <col min="8454" max="8459" width="0" style="84" hidden="1" customWidth="1"/>
    <col min="8460" max="8460" width="10.33203125" style="84" customWidth="1"/>
    <col min="8461" max="8699" width="11.44140625" style="84"/>
    <col min="8700" max="8700" width="18.109375" style="84" customWidth="1"/>
    <col min="8701" max="8702" width="7.33203125" style="84" bestFit="1" customWidth="1"/>
    <col min="8703" max="8704" width="7.33203125" style="84" customWidth="1"/>
    <col min="8705" max="8706" width="7.33203125" style="84" bestFit="1" customWidth="1"/>
    <col min="8707" max="8709" width="7.33203125" style="84" customWidth="1"/>
    <col min="8710" max="8715" width="0" style="84" hidden="1" customWidth="1"/>
    <col min="8716" max="8716" width="10.33203125" style="84" customWidth="1"/>
    <col min="8717" max="8955" width="11.44140625" style="84"/>
    <col min="8956" max="8956" width="18.109375" style="84" customWidth="1"/>
    <col min="8957" max="8958" width="7.33203125" style="84" bestFit="1" customWidth="1"/>
    <col min="8959" max="8960" width="7.33203125" style="84" customWidth="1"/>
    <col min="8961" max="8962" width="7.33203125" style="84" bestFit="1" customWidth="1"/>
    <col min="8963" max="8965" width="7.33203125" style="84" customWidth="1"/>
    <col min="8966" max="8971" width="0" style="84" hidden="1" customWidth="1"/>
    <col min="8972" max="8972" width="10.33203125" style="84" customWidth="1"/>
    <col min="8973" max="9211" width="11.44140625" style="84"/>
    <col min="9212" max="9212" width="18.109375" style="84" customWidth="1"/>
    <col min="9213" max="9214" width="7.33203125" style="84" bestFit="1" customWidth="1"/>
    <col min="9215" max="9216" width="7.33203125" style="84" customWidth="1"/>
    <col min="9217" max="9218" width="7.33203125" style="84" bestFit="1" customWidth="1"/>
    <col min="9219" max="9221" width="7.33203125" style="84" customWidth="1"/>
    <col min="9222" max="9227" width="0" style="84" hidden="1" customWidth="1"/>
    <col min="9228" max="9228" width="10.33203125" style="84" customWidth="1"/>
    <col min="9229" max="9467" width="11.44140625" style="84"/>
    <col min="9468" max="9468" width="18.109375" style="84" customWidth="1"/>
    <col min="9469" max="9470" width="7.33203125" style="84" bestFit="1" customWidth="1"/>
    <col min="9471" max="9472" width="7.33203125" style="84" customWidth="1"/>
    <col min="9473" max="9474" width="7.33203125" style="84" bestFit="1" customWidth="1"/>
    <col min="9475" max="9477" width="7.33203125" style="84" customWidth="1"/>
    <col min="9478" max="9483" width="0" style="84" hidden="1" customWidth="1"/>
    <col min="9484" max="9484" width="10.33203125" style="84" customWidth="1"/>
    <col min="9485" max="9723" width="11.44140625" style="84"/>
    <col min="9724" max="9724" width="18.109375" style="84" customWidth="1"/>
    <col min="9725" max="9726" width="7.33203125" style="84" bestFit="1" customWidth="1"/>
    <col min="9727" max="9728" width="7.33203125" style="84" customWidth="1"/>
    <col min="9729" max="9730" width="7.33203125" style="84" bestFit="1" customWidth="1"/>
    <col min="9731" max="9733" width="7.33203125" style="84" customWidth="1"/>
    <col min="9734" max="9739" width="0" style="84" hidden="1" customWidth="1"/>
    <col min="9740" max="9740" width="10.33203125" style="84" customWidth="1"/>
    <col min="9741" max="9979" width="11.44140625" style="84"/>
    <col min="9980" max="9980" width="18.109375" style="84" customWidth="1"/>
    <col min="9981" max="9982" width="7.33203125" style="84" bestFit="1" customWidth="1"/>
    <col min="9983" max="9984" width="7.33203125" style="84" customWidth="1"/>
    <col min="9985" max="9986" width="7.33203125" style="84" bestFit="1" customWidth="1"/>
    <col min="9987" max="9989" width="7.33203125" style="84" customWidth="1"/>
    <col min="9990" max="9995" width="0" style="84" hidden="1" customWidth="1"/>
    <col min="9996" max="9996" width="10.33203125" style="84" customWidth="1"/>
    <col min="9997" max="10235" width="11.44140625" style="84"/>
    <col min="10236" max="10236" width="18.109375" style="84" customWidth="1"/>
    <col min="10237" max="10238" width="7.33203125" style="84" bestFit="1" customWidth="1"/>
    <col min="10239" max="10240" width="7.33203125" style="84" customWidth="1"/>
    <col min="10241" max="10242" width="7.33203125" style="84" bestFit="1" customWidth="1"/>
    <col min="10243" max="10245" width="7.33203125" style="84" customWidth="1"/>
    <col min="10246" max="10251" width="0" style="84" hidden="1" customWidth="1"/>
    <col min="10252" max="10252" width="10.33203125" style="84" customWidth="1"/>
    <col min="10253" max="10491" width="11.44140625" style="84"/>
    <col min="10492" max="10492" width="18.109375" style="84" customWidth="1"/>
    <col min="10493" max="10494" width="7.33203125" style="84" bestFit="1" customWidth="1"/>
    <col min="10495" max="10496" width="7.33203125" style="84" customWidth="1"/>
    <col min="10497" max="10498" width="7.33203125" style="84" bestFit="1" customWidth="1"/>
    <col min="10499" max="10501" width="7.33203125" style="84" customWidth="1"/>
    <col min="10502" max="10507" width="0" style="84" hidden="1" customWidth="1"/>
    <col min="10508" max="10508" width="10.33203125" style="84" customWidth="1"/>
    <col min="10509" max="10747" width="11.44140625" style="84"/>
    <col min="10748" max="10748" width="18.109375" style="84" customWidth="1"/>
    <col min="10749" max="10750" width="7.33203125" style="84" bestFit="1" customWidth="1"/>
    <col min="10751" max="10752" width="7.33203125" style="84" customWidth="1"/>
    <col min="10753" max="10754" width="7.33203125" style="84" bestFit="1" customWidth="1"/>
    <col min="10755" max="10757" width="7.33203125" style="84" customWidth="1"/>
    <col min="10758" max="10763" width="0" style="84" hidden="1" customWidth="1"/>
    <col min="10764" max="10764" width="10.33203125" style="84" customWidth="1"/>
    <col min="10765" max="11003" width="11.44140625" style="84"/>
    <col min="11004" max="11004" width="18.109375" style="84" customWidth="1"/>
    <col min="11005" max="11006" width="7.33203125" style="84" bestFit="1" customWidth="1"/>
    <col min="11007" max="11008" width="7.33203125" style="84" customWidth="1"/>
    <col min="11009" max="11010" width="7.33203125" style="84" bestFit="1" customWidth="1"/>
    <col min="11011" max="11013" width="7.33203125" style="84" customWidth="1"/>
    <col min="11014" max="11019" width="0" style="84" hidden="1" customWidth="1"/>
    <col min="11020" max="11020" width="10.33203125" style="84" customWidth="1"/>
    <col min="11021" max="11259" width="11.44140625" style="84"/>
    <col min="11260" max="11260" width="18.109375" style="84" customWidth="1"/>
    <col min="11261" max="11262" width="7.33203125" style="84" bestFit="1" customWidth="1"/>
    <col min="11263" max="11264" width="7.33203125" style="84" customWidth="1"/>
    <col min="11265" max="11266" width="7.33203125" style="84" bestFit="1" customWidth="1"/>
    <col min="11267" max="11269" width="7.33203125" style="84" customWidth="1"/>
    <col min="11270" max="11275" width="0" style="84" hidden="1" customWidth="1"/>
    <col min="11276" max="11276" width="10.33203125" style="84" customWidth="1"/>
    <col min="11277" max="11515" width="11.44140625" style="84"/>
    <col min="11516" max="11516" width="18.109375" style="84" customWidth="1"/>
    <col min="11517" max="11518" width="7.33203125" style="84" bestFit="1" customWidth="1"/>
    <col min="11519" max="11520" width="7.33203125" style="84" customWidth="1"/>
    <col min="11521" max="11522" width="7.33203125" style="84" bestFit="1" customWidth="1"/>
    <col min="11523" max="11525" width="7.33203125" style="84" customWidth="1"/>
    <col min="11526" max="11531" width="0" style="84" hidden="1" customWidth="1"/>
    <col min="11532" max="11532" width="10.33203125" style="84" customWidth="1"/>
    <col min="11533" max="11771" width="11.44140625" style="84"/>
    <col min="11772" max="11772" width="18.109375" style="84" customWidth="1"/>
    <col min="11773" max="11774" width="7.33203125" style="84" bestFit="1" customWidth="1"/>
    <col min="11775" max="11776" width="7.33203125" style="84" customWidth="1"/>
    <col min="11777" max="11778" width="7.33203125" style="84" bestFit="1" customWidth="1"/>
    <col min="11779" max="11781" width="7.33203125" style="84" customWidth="1"/>
    <col min="11782" max="11787" width="0" style="84" hidden="1" customWidth="1"/>
    <col min="11788" max="11788" width="10.33203125" style="84" customWidth="1"/>
    <col min="11789" max="12027" width="11.44140625" style="84"/>
    <col min="12028" max="12028" width="18.109375" style="84" customWidth="1"/>
    <col min="12029" max="12030" width="7.33203125" style="84" bestFit="1" customWidth="1"/>
    <col min="12031" max="12032" width="7.33203125" style="84" customWidth="1"/>
    <col min="12033" max="12034" width="7.33203125" style="84" bestFit="1" customWidth="1"/>
    <col min="12035" max="12037" width="7.33203125" style="84" customWidth="1"/>
    <col min="12038" max="12043" width="0" style="84" hidden="1" customWidth="1"/>
    <col min="12044" max="12044" width="10.33203125" style="84" customWidth="1"/>
    <col min="12045" max="12283" width="11.44140625" style="84"/>
    <col min="12284" max="12284" width="18.109375" style="84" customWidth="1"/>
    <col min="12285" max="12286" width="7.33203125" style="84" bestFit="1" customWidth="1"/>
    <col min="12287" max="12288" width="7.33203125" style="84" customWidth="1"/>
    <col min="12289" max="12290" width="7.33203125" style="84" bestFit="1" customWidth="1"/>
    <col min="12291" max="12293" width="7.33203125" style="84" customWidth="1"/>
    <col min="12294" max="12299" width="0" style="84" hidden="1" customWidth="1"/>
    <col min="12300" max="12300" width="10.33203125" style="84" customWidth="1"/>
    <col min="12301" max="12539" width="11.44140625" style="84"/>
    <col min="12540" max="12540" width="18.109375" style="84" customWidth="1"/>
    <col min="12541" max="12542" width="7.33203125" style="84" bestFit="1" customWidth="1"/>
    <col min="12543" max="12544" width="7.33203125" style="84" customWidth="1"/>
    <col min="12545" max="12546" width="7.33203125" style="84" bestFit="1" customWidth="1"/>
    <col min="12547" max="12549" width="7.33203125" style="84" customWidth="1"/>
    <col min="12550" max="12555" width="0" style="84" hidden="1" customWidth="1"/>
    <col min="12556" max="12556" width="10.33203125" style="84" customWidth="1"/>
    <col min="12557" max="12795" width="11.44140625" style="84"/>
    <col min="12796" max="12796" width="18.109375" style="84" customWidth="1"/>
    <col min="12797" max="12798" width="7.33203125" style="84" bestFit="1" customWidth="1"/>
    <col min="12799" max="12800" width="7.33203125" style="84" customWidth="1"/>
    <col min="12801" max="12802" width="7.33203125" style="84" bestFit="1" customWidth="1"/>
    <col min="12803" max="12805" width="7.33203125" style="84" customWidth="1"/>
    <col min="12806" max="12811" width="0" style="84" hidden="1" customWidth="1"/>
    <col min="12812" max="12812" width="10.33203125" style="84" customWidth="1"/>
    <col min="12813" max="13051" width="11.44140625" style="84"/>
    <col min="13052" max="13052" width="18.109375" style="84" customWidth="1"/>
    <col min="13053" max="13054" width="7.33203125" style="84" bestFit="1" customWidth="1"/>
    <col min="13055" max="13056" width="7.33203125" style="84" customWidth="1"/>
    <col min="13057" max="13058" width="7.33203125" style="84" bestFit="1" customWidth="1"/>
    <col min="13059" max="13061" width="7.33203125" style="84" customWidth="1"/>
    <col min="13062" max="13067" width="0" style="84" hidden="1" customWidth="1"/>
    <col min="13068" max="13068" width="10.33203125" style="84" customWidth="1"/>
    <col min="13069" max="13307" width="11.44140625" style="84"/>
    <col min="13308" max="13308" width="18.109375" style="84" customWidth="1"/>
    <col min="13309" max="13310" width="7.33203125" style="84" bestFit="1" customWidth="1"/>
    <col min="13311" max="13312" width="7.33203125" style="84" customWidth="1"/>
    <col min="13313" max="13314" width="7.33203125" style="84" bestFit="1" customWidth="1"/>
    <col min="13315" max="13317" width="7.33203125" style="84" customWidth="1"/>
    <col min="13318" max="13323" width="0" style="84" hidden="1" customWidth="1"/>
    <col min="13324" max="13324" width="10.33203125" style="84" customWidth="1"/>
    <col min="13325" max="13563" width="11.44140625" style="84"/>
    <col min="13564" max="13564" width="18.109375" style="84" customWidth="1"/>
    <col min="13565" max="13566" width="7.33203125" style="84" bestFit="1" customWidth="1"/>
    <col min="13567" max="13568" width="7.33203125" style="84" customWidth="1"/>
    <col min="13569" max="13570" width="7.33203125" style="84" bestFit="1" customWidth="1"/>
    <col min="13571" max="13573" width="7.33203125" style="84" customWidth="1"/>
    <col min="13574" max="13579" width="0" style="84" hidden="1" customWidth="1"/>
    <col min="13580" max="13580" width="10.33203125" style="84" customWidth="1"/>
    <col min="13581" max="13819" width="11.44140625" style="84"/>
    <col min="13820" max="13820" width="18.109375" style="84" customWidth="1"/>
    <col min="13821" max="13822" width="7.33203125" style="84" bestFit="1" customWidth="1"/>
    <col min="13823" max="13824" width="7.33203125" style="84" customWidth="1"/>
    <col min="13825" max="13826" width="7.33203125" style="84" bestFit="1" customWidth="1"/>
    <col min="13827" max="13829" width="7.33203125" style="84" customWidth="1"/>
    <col min="13830" max="13835" width="0" style="84" hidden="1" customWidth="1"/>
    <col min="13836" max="13836" width="10.33203125" style="84" customWidth="1"/>
    <col min="13837" max="14075" width="11.44140625" style="84"/>
    <col min="14076" max="14076" width="18.109375" style="84" customWidth="1"/>
    <col min="14077" max="14078" width="7.33203125" style="84" bestFit="1" customWidth="1"/>
    <col min="14079" max="14080" width="7.33203125" style="84" customWidth="1"/>
    <col min="14081" max="14082" width="7.33203125" style="84" bestFit="1" customWidth="1"/>
    <col min="14083" max="14085" width="7.33203125" style="84" customWidth="1"/>
    <col min="14086" max="14091" width="0" style="84" hidden="1" customWidth="1"/>
    <col min="14092" max="14092" width="10.33203125" style="84" customWidth="1"/>
    <col min="14093" max="14331" width="11.44140625" style="84"/>
    <col min="14332" max="14332" width="18.109375" style="84" customWidth="1"/>
    <col min="14333" max="14334" width="7.33203125" style="84" bestFit="1" customWidth="1"/>
    <col min="14335" max="14336" width="7.33203125" style="84" customWidth="1"/>
    <col min="14337" max="14338" width="7.33203125" style="84" bestFit="1" customWidth="1"/>
    <col min="14339" max="14341" width="7.33203125" style="84" customWidth="1"/>
    <col min="14342" max="14347" width="0" style="84" hidden="1" customWidth="1"/>
    <col min="14348" max="14348" width="10.33203125" style="84" customWidth="1"/>
    <col min="14349" max="14587" width="11.44140625" style="84"/>
    <col min="14588" max="14588" width="18.109375" style="84" customWidth="1"/>
    <col min="14589" max="14590" width="7.33203125" style="84" bestFit="1" customWidth="1"/>
    <col min="14591" max="14592" width="7.33203125" style="84" customWidth="1"/>
    <col min="14593" max="14594" width="7.33203125" style="84" bestFit="1" customWidth="1"/>
    <col min="14595" max="14597" width="7.33203125" style="84" customWidth="1"/>
    <col min="14598" max="14603" width="0" style="84" hidden="1" customWidth="1"/>
    <col min="14604" max="14604" width="10.33203125" style="84" customWidth="1"/>
    <col min="14605" max="14843" width="11.44140625" style="84"/>
    <col min="14844" max="14844" width="18.109375" style="84" customWidth="1"/>
    <col min="14845" max="14846" width="7.33203125" style="84" bestFit="1" customWidth="1"/>
    <col min="14847" max="14848" width="7.33203125" style="84" customWidth="1"/>
    <col min="14849" max="14850" width="7.33203125" style="84" bestFit="1" customWidth="1"/>
    <col min="14851" max="14853" width="7.33203125" style="84" customWidth="1"/>
    <col min="14854" max="14859" width="0" style="84" hidden="1" customWidth="1"/>
    <col min="14860" max="14860" width="10.33203125" style="84" customWidth="1"/>
    <col min="14861" max="15099" width="11.44140625" style="84"/>
    <col min="15100" max="15100" width="18.109375" style="84" customWidth="1"/>
    <col min="15101" max="15102" width="7.33203125" style="84" bestFit="1" customWidth="1"/>
    <col min="15103" max="15104" width="7.33203125" style="84" customWidth="1"/>
    <col min="15105" max="15106" width="7.33203125" style="84" bestFit="1" customWidth="1"/>
    <col min="15107" max="15109" width="7.33203125" style="84" customWidth="1"/>
    <col min="15110" max="15115" width="0" style="84" hidden="1" customWidth="1"/>
    <col min="15116" max="15116" width="10.33203125" style="84" customWidth="1"/>
    <col min="15117" max="15355" width="11.44140625" style="84"/>
    <col min="15356" max="15356" width="18.109375" style="84" customWidth="1"/>
    <col min="15357" max="15358" width="7.33203125" style="84" bestFit="1" customWidth="1"/>
    <col min="15359" max="15360" width="7.33203125" style="84" customWidth="1"/>
    <col min="15361" max="15362" width="7.33203125" style="84" bestFit="1" customWidth="1"/>
    <col min="15363" max="15365" width="7.33203125" style="84" customWidth="1"/>
    <col min="15366" max="15371" width="0" style="84" hidden="1" customWidth="1"/>
    <col min="15372" max="15372" width="10.33203125" style="84" customWidth="1"/>
    <col min="15373" max="15611" width="11.44140625" style="84"/>
    <col min="15612" max="15612" width="18.109375" style="84" customWidth="1"/>
    <col min="15613" max="15614" width="7.33203125" style="84" bestFit="1" customWidth="1"/>
    <col min="15615" max="15616" width="7.33203125" style="84" customWidth="1"/>
    <col min="15617" max="15618" width="7.33203125" style="84" bestFit="1" customWidth="1"/>
    <col min="15619" max="15621" width="7.33203125" style="84" customWidth="1"/>
    <col min="15622" max="15627" width="0" style="84" hidden="1" customWidth="1"/>
    <col min="15628" max="15628" width="10.33203125" style="84" customWidth="1"/>
    <col min="15629" max="15867" width="11.44140625" style="84"/>
    <col min="15868" max="15868" width="18.109375" style="84" customWidth="1"/>
    <col min="15869" max="15870" width="7.33203125" style="84" bestFit="1" customWidth="1"/>
    <col min="15871" max="15872" width="7.33203125" style="84" customWidth="1"/>
    <col min="15873" max="15874" width="7.33203125" style="84" bestFit="1" customWidth="1"/>
    <col min="15875" max="15877" width="7.33203125" style="84" customWidth="1"/>
    <col min="15878" max="15883" width="0" style="84" hidden="1" customWidth="1"/>
    <col min="15884" max="15884" width="10.33203125" style="84" customWidth="1"/>
    <col min="15885" max="16123" width="11.44140625" style="84"/>
    <col min="16124" max="16124" width="18.109375" style="84" customWidth="1"/>
    <col min="16125" max="16126" width="7.33203125" style="84" bestFit="1" customWidth="1"/>
    <col min="16127" max="16128" width="7.33203125" style="84" customWidth="1"/>
    <col min="16129" max="16130" width="7.33203125" style="84" bestFit="1" customWidth="1"/>
    <col min="16131" max="16133" width="7.33203125" style="84" customWidth="1"/>
    <col min="16134" max="16139" width="0" style="84" hidden="1" customWidth="1"/>
    <col min="16140" max="16140" width="10.33203125" style="84" customWidth="1"/>
    <col min="16141" max="16384" width="11.44140625" style="84"/>
  </cols>
  <sheetData>
    <row r="1" spans="1:16" s="85" customFormat="1" x14ac:dyDescent="0.25"/>
    <row r="2" spans="1:16" s="85" customFormat="1" x14ac:dyDescent="0.25">
      <c r="A2" s="112" t="s">
        <v>121</v>
      </c>
    </row>
    <row r="3" spans="1:16" s="85" customFormat="1" x14ac:dyDescent="0.25">
      <c r="A3" s="112" t="s">
        <v>122</v>
      </c>
    </row>
    <row r="4" spans="1:16" s="85" customFormat="1" x14ac:dyDescent="0.25"/>
    <row r="5" spans="1:16" s="85" customFormat="1" ht="13.8" x14ac:dyDescent="0.3">
      <c r="B5" s="347" t="s">
        <v>97</v>
      </c>
      <c r="C5" s="347"/>
      <c r="D5" s="347"/>
      <c r="E5" s="347"/>
      <c r="F5" s="347"/>
      <c r="G5" s="347"/>
      <c r="H5" s="347"/>
      <c r="I5" s="347"/>
      <c r="J5" s="347"/>
      <c r="K5" s="347"/>
      <c r="M5" s="283" t="s">
        <v>594</v>
      </c>
      <c r="O5" s="254"/>
    </row>
    <row r="6" spans="1:16" s="85" customFormat="1" ht="13.8" x14ac:dyDescent="0.3">
      <c r="B6" s="360" t="str">
        <f>'Solicitudes Regiones'!$B$6:$P$6</f>
        <v>Acumuladas de julio de 2008 a enero de 2019</v>
      </c>
      <c r="C6" s="360"/>
      <c r="D6" s="360"/>
      <c r="E6" s="360"/>
      <c r="F6" s="360"/>
      <c r="G6" s="360"/>
      <c r="H6" s="360"/>
      <c r="I6" s="360"/>
      <c r="J6" s="360"/>
      <c r="K6" s="360"/>
    </row>
    <row r="7" spans="1:16" x14ac:dyDescent="0.25">
      <c r="B7" s="86"/>
    </row>
    <row r="8" spans="1:16" ht="15" customHeight="1" x14ac:dyDescent="0.25">
      <c r="B8" s="375" t="s">
        <v>73</v>
      </c>
      <c r="C8" s="375"/>
      <c r="D8" s="375"/>
      <c r="E8" s="375"/>
      <c r="F8" s="375"/>
      <c r="G8" s="375"/>
      <c r="H8" s="375"/>
      <c r="I8" s="375"/>
      <c r="J8" s="375"/>
      <c r="K8" s="375"/>
      <c r="L8" s="97"/>
    </row>
    <row r="9" spans="1:16" ht="21" customHeight="1" x14ac:dyDescent="0.25">
      <c r="B9" s="375" t="s">
        <v>74</v>
      </c>
      <c r="C9" s="375" t="s">
        <v>2</v>
      </c>
      <c r="D9" s="375"/>
      <c r="E9" s="375"/>
      <c r="F9" s="375"/>
      <c r="G9" s="375"/>
      <c r="H9" s="375"/>
      <c r="I9" s="375"/>
      <c r="J9" s="375"/>
      <c r="K9" s="375"/>
    </row>
    <row r="10" spans="1:16" ht="24" x14ac:dyDescent="0.25">
      <c r="B10" s="375"/>
      <c r="C10" s="81" t="s">
        <v>75</v>
      </c>
      <c r="D10" s="81" t="s">
        <v>76</v>
      </c>
      <c r="E10" s="81" t="s">
        <v>77</v>
      </c>
      <c r="F10" s="81" t="s">
        <v>78</v>
      </c>
      <c r="G10" s="81" t="s">
        <v>8</v>
      </c>
      <c r="H10" s="81" t="s">
        <v>79</v>
      </c>
      <c r="I10" s="81" t="s">
        <v>80</v>
      </c>
      <c r="J10" s="81" t="s">
        <v>81</v>
      </c>
      <c r="K10" s="82" t="s">
        <v>46</v>
      </c>
    </row>
    <row r="11" spans="1:16" x14ac:dyDescent="0.25">
      <c r="B11" s="76" t="s">
        <v>151</v>
      </c>
      <c r="C11" s="76">
        <v>3673</v>
      </c>
      <c r="D11" s="76">
        <v>2321</v>
      </c>
      <c r="E11" s="76">
        <f>C11+D11</f>
        <v>5994</v>
      </c>
      <c r="F11" s="77">
        <f>E11/$E$18</f>
        <v>0.64389300676764416</v>
      </c>
      <c r="G11" s="76">
        <v>12771</v>
      </c>
      <c r="H11" s="76">
        <v>929</v>
      </c>
      <c r="I11" s="76">
        <f>G11+H11</f>
        <v>13700</v>
      </c>
      <c r="J11" s="77">
        <f>I11/$I$18</f>
        <v>0.71065463222325964</v>
      </c>
      <c r="K11" s="76">
        <f t="shared" ref="K11:K17" si="0">E11+I11</f>
        <v>19694</v>
      </c>
      <c r="P11" s="89"/>
    </row>
    <row r="12" spans="1:16" x14ac:dyDescent="0.25">
      <c r="B12" s="76" t="s">
        <v>90</v>
      </c>
      <c r="C12" s="76">
        <v>1061</v>
      </c>
      <c r="D12" s="76">
        <v>1265</v>
      </c>
      <c r="E12" s="76">
        <f t="shared" ref="E12:E17" si="1">C12+D12</f>
        <v>2326</v>
      </c>
      <c r="F12" s="77">
        <f t="shared" ref="F12:F17" si="2">E12/$E$18</f>
        <v>0.24986572134493501</v>
      </c>
      <c r="G12" s="76">
        <v>3558</v>
      </c>
      <c r="H12" s="76">
        <v>473</v>
      </c>
      <c r="I12" s="76">
        <f t="shared" ref="I12:I17" si="3">G12+H12</f>
        <v>4031</v>
      </c>
      <c r="J12" s="77">
        <f t="shared" ref="J12:J17" si="4">I12/$I$18</f>
        <v>0.20909845419649342</v>
      </c>
      <c r="K12" s="76">
        <f t="shared" si="0"/>
        <v>6357</v>
      </c>
      <c r="P12" s="89"/>
    </row>
    <row r="13" spans="1:16" x14ac:dyDescent="0.25">
      <c r="B13" s="76" t="s">
        <v>91</v>
      </c>
      <c r="C13" s="76">
        <v>254</v>
      </c>
      <c r="D13" s="76">
        <v>156</v>
      </c>
      <c r="E13" s="76">
        <f t="shared" si="1"/>
        <v>410</v>
      </c>
      <c r="F13" s="77">
        <f t="shared" si="2"/>
        <v>4.4043398861317008E-2</v>
      </c>
      <c r="G13" s="76">
        <v>719</v>
      </c>
      <c r="H13" s="76">
        <v>66</v>
      </c>
      <c r="I13" s="76">
        <f t="shared" si="3"/>
        <v>785</v>
      </c>
      <c r="J13" s="77">
        <f t="shared" si="4"/>
        <v>4.0719991700383859E-2</v>
      </c>
      <c r="K13" s="76">
        <f t="shared" si="0"/>
        <v>1195</v>
      </c>
      <c r="P13" s="89"/>
    </row>
    <row r="14" spans="1:16" x14ac:dyDescent="0.25">
      <c r="B14" s="76" t="s">
        <v>92</v>
      </c>
      <c r="C14" s="76">
        <v>54</v>
      </c>
      <c r="D14" s="76">
        <v>40</v>
      </c>
      <c r="E14" s="76">
        <f t="shared" si="1"/>
        <v>94</v>
      </c>
      <c r="F14" s="77">
        <f t="shared" si="2"/>
        <v>1.0097754860887313E-2</v>
      </c>
      <c r="G14" s="76">
        <v>56</v>
      </c>
      <c r="H14" s="76">
        <v>10</v>
      </c>
      <c r="I14" s="76">
        <f t="shared" si="3"/>
        <v>66</v>
      </c>
      <c r="J14" s="77">
        <f t="shared" si="4"/>
        <v>3.4235916588857764E-3</v>
      </c>
      <c r="K14" s="76">
        <f t="shared" si="0"/>
        <v>160</v>
      </c>
      <c r="P14" s="89"/>
    </row>
    <row r="15" spans="1:16" x14ac:dyDescent="0.25">
      <c r="B15" s="76" t="s">
        <v>93</v>
      </c>
      <c r="C15" s="76">
        <v>55</v>
      </c>
      <c r="D15" s="76">
        <v>34</v>
      </c>
      <c r="E15" s="76">
        <f t="shared" si="1"/>
        <v>89</v>
      </c>
      <c r="F15" s="77">
        <f t="shared" si="2"/>
        <v>9.5606402406273501E-3</v>
      </c>
      <c r="G15" s="76">
        <v>33</v>
      </c>
      <c r="H15" s="76">
        <v>5</v>
      </c>
      <c r="I15" s="76">
        <f t="shared" si="3"/>
        <v>38</v>
      </c>
      <c r="J15" s="77">
        <f t="shared" si="4"/>
        <v>1.9711588339039318E-3</v>
      </c>
      <c r="K15" s="76">
        <f t="shared" si="0"/>
        <v>127</v>
      </c>
      <c r="P15" s="89"/>
    </row>
    <row r="16" spans="1:16" x14ac:dyDescent="0.25">
      <c r="B16" s="76" t="s">
        <v>94</v>
      </c>
      <c r="C16" s="76">
        <v>92</v>
      </c>
      <c r="D16" s="76">
        <v>84</v>
      </c>
      <c r="E16" s="76">
        <f t="shared" si="1"/>
        <v>176</v>
      </c>
      <c r="F16" s="77">
        <f t="shared" si="2"/>
        <v>1.8906434633150716E-2</v>
      </c>
      <c r="G16" s="76">
        <v>209</v>
      </c>
      <c r="H16" s="76">
        <v>19</v>
      </c>
      <c r="I16" s="76">
        <f t="shared" si="3"/>
        <v>228</v>
      </c>
      <c r="J16" s="77">
        <f t="shared" si="4"/>
        <v>1.1826953003423592E-2</v>
      </c>
      <c r="K16" s="76">
        <f t="shared" si="0"/>
        <v>404</v>
      </c>
      <c r="P16" s="89"/>
    </row>
    <row r="17" spans="2:16" x14ac:dyDescent="0.25">
      <c r="B17" s="76" t="s">
        <v>95</v>
      </c>
      <c r="C17" s="76">
        <v>147</v>
      </c>
      <c r="D17" s="76">
        <v>73</v>
      </c>
      <c r="E17" s="76">
        <f t="shared" si="1"/>
        <v>220</v>
      </c>
      <c r="F17" s="77">
        <f t="shared" si="2"/>
        <v>2.3633043291438394E-2</v>
      </c>
      <c r="G17" s="76">
        <v>407</v>
      </c>
      <c r="H17" s="76">
        <v>23</v>
      </c>
      <c r="I17" s="76">
        <f t="shared" si="3"/>
        <v>430</v>
      </c>
      <c r="J17" s="77">
        <f t="shared" si="4"/>
        <v>2.2305218383649756E-2</v>
      </c>
      <c r="K17" s="76">
        <f t="shared" si="0"/>
        <v>650</v>
      </c>
      <c r="P17" s="89"/>
    </row>
    <row r="18" spans="2:16" x14ac:dyDescent="0.25">
      <c r="B18" s="78" t="s">
        <v>66</v>
      </c>
      <c r="C18" s="76">
        <f>SUM(C11:C17)</f>
        <v>5336</v>
      </c>
      <c r="D18" s="76">
        <f t="shared" ref="D18:H18" si="5">SUM(D11:D17)</f>
        <v>3973</v>
      </c>
      <c r="E18" s="78">
        <f t="shared" ref="E18" si="6">C18+D18</f>
        <v>9309</v>
      </c>
      <c r="F18" s="79">
        <f t="shared" ref="F18" si="7">E18/$E$18</f>
        <v>1</v>
      </c>
      <c r="G18" s="76">
        <f t="shared" si="5"/>
        <v>17753</v>
      </c>
      <c r="H18" s="76">
        <f t="shared" si="5"/>
        <v>1525</v>
      </c>
      <c r="I18" s="78">
        <f t="shared" ref="I18" si="8">G18+H18</f>
        <v>19278</v>
      </c>
      <c r="J18" s="80">
        <f t="shared" ref="J18" si="9">I18/$I$18</f>
        <v>1</v>
      </c>
      <c r="K18" s="78">
        <f>SUM(K11:K17)</f>
        <v>28587</v>
      </c>
      <c r="P18" s="89"/>
    </row>
    <row r="19" spans="2:16" ht="25.5" customHeight="1" x14ac:dyDescent="0.25">
      <c r="B19" s="90" t="s">
        <v>82</v>
      </c>
      <c r="C19" s="115">
        <f>+C18/$K$18</f>
        <v>0.18665827124217302</v>
      </c>
      <c r="D19" s="115">
        <f>+D18/$K$18</f>
        <v>0.1389792563053136</v>
      </c>
      <c r="E19" s="116">
        <f>C19+D19</f>
        <v>0.32563752754748665</v>
      </c>
      <c r="F19" s="116"/>
      <c r="G19" s="115">
        <f>+G18/$K$18</f>
        <v>0.62101654598243961</v>
      </c>
      <c r="H19" s="115">
        <f>+H18/$K$18</f>
        <v>5.3345926470073808E-2</v>
      </c>
      <c r="I19" s="116">
        <f>H19+G19</f>
        <v>0.67436247245251346</v>
      </c>
      <c r="J19" s="116"/>
      <c r="K19" s="116">
        <f>E19+I19</f>
        <v>1</v>
      </c>
    </row>
    <row r="20" spans="2:16" x14ac:dyDescent="0.25">
      <c r="B20" s="93"/>
      <c r="C20" s="117"/>
      <c r="D20" s="117"/>
      <c r="E20" s="118"/>
      <c r="F20" s="118"/>
      <c r="G20" s="117"/>
      <c r="H20" s="117"/>
      <c r="I20" s="118"/>
      <c r="J20" s="118"/>
      <c r="K20" s="118"/>
    </row>
    <row r="21" spans="2:16" ht="13.8" x14ac:dyDescent="0.3">
      <c r="B21" s="347" t="s">
        <v>148</v>
      </c>
      <c r="C21" s="347"/>
      <c r="D21" s="347"/>
      <c r="E21" s="347"/>
      <c r="F21" s="347"/>
      <c r="G21" s="347"/>
      <c r="H21" s="347"/>
      <c r="I21" s="347"/>
      <c r="J21" s="347"/>
      <c r="K21" s="347"/>
    </row>
    <row r="22" spans="2:16" ht="13.8" x14ac:dyDescent="0.3">
      <c r="B22" s="360" t="str">
        <f>'Solicitudes Regiones'!$B$6:$P$6</f>
        <v>Acumuladas de julio de 2008 a enero de 2019</v>
      </c>
      <c r="C22" s="360"/>
      <c r="D22" s="360"/>
      <c r="E22" s="360"/>
      <c r="F22" s="360"/>
      <c r="G22" s="360"/>
      <c r="H22" s="360"/>
      <c r="I22" s="360"/>
      <c r="J22" s="360"/>
      <c r="K22" s="360"/>
    </row>
    <row r="23" spans="2:16" x14ac:dyDescent="0.25">
      <c r="B23" s="93"/>
      <c r="C23" s="118"/>
      <c r="D23" s="118"/>
      <c r="E23" s="118"/>
      <c r="F23" s="118"/>
      <c r="G23" s="118"/>
      <c r="H23" s="118"/>
      <c r="I23" s="118"/>
      <c r="J23" s="118"/>
      <c r="K23" s="118"/>
      <c r="L23" s="135"/>
    </row>
    <row r="24" spans="2:16" ht="12.75" customHeight="1" x14ac:dyDescent="0.25">
      <c r="B24" s="375" t="s">
        <v>83</v>
      </c>
      <c r="C24" s="375"/>
      <c r="D24" s="375"/>
      <c r="E24" s="375"/>
      <c r="F24" s="375"/>
      <c r="G24" s="375"/>
      <c r="H24" s="375"/>
      <c r="I24" s="375"/>
      <c r="J24" s="375"/>
      <c r="K24" s="375"/>
      <c r="L24" s="97"/>
    </row>
    <row r="25" spans="2:16" ht="20.25" customHeight="1" x14ac:dyDescent="0.25">
      <c r="B25" s="375" t="s">
        <v>74</v>
      </c>
      <c r="C25" s="375" t="s">
        <v>2</v>
      </c>
      <c r="D25" s="375"/>
      <c r="E25" s="375"/>
      <c r="F25" s="375"/>
      <c r="G25" s="375"/>
      <c r="H25" s="375"/>
      <c r="I25" s="375"/>
      <c r="J25" s="375"/>
      <c r="K25" s="375"/>
    </row>
    <row r="26" spans="2:16" ht="21" customHeight="1" x14ac:dyDescent="0.25">
      <c r="B26" s="375"/>
      <c r="C26" s="81" t="s">
        <v>75</v>
      </c>
      <c r="D26" s="81" t="s">
        <v>76</v>
      </c>
      <c r="E26" s="81" t="s">
        <v>77</v>
      </c>
      <c r="F26" s="81" t="s">
        <v>78</v>
      </c>
      <c r="G26" s="81" t="s">
        <v>8</v>
      </c>
      <c r="H26" s="81" t="s">
        <v>79</v>
      </c>
      <c r="I26" s="81" t="s">
        <v>80</v>
      </c>
      <c r="J26" s="81" t="s">
        <v>81</v>
      </c>
      <c r="K26" s="82" t="s">
        <v>46</v>
      </c>
    </row>
    <row r="27" spans="2:16" x14ac:dyDescent="0.25">
      <c r="B27" s="76" t="s">
        <v>151</v>
      </c>
      <c r="C27" s="76">
        <v>3124</v>
      </c>
      <c r="D27" s="76">
        <v>1399</v>
      </c>
      <c r="E27" s="76">
        <f>C27+D27</f>
        <v>4523</v>
      </c>
      <c r="F27" s="77">
        <f>E27/$E$18</f>
        <v>0.48587388548716298</v>
      </c>
      <c r="G27" s="76">
        <v>10057</v>
      </c>
      <c r="H27" s="76">
        <v>697</v>
      </c>
      <c r="I27" s="76">
        <f>G27+H27</f>
        <v>10754</v>
      </c>
      <c r="J27" s="77">
        <f>I27/$I$18</f>
        <v>0.55783794999481273</v>
      </c>
      <c r="K27" s="76">
        <f t="shared" ref="K27:K33" si="10">E27+I27</f>
        <v>15277</v>
      </c>
    </row>
    <row r="28" spans="2:16" x14ac:dyDescent="0.25">
      <c r="B28" s="76" t="s">
        <v>90</v>
      </c>
      <c r="C28" s="76">
        <v>964</v>
      </c>
      <c r="D28" s="76">
        <v>774</v>
      </c>
      <c r="E28" s="76">
        <f t="shared" ref="E28:E33" si="11">C28+D28</f>
        <v>1738</v>
      </c>
      <c r="F28" s="77">
        <f t="shared" ref="F28:F33" si="12">E28/$E$18</f>
        <v>0.18670104200236332</v>
      </c>
      <c r="G28" s="76">
        <v>2985</v>
      </c>
      <c r="H28" s="76">
        <v>372</v>
      </c>
      <c r="I28" s="76">
        <f t="shared" ref="I28:I33" si="13">G28+H28</f>
        <v>3357</v>
      </c>
      <c r="J28" s="77">
        <f t="shared" ref="J28:J33" si="14">I28/$I$18</f>
        <v>0.17413632119514472</v>
      </c>
      <c r="K28" s="76">
        <f t="shared" si="10"/>
        <v>5095</v>
      </c>
    </row>
    <row r="29" spans="2:16" x14ac:dyDescent="0.25">
      <c r="B29" s="76" t="s">
        <v>91</v>
      </c>
      <c r="C29" s="76">
        <v>211</v>
      </c>
      <c r="D29" s="76">
        <v>80</v>
      </c>
      <c r="E29" s="76">
        <f t="shared" si="11"/>
        <v>291</v>
      </c>
      <c r="F29" s="77">
        <f t="shared" si="12"/>
        <v>3.1260070899129876E-2</v>
      </c>
      <c r="G29" s="76">
        <v>570</v>
      </c>
      <c r="H29" s="76">
        <v>49</v>
      </c>
      <c r="I29" s="76">
        <f t="shared" si="13"/>
        <v>619</v>
      </c>
      <c r="J29" s="77">
        <f t="shared" si="14"/>
        <v>3.210913995227721E-2</v>
      </c>
      <c r="K29" s="76">
        <f t="shared" si="10"/>
        <v>910</v>
      </c>
    </row>
    <row r="30" spans="2:16" x14ac:dyDescent="0.25">
      <c r="B30" s="76" t="s">
        <v>92</v>
      </c>
      <c r="C30" s="76">
        <v>53</v>
      </c>
      <c r="D30" s="76">
        <v>21</v>
      </c>
      <c r="E30" s="76">
        <f t="shared" si="11"/>
        <v>74</v>
      </c>
      <c r="F30" s="77">
        <f t="shared" si="12"/>
        <v>7.9492963798474588E-3</v>
      </c>
      <c r="G30" s="76">
        <v>51</v>
      </c>
      <c r="H30" s="76">
        <v>8</v>
      </c>
      <c r="I30" s="76">
        <f t="shared" si="13"/>
        <v>59</v>
      </c>
      <c r="J30" s="77">
        <f t="shared" si="14"/>
        <v>3.0604834526403155E-3</v>
      </c>
      <c r="K30" s="76">
        <f t="shared" si="10"/>
        <v>133</v>
      </c>
    </row>
    <row r="31" spans="2:16" x14ac:dyDescent="0.25">
      <c r="B31" s="76" t="s">
        <v>93</v>
      </c>
      <c r="C31" s="76">
        <v>51</v>
      </c>
      <c r="D31" s="76">
        <v>16</v>
      </c>
      <c r="E31" s="76">
        <f t="shared" si="11"/>
        <v>67</v>
      </c>
      <c r="F31" s="77">
        <f t="shared" si="12"/>
        <v>7.1973359114835102E-3</v>
      </c>
      <c r="G31" s="76">
        <v>29</v>
      </c>
      <c r="H31" s="76">
        <v>5</v>
      </c>
      <c r="I31" s="76">
        <f t="shared" si="13"/>
        <v>34</v>
      </c>
      <c r="J31" s="77">
        <f t="shared" si="14"/>
        <v>1.7636684303350969E-3</v>
      </c>
      <c r="K31" s="76">
        <f t="shared" si="10"/>
        <v>101</v>
      </c>
    </row>
    <row r="32" spans="2:16" x14ac:dyDescent="0.25">
      <c r="B32" s="76" t="s">
        <v>94</v>
      </c>
      <c r="C32" s="76">
        <v>84</v>
      </c>
      <c r="D32" s="76">
        <v>42</v>
      </c>
      <c r="E32" s="76">
        <f t="shared" si="11"/>
        <v>126</v>
      </c>
      <c r="F32" s="77">
        <f t="shared" si="12"/>
        <v>1.353528843055108E-2</v>
      </c>
      <c r="G32" s="76">
        <v>170</v>
      </c>
      <c r="H32" s="76">
        <v>19</v>
      </c>
      <c r="I32" s="76">
        <f t="shared" si="13"/>
        <v>189</v>
      </c>
      <c r="J32" s="77">
        <f t="shared" si="14"/>
        <v>9.8039215686274508E-3</v>
      </c>
      <c r="K32" s="76">
        <f t="shared" si="10"/>
        <v>315</v>
      </c>
    </row>
    <row r="33" spans="2:12" x14ac:dyDescent="0.25">
      <c r="B33" s="76" t="s">
        <v>95</v>
      </c>
      <c r="C33" s="76">
        <v>126</v>
      </c>
      <c r="D33" s="76">
        <v>43</v>
      </c>
      <c r="E33" s="76">
        <f t="shared" si="11"/>
        <v>169</v>
      </c>
      <c r="F33" s="77">
        <f t="shared" si="12"/>
        <v>1.8154474164786764E-2</v>
      </c>
      <c r="G33" s="76">
        <v>329</v>
      </c>
      <c r="H33" s="76">
        <v>16</v>
      </c>
      <c r="I33" s="76">
        <f t="shared" si="13"/>
        <v>345</v>
      </c>
      <c r="J33" s="77">
        <f t="shared" si="14"/>
        <v>1.7896047307812014E-2</v>
      </c>
      <c r="K33" s="76">
        <f t="shared" si="10"/>
        <v>514</v>
      </c>
    </row>
    <row r="34" spans="2:12" x14ac:dyDescent="0.25">
      <c r="B34" s="78" t="s">
        <v>66</v>
      </c>
      <c r="C34" s="76">
        <f>SUM(C27:C33)</f>
        <v>4613</v>
      </c>
      <c r="D34" s="76">
        <f>SUM(D27:D33)</f>
        <v>2375</v>
      </c>
      <c r="E34" s="78">
        <f t="shared" ref="E34" si="15">C34+D34</f>
        <v>6988</v>
      </c>
      <c r="F34" s="79">
        <f t="shared" ref="F34" si="16">E34/$E$18</f>
        <v>0.75067139327532495</v>
      </c>
      <c r="G34" s="76">
        <f>SUM(G27:G33)</f>
        <v>14191</v>
      </c>
      <c r="H34" s="76">
        <f>SUM(H27:H33)</f>
        <v>1166</v>
      </c>
      <c r="I34" s="78">
        <f t="shared" ref="I34" si="17">G34+H34</f>
        <v>15357</v>
      </c>
      <c r="J34" s="80">
        <f t="shared" ref="J34" si="18">I34/$I$18</f>
        <v>0.79660753190164957</v>
      </c>
      <c r="K34" s="78">
        <f>SUM(K27:K33)</f>
        <v>22345</v>
      </c>
    </row>
    <row r="35" spans="2:12" ht="24" x14ac:dyDescent="0.25">
      <c r="B35" s="90" t="s">
        <v>84</v>
      </c>
      <c r="C35" s="115">
        <f>+C34/$K$34</f>
        <v>0.20644439471917655</v>
      </c>
      <c r="D35" s="115">
        <f>+D34/$K$34</f>
        <v>0.10628776012530768</v>
      </c>
      <c r="E35" s="116">
        <f>C35+D35</f>
        <v>0.31273215484448424</v>
      </c>
      <c r="F35" s="116"/>
      <c r="G35" s="115">
        <f>+G34/$K$34</f>
        <v>0.63508614902662786</v>
      </c>
      <c r="H35" s="115">
        <f>+H34/$K$34</f>
        <v>5.2181696128887893E-2</v>
      </c>
      <c r="I35" s="116">
        <f>G35+H35</f>
        <v>0.68726784515551576</v>
      </c>
      <c r="J35" s="116"/>
      <c r="K35" s="116">
        <f>E35+I35</f>
        <v>1</v>
      </c>
    </row>
    <row r="36" spans="2:12" x14ac:dyDescent="0.25">
      <c r="B36" s="83" t="s">
        <v>149</v>
      </c>
      <c r="L36" s="85"/>
    </row>
    <row r="37" spans="2:12" x14ac:dyDescent="0.25">
      <c r="B37" s="83" t="s">
        <v>150</v>
      </c>
      <c r="C37" s="136"/>
      <c r="D37" s="136"/>
      <c r="E37" s="136"/>
      <c r="F37" s="136"/>
      <c r="G37" s="136"/>
      <c r="H37" s="136"/>
      <c r="I37" s="136"/>
      <c r="J37" s="136"/>
      <c r="K37" s="136"/>
    </row>
    <row r="38" spans="2:12" x14ac:dyDescent="0.25">
      <c r="C38" s="137"/>
      <c r="D38" s="136"/>
      <c r="E38" s="136"/>
      <c r="F38" s="136"/>
      <c r="G38" s="136"/>
      <c r="H38" s="136"/>
      <c r="I38" s="136"/>
      <c r="J38" s="136"/>
      <c r="K38" s="136"/>
      <c r="L38" s="138"/>
    </row>
    <row r="39" spans="2:12" ht="15.75" customHeight="1" x14ac:dyDescent="0.25">
      <c r="D39" s="139"/>
      <c r="E39" s="139"/>
      <c r="F39" s="139"/>
      <c r="G39" s="139"/>
      <c r="H39" s="139"/>
      <c r="I39" s="139"/>
      <c r="J39" s="139"/>
      <c r="K39" s="139"/>
      <c r="L39" s="138"/>
    </row>
    <row r="40" spans="2:12" ht="15.75" customHeight="1" x14ac:dyDescent="0.25">
      <c r="C40" s="140"/>
      <c r="D40" s="140"/>
      <c r="E40" s="140"/>
      <c r="F40" s="140"/>
      <c r="G40" s="140"/>
      <c r="H40" s="140"/>
      <c r="I40" s="140"/>
      <c r="J40" s="140"/>
      <c r="K40" s="140"/>
      <c r="L40" s="139"/>
    </row>
    <row r="41" spans="2:12" x14ac:dyDescent="0.25">
      <c r="L41" s="85"/>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Ivonne Patricia Bueno Velasco</cp:lastModifiedBy>
  <dcterms:created xsi:type="dcterms:W3CDTF">2018-05-04T15:44:38Z</dcterms:created>
  <dcterms:modified xsi:type="dcterms:W3CDTF">2019-03-05T14:18:25Z</dcterms:modified>
</cp:coreProperties>
</file>