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manda.martinez\Documents\Informes Mensuales\WEB\"/>
    </mc:Choice>
  </mc:AlternateContent>
  <bookViews>
    <workbookView xWindow="0" yWindow="0" windowWidth="20490" windowHeight="7755" tabRatio="825" firstSheet="1" activeTab="1"/>
  </bookViews>
  <sheets>
    <sheet name="datos" sheetId="21" state="hidden" r:id="rId1"/>
    <sheet name="Índice" sheetId="23" r:id="rId2"/>
    <sheet name="Índice Pensiones Solidarias" sheetId="20" r:id="rId3"/>
    <sheet name="Solicitudes Nacional" sheetId="1" r:id="rId4"/>
    <sheet name="Concesiones Nacional" sheetId="2" r:id="rId5"/>
    <sheet name="Solicitudes Regiones" sheetId="3" r:id="rId6"/>
    <sheet name="Concesiones Regiones" sheetId="4" r:id="rId7"/>
    <sheet name="XV" sheetId="5" r:id="rId8"/>
    <sheet name="I" sheetId="6" r:id="rId9"/>
    <sheet name="II" sheetId="7" r:id="rId10"/>
    <sheet name="III" sheetId="8" r:id="rId11"/>
    <sheet name="IV" sheetId="9" r:id="rId12"/>
    <sheet name="V" sheetId="10" r:id="rId13"/>
    <sheet name="VI" sheetId="11" r:id="rId14"/>
    <sheet name="VII" sheetId="12" r:id="rId15"/>
    <sheet name="XVI" sheetId="34" r:id="rId16"/>
    <sheet name="VIII" sheetId="13" r:id="rId17"/>
    <sheet name="IX" sheetId="14" r:id="rId18"/>
    <sheet name="XIV" sheetId="15" r:id="rId19"/>
    <sheet name="X" sheetId="16" r:id="rId20"/>
    <sheet name="XI" sheetId="17" r:id="rId21"/>
    <sheet name="XII" sheetId="18" r:id="rId22"/>
    <sheet name="XIII" sheetId="19" r:id="rId23"/>
    <sheet name="Índice BxH" sheetId="22" r:id="rId24"/>
    <sheet name="Concesiones Mensuales BxH" sheetId="25" r:id="rId25"/>
    <sheet name="Solicitudes y Rechazos BxH" sheetId="26" r:id="rId26"/>
    <sheet name="Concesiones Mensuales Regional" sheetId="27" r:id="rId27"/>
    <sheet name="Índice STJ" sheetId="24" r:id="rId28"/>
    <sheet name="Contratación Solicitudes" sheetId="29" r:id="rId29"/>
    <sheet name="Contratación Trámite" sheetId="30" r:id="rId30"/>
    <sheet name="Cotización Solicitudes" sheetId="31" r:id="rId31"/>
    <sheet name="Cotización Trámite" sheetId="32" r:id="rId32"/>
    <sheet name="Subsidios Pagados" sheetId="33" r:id="rId33"/>
  </sheets>
  <definedNames>
    <definedName name="_xlnm.Print_Area" localSheetId="8">I!$B$1:$L$37</definedName>
    <definedName name="_xlnm.Print_Area" localSheetId="9">II!$B$1:$L$41</definedName>
    <definedName name="_xlnm.Print_Area" localSheetId="10">III!$B$1:$L$41</definedName>
    <definedName name="_xlnm.Print_Area" localSheetId="11">IV!$B$1:$L$53</definedName>
    <definedName name="_xlnm.Print_Area" localSheetId="17">IX!$B$1:$L$86</definedName>
    <definedName name="_xlnm.Print_Area" localSheetId="12">V!$B$1:$L$99</definedName>
    <definedName name="_xlnm.Print_Area" localSheetId="13">VI!$B$1:$L$89</definedName>
    <definedName name="_xlnm.Print_Area" localSheetId="14">VII!$B$1:$L$82</definedName>
    <definedName name="_xlnm.Print_Area" localSheetId="16">VIII!$B$1:$L$88</definedName>
    <definedName name="_xlnm.Print_Area" localSheetId="19">X!$B$1:$L$82</definedName>
    <definedName name="_xlnm.Print_Area" localSheetId="20">XI!$B$1:$L$42</definedName>
    <definedName name="_xlnm.Print_Area" localSheetId="21">XII!$B$1:$L$44</definedName>
    <definedName name="_xlnm.Print_Area" localSheetId="22">XIII!$B$1:$L$127</definedName>
    <definedName name="_xlnm.Print_Area" localSheetId="18">XIV!$B$1:$L$46</definedName>
    <definedName name="_xlnm.Print_Area" localSheetId="15">XVI!$B$1:$L$64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8" i="32" l="1"/>
  <c r="H127" i="33"/>
  <c r="H126" i="33"/>
  <c r="H125" i="33"/>
  <c r="L88" i="32"/>
  <c r="K88" i="32"/>
  <c r="E88" i="32"/>
  <c r="K87" i="32"/>
  <c r="H87" i="32"/>
  <c r="E87" i="32"/>
  <c r="L87" i="32" s="1"/>
  <c r="E87" i="31"/>
  <c r="D87" i="31"/>
  <c r="C87" i="31"/>
  <c r="E86" i="31"/>
  <c r="F86" i="30"/>
  <c r="E86" i="30"/>
  <c r="D86" i="30"/>
  <c r="C86" i="30"/>
  <c r="F85" i="30"/>
  <c r="E91" i="29"/>
  <c r="D91" i="29"/>
  <c r="C91" i="29"/>
  <c r="C92" i="29" s="1"/>
  <c r="F90" i="29"/>
  <c r="F91" i="29" s="1"/>
  <c r="F92" i="29" s="1"/>
  <c r="H43" i="27"/>
  <c r="G43" i="27"/>
  <c r="F43" i="27"/>
  <c r="E43" i="27"/>
  <c r="H42" i="27"/>
  <c r="G42" i="27"/>
  <c r="F42" i="27"/>
  <c r="E42" i="27"/>
  <c r="I41" i="27"/>
  <c r="I40" i="27"/>
  <c r="I39" i="27"/>
  <c r="I38" i="27"/>
  <c r="I37" i="27"/>
  <c r="I36" i="27"/>
  <c r="I35" i="27"/>
  <c r="I34" i="27"/>
  <c r="I33" i="27"/>
  <c r="I32" i="27"/>
  <c r="I31" i="27"/>
  <c r="I30" i="27"/>
  <c r="I29" i="27"/>
  <c r="I28" i="27"/>
  <c r="I27" i="27"/>
  <c r="I26" i="27"/>
  <c r="I25" i="27"/>
  <c r="I24" i="27"/>
  <c r="I23" i="27"/>
  <c r="I22" i="27"/>
  <c r="I21" i="27"/>
  <c r="I20" i="27"/>
  <c r="I19" i="27"/>
  <c r="I18" i="27"/>
  <c r="I17" i="27"/>
  <c r="I16" i="27"/>
  <c r="I15" i="27"/>
  <c r="I14" i="27"/>
  <c r="I13" i="27"/>
  <c r="I12" i="27"/>
  <c r="I11" i="27"/>
  <c r="I43" i="27" s="1"/>
  <c r="I10" i="27"/>
  <c r="I42" i="27" s="1"/>
  <c r="E78" i="26"/>
  <c r="D78" i="26"/>
  <c r="C78" i="26"/>
  <c r="E77" i="26"/>
  <c r="B6" i="26"/>
  <c r="J90" i="25"/>
  <c r="I90" i="25"/>
  <c r="H90" i="25"/>
  <c r="G90" i="25"/>
  <c r="F90" i="25"/>
  <c r="E90" i="25"/>
  <c r="D90" i="25"/>
  <c r="C90" i="25"/>
  <c r="I89" i="25"/>
  <c r="J89" i="25"/>
  <c r="O43" i="2"/>
  <c r="N43" i="2"/>
  <c r="M43" i="2"/>
  <c r="L43" i="2"/>
  <c r="K43" i="2"/>
  <c r="J43" i="2"/>
  <c r="I43" i="2"/>
  <c r="G43" i="2"/>
  <c r="F43" i="2"/>
  <c r="D43" i="2"/>
  <c r="C43" i="2"/>
  <c r="O43" i="1"/>
  <c r="N43" i="1"/>
  <c r="M43" i="1"/>
  <c r="L43" i="1"/>
  <c r="K43" i="1"/>
  <c r="J43" i="1"/>
  <c r="I43" i="1"/>
  <c r="G43" i="1"/>
  <c r="F43" i="1"/>
  <c r="D43" i="1"/>
  <c r="C43" i="1"/>
  <c r="H42" i="1"/>
  <c r="E42" i="1"/>
  <c r="I42" i="1" l="1"/>
  <c r="E19" i="4"/>
  <c r="H19" i="4"/>
  <c r="I19" i="4"/>
  <c r="H20" i="4"/>
  <c r="E21" i="4"/>
  <c r="H21" i="4"/>
  <c r="E23" i="4"/>
  <c r="H23" i="4"/>
  <c r="H24" i="4"/>
  <c r="E25" i="4"/>
  <c r="H25" i="4"/>
  <c r="E26" i="4"/>
  <c r="H26" i="4"/>
  <c r="H25" i="3"/>
  <c r="H24" i="3"/>
  <c r="I24" i="3"/>
  <c r="H23" i="3"/>
  <c r="H21" i="3"/>
  <c r="H20" i="3"/>
  <c r="H19" i="3"/>
  <c r="I19" i="3"/>
  <c r="K86" i="32"/>
  <c r="H86" i="32"/>
  <c r="E86" i="32"/>
  <c r="E85" i="31"/>
  <c r="F84" i="30"/>
  <c r="I22" i="3" l="1"/>
  <c r="I25" i="3"/>
  <c r="H26" i="3"/>
  <c r="I25" i="4"/>
  <c r="E24" i="4"/>
  <c r="H22" i="4"/>
  <c r="I21" i="3"/>
  <c r="H22" i="3"/>
  <c r="I26" i="3"/>
  <c r="I21" i="4"/>
  <c r="E20" i="4"/>
  <c r="I20" i="3"/>
  <c r="I23" i="3"/>
  <c r="I23" i="4"/>
  <c r="E22" i="4"/>
  <c r="I26" i="4"/>
  <c r="I24" i="4"/>
  <c r="I22" i="4"/>
  <c r="I20" i="4"/>
  <c r="E19" i="3"/>
  <c r="E21" i="3"/>
  <c r="E23" i="3"/>
  <c r="E25" i="3"/>
  <c r="E20" i="3"/>
  <c r="E22" i="3"/>
  <c r="E24" i="3"/>
  <c r="E26" i="3"/>
  <c r="L86" i="32"/>
  <c r="F89" i="29" l="1"/>
  <c r="E76" i="26"/>
  <c r="I88" i="25"/>
  <c r="J88" i="25"/>
  <c r="I58" i="34" l="1"/>
  <c r="I50" i="34"/>
  <c r="I48" i="34"/>
  <c r="I47" i="34"/>
  <c r="K47" i="34" s="1"/>
  <c r="I46" i="34"/>
  <c r="I42" i="34"/>
  <c r="I31" i="34"/>
  <c r="I30" i="34"/>
  <c r="I28" i="34"/>
  <c r="I27" i="34"/>
  <c r="I24" i="34"/>
  <c r="I23" i="34"/>
  <c r="I20" i="34"/>
  <c r="I19" i="34"/>
  <c r="I16" i="34"/>
  <c r="I15" i="34"/>
  <c r="I12" i="34"/>
  <c r="I11" i="34"/>
  <c r="E31" i="34"/>
  <c r="E28" i="34"/>
  <c r="E27" i="34"/>
  <c r="E26" i="34"/>
  <c r="E24" i="34"/>
  <c r="E23" i="34"/>
  <c r="E22" i="34"/>
  <c r="E21" i="34"/>
  <c r="E20" i="34"/>
  <c r="E19" i="34"/>
  <c r="E18" i="34"/>
  <c r="E16" i="34"/>
  <c r="E15" i="34"/>
  <c r="E14" i="34"/>
  <c r="E12" i="34"/>
  <c r="B36" i="34"/>
  <c r="B6" i="34"/>
  <c r="H41" i="1" l="1"/>
  <c r="E43" i="1"/>
  <c r="E41" i="1"/>
  <c r="D32" i="34"/>
  <c r="I51" i="34"/>
  <c r="K51" i="34" s="1"/>
  <c r="I52" i="34"/>
  <c r="I53" i="34"/>
  <c r="K53" i="34" s="1"/>
  <c r="I54" i="34"/>
  <c r="K54" i="34" s="1"/>
  <c r="I59" i="34"/>
  <c r="K59" i="34" s="1"/>
  <c r="G62" i="34"/>
  <c r="I43" i="34"/>
  <c r="K43" i="34" s="1"/>
  <c r="I44" i="34"/>
  <c r="K44" i="34" s="1"/>
  <c r="I45" i="34"/>
  <c r="K45" i="34" s="1"/>
  <c r="E11" i="34"/>
  <c r="K11" i="34" s="1"/>
  <c r="H32" i="34"/>
  <c r="I55" i="34"/>
  <c r="K55" i="34" s="1"/>
  <c r="I56" i="34"/>
  <c r="K56" i="34" s="1"/>
  <c r="I57" i="34"/>
  <c r="K57" i="34" s="1"/>
  <c r="E30" i="34"/>
  <c r="K30" i="34" s="1"/>
  <c r="E29" i="34"/>
  <c r="I18" i="34"/>
  <c r="K18" i="34" s="1"/>
  <c r="I17" i="34"/>
  <c r="I14" i="34"/>
  <c r="K14" i="34" s="1"/>
  <c r="C62" i="34"/>
  <c r="I60" i="34"/>
  <c r="K60" i="34" s="1"/>
  <c r="I61" i="34"/>
  <c r="K61" i="34" s="1"/>
  <c r="I26" i="34"/>
  <c r="K26" i="34" s="1"/>
  <c r="I25" i="34"/>
  <c r="I22" i="34"/>
  <c r="K22" i="34" s="1"/>
  <c r="I49" i="34"/>
  <c r="K49" i="34" s="1"/>
  <c r="E13" i="34"/>
  <c r="K20" i="34"/>
  <c r="K28" i="34"/>
  <c r="K12" i="34"/>
  <c r="C32" i="34"/>
  <c r="K31" i="34"/>
  <c r="I29" i="34"/>
  <c r="E25" i="34"/>
  <c r="K24" i="34"/>
  <c r="K23" i="34"/>
  <c r="I21" i="34"/>
  <c r="E17" i="34"/>
  <c r="K16" i="34"/>
  <c r="K15" i="34"/>
  <c r="G32" i="34"/>
  <c r="K27" i="34"/>
  <c r="K19" i="34"/>
  <c r="I13" i="34"/>
  <c r="K42" i="34"/>
  <c r="K52" i="34"/>
  <c r="K58" i="34"/>
  <c r="D62" i="34"/>
  <c r="K48" i="34"/>
  <c r="K50" i="34"/>
  <c r="H62" i="34"/>
  <c r="I41" i="34"/>
  <c r="K46" i="34"/>
  <c r="H124" i="33"/>
  <c r="H123" i="33"/>
  <c r="H122" i="33"/>
  <c r="K85" i="32"/>
  <c r="H85" i="32"/>
  <c r="E85" i="32"/>
  <c r="L85" i="32" s="1"/>
  <c r="E84" i="31"/>
  <c r="F83" i="30"/>
  <c r="F88" i="29"/>
  <c r="E79" i="26"/>
  <c r="C79" i="26"/>
  <c r="E75" i="26"/>
  <c r="I87" i="25"/>
  <c r="J87" i="25"/>
  <c r="L84" i="32"/>
  <c r="K84" i="32"/>
  <c r="H84" i="32"/>
  <c r="E84" i="32"/>
  <c r="E83" i="31"/>
  <c r="F82" i="30"/>
  <c r="F87" i="29"/>
  <c r="I41" i="1" l="1"/>
  <c r="I62" i="34"/>
  <c r="J54" i="34" s="1"/>
  <c r="K21" i="34"/>
  <c r="K25" i="34"/>
  <c r="K29" i="34"/>
  <c r="K13" i="34"/>
  <c r="I32" i="34"/>
  <c r="J13" i="34" s="1"/>
  <c r="E32" i="34"/>
  <c r="F17" i="34" s="1"/>
  <c r="K17" i="34"/>
  <c r="E62" i="34"/>
  <c r="J51" i="34"/>
  <c r="K41" i="34"/>
  <c r="J43" i="34"/>
  <c r="J42" i="34"/>
  <c r="J55" i="34"/>
  <c r="J47" i="34"/>
  <c r="E40" i="1"/>
  <c r="H40" i="1"/>
  <c r="E74" i="26"/>
  <c r="J86" i="25"/>
  <c r="I86" i="25"/>
  <c r="E39" i="1"/>
  <c r="H39" i="1"/>
  <c r="J59" i="34" l="1"/>
  <c r="J41" i="34"/>
  <c r="J50" i="34"/>
  <c r="J57" i="34"/>
  <c r="J61" i="34"/>
  <c r="J58" i="34"/>
  <c r="J49" i="34"/>
  <c r="J53" i="34"/>
  <c r="J45" i="34"/>
  <c r="J62" i="34"/>
  <c r="I40" i="1"/>
  <c r="J48" i="34"/>
  <c r="J44" i="34"/>
  <c r="J56" i="34"/>
  <c r="J46" i="34"/>
  <c r="J60" i="34"/>
  <c r="J52" i="34"/>
  <c r="J29" i="34"/>
  <c r="J21" i="34"/>
  <c r="F32" i="34"/>
  <c r="F11" i="34"/>
  <c r="K32" i="34"/>
  <c r="F15" i="34"/>
  <c r="F22" i="34"/>
  <c r="F23" i="34"/>
  <c r="F30" i="34"/>
  <c r="F31" i="34"/>
  <c r="F14" i="34"/>
  <c r="F24" i="34"/>
  <c r="F21" i="34"/>
  <c r="F26" i="34"/>
  <c r="F13" i="34"/>
  <c r="F16" i="34"/>
  <c r="F29" i="34"/>
  <c r="F27" i="34"/>
  <c r="F20" i="34"/>
  <c r="F28" i="34"/>
  <c r="F18" i="34"/>
  <c r="F12" i="34"/>
  <c r="F19" i="34"/>
  <c r="J32" i="34"/>
  <c r="J11" i="34"/>
  <c r="J22" i="34"/>
  <c r="J30" i="34"/>
  <c r="J15" i="34"/>
  <c r="J23" i="34"/>
  <c r="J31" i="34"/>
  <c r="J16" i="34"/>
  <c r="J12" i="34"/>
  <c r="J24" i="34"/>
  <c r="J14" i="34"/>
  <c r="J18" i="34"/>
  <c r="J26" i="34"/>
  <c r="J27" i="34"/>
  <c r="J28" i="34"/>
  <c r="J17" i="34"/>
  <c r="J19" i="34"/>
  <c r="J20" i="34"/>
  <c r="J25" i="34"/>
  <c r="F25" i="34"/>
  <c r="F62" i="34"/>
  <c r="F60" i="34"/>
  <c r="F56" i="34"/>
  <c r="F52" i="34"/>
  <c r="F48" i="34"/>
  <c r="F44" i="34"/>
  <c r="F61" i="34"/>
  <c r="F57" i="34"/>
  <c r="F53" i="34"/>
  <c r="F49" i="34"/>
  <c r="F45" i="34"/>
  <c r="F41" i="34"/>
  <c r="F58" i="34"/>
  <c r="F54" i="34"/>
  <c r="F50" i="34"/>
  <c r="F46" i="34"/>
  <c r="F42" i="34"/>
  <c r="K62" i="34"/>
  <c r="F59" i="34"/>
  <c r="F43" i="34"/>
  <c r="F47" i="34"/>
  <c r="F51" i="34"/>
  <c r="F55" i="34"/>
  <c r="I39" i="1"/>
  <c r="H121" i="33"/>
  <c r="H120" i="33"/>
  <c r="H119" i="33"/>
  <c r="H118" i="33"/>
  <c r="H117" i="33"/>
  <c r="K83" i="32"/>
  <c r="H83" i="32"/>
  <c r="E83" i="32"/>
  <c r="L83" i="32" s="1"/>
  <c r="K82" i="32"/>
  <c r="H82" i="32"/>
  <c r="E82" i="32"/>
  <c r="L82" i="32" s="1"/>
  <c r="K81" i="32"/>
  <c r="H81" i="32"/>
  <c r="E81" i="32"/>
  <c r="L81" i="32" s="1"/>
  <c r="K80" i="32"/>
  <c r="H80" i="32"/>
  <c r="E80" i="32"/>
  <c r="L80" i="32" s="1"/>
  <c r="K79" i="32"/>
  <c r="H79" i="32"/>
  <c r="E79" i="32"/>
  <c r="L79" i="32" s="1"/>
  <c r="K78" i="32"/>
  <c r="H78" i="32"/>
  <c r="E78" i="32"/>
  <c r="L78" i="32" s="1"/>
  <c r="E82" i="31"/>
  <c r="E88" i="31" s="1"/>
  <c r="F81" i="30"/>
  <c r="F86" i="29"/>
  <c r="D33" i="34" l="1"/>
  <c r="H33" i="34"/>
  <c r="G33" i="34"/>
  <c r="C33" i="34"/>
  <c r="G63" i="34"/>
  <c r="C63" i="34"/>
  <c r="D63" i="34"/>
  <c r="H63" i="34"/>
  <c r="E73" i="26"/>
  <c r="J85" i="25"/>
  <c r="I85" i="25"/>
  <c r="J91" i="25"/>
  <c r="I91" i="25"/>
  <c r="E33" i="34" l="1"/>
  <c r="I33" i="34"/>
  <c r="E63" i="34"/>
  <c r="I63" i="34"/>
  <c r="H38" i="1"/>
  <c r="E38" i="1"/>
  <c r="K33" i="34" l="1"/>
  <c r="K63" i="34"/>
  <c r="I38" i="1"/>
  <c r="E81" i="31"/>
  <c r="F80" i="30"/>
  <c r="E72" i="26"/>
  <c r="J84" i="25"/>
  <c r="I84" i="25"/>
  <c r="J83" i="25"/>
  <c r="I83" i="25"/>
  <c r="J82" i="25"/>
  <c r="I82" i="25"/>
  <c r="J81" i="25"/>
  <c r="I81" i="25"/>
  <c r="I80" i="25"/>
  <c r="J80" i="25"/>
  <c r="H31" i="1"/>
  <c r="H27" i="1"/>
  <c r="H23" i="1"/>
  <c r="E28" i="1"/>
  <c r="E24" i="1"/>
  <c r="E20" i="1"/>
  <c r="H37" i="1"/>
  <c r="H36" i="1"/>
  <c r="H35" i="1"/>
  <c r="H34" i="1"/>
  <c r="E36" i="1"/>
  <c r="E37" i="1"/>
  <c r="E35" i="1"/>
  <c r="H30" i="1"/>
  <c r="H29" i="1"/>
  <c r="H28" i="1"/>
  <c r="H26" i="1"/>
  <c r="H25" i="1"/>
  <c r="H24" i="1"/>
  <c r="H22" i="1"/>
  <c r="H21" i="1"/>
  <c r="H20" i="1"/>
  <c r="H19" i="1"/>
  <c r="H18" i="1"/>
  <c r="H17" i="1"/>
  <c r="H16" i="1"/>
  <c r="H15" i="1"/>
  <c r="H14" i="1"/>
  <c r="H13" i="1"/>
  <c r="H12" i="1"/>
  <c r="H11" i="1"/>
  <c r="E31" i="1"/>
  <c r="E30" i="1"/>
  <c r="E29" i="1"/>
  <c r="E27" i="1"/>
  <c r="E26" i="1"/>
  <c r="E25" i="1"/>
  <c r="E23" i="1"/>
  <c r="E22" i="1"/>
  <c r="E21" i="1"/>
  <c r="E19" i="1"/>
  <c r="E18" i="1"/>
  <c r="E17" i="1"/>
  <c r="E16" i="1"/>
  <c r="E15" i="1"/>
  <c r="E14" i="1"/>
  <c r="E13" i="1"/>
  <c r="E12" i="1"/>
  <c r="E11" i="1"/>
  <c r="I36" i="1" l="1"/>
  <c r="I23" i="1"/>
  <c r="I31" i="1"/>
  <c r="I29" i="1"/>
  <c r="I11" i="1"/>
  <c r="I15" i="1"/>
  <c r="I19" i="1"/>
  <c r="I25" i="1"/>
  <c r="I21" i="1"/>
  <c r="I35" i="1"/>
  <c r="I13" i="1"/>
  <c r="I17" i="1"/>
  <c r="I27" i="1"/>
  <c r="I20" i="1"/>
  <c r="I24" i="1"/>
  <c r="I12" i="1"/>
  <c r="I14" i="1"/>
  <c r="I16" i="1"/>
  <c r="I18" i="1"/>
  <c r="I22" i="1"/>
  <c r="I26" i="1"/>
  <c r="I30" i="1"/>
  <c r="I37" i="1"/>
  <c r="I28" i="1"/>
  <c r="E34" i="1"/>
  <c r="I34" i="1" s="1"/>
  <c r="E80" i="31" l="1"/>
  <c r="F79" i="30"/>
  <c r="F84" i="29"/>
  <c r="F83" i="29"/>
  <c r="E71" i="26"/>
  <c r="I123" i="19"/>
  <c r="E123" i="19"/>
  <c r="I122" i="19"/>
  <c r="E122" i="19"/>
  <c r="I121" i="19"/>
  <c r="E121" i="19"/>
  <c r="I120" i="19"/>
  <c r="E120" i="19"/>
  <c r="I119" i="19"/>
  <c r="E119" i="19"/>
  <c r="I118" i="19"/>
  <c r="E118" i="19"/>
  <c r="I117" i="19"/>
  <c r="E117" i="19"/>
  <c r="I116" i="19"/>
  <c r="E116" i="19"/>
  <c r="I115" i="19"/>
  <c r="E115" i="19"/>
  <c r="I114" i="19"/>
  <c r="E114" i="19"/>
  <c r="I113" i="19"/>
  <c r="E113" i="19"/>
  <c r="I112" i="19"/>
  <c r="E112" i="19"/>
  <c r="I111" i="19"/>
  <c r="E111" i="19"/>
  <c r="I110" i="19"/>
  <c r="E110" i="19"/>
  <c r="I109" i="19"/>
  <c r="E109" i="19"/>
  <c r="I108" i="19"/>
  <c r="E108" i="19"/>
  <c r="I107" i="19"/>
  <c r="E107" i="19"/>
  <c r="I106" i="19"/>
  <c r="E106" i="19"/>
  <c r="I105" i="19"/>
  <c r="E105" i="19"/>
  <c r="I104" i="19"/>
  <c r="E104" i="19"/>
  <c r="I103" i="19"/>
  <c r="E103" i="19"/>
  <c r="I102" i="19"/>
  <c r="E102" i="19"/>
  <c r="I101" i="19"/>
  <c r="E101" i="19"/>
  <c r="I100" i="19"/>
  <c r="E100" i="19"/>
  <c r="I99" i="19"/>
  <c r="E99" i="19"/>
  <c r="I98" i="19"/>
  <c r="E98" i="19"/>
  <c r="I97" i="19"/>
  <c r="E97" i="19"/>
  <c r="I96" i="19"/>
  <c r="E96" i="19"/>
  <c r="I95" i="19"/>
  <c r="E95" i="19"/>
  <c r="I94" i="19"/>
  <c r="E94" i="19"/>
  <c r="I93" i="19"/>
  <c r="E93" i="19"/>
  <c r="I92" i="19"/>
  <c r="E92" i="19"/>
  <c r="I91" i="19"/>
  <c r="E91" i="19"/>
  <c r="I90" i="19"/>
  <c r="E90" i="19"/>
  <c r="I89" i="19"/>
  <c r="E89" i="19"/>
  <c r="I88" i="19"/>
  <c r="E88" i="19"/>
  <c r="I87" i="19"/>
  <c r="E87" i="19"/>
  <c r="I86" i="19"/>
  <c r="E86" i="19"/>
  <c r="I85" i="19"/>
  <c r="E85" i="19"/>
  <c r="I84" i="19"/>
  <c r="E84" i="19"/>
  <c r="I83" i="19"/>
  <c r="E83" i="19"/>
  <c r="I82" i="19"/>
  <c r="E82" i="19"/>
  <c r="I81" i="19"/>
  <c r="E81" i="19"/>
  <c r="I80" i="19"/>
  <c r="E80" i="19"/>
  <c r="I79" i="19"/>
  <c r="E79" i="19"/>
  <c r="I78" i="19"/>
  <c r="E78" i="19"/>
  <c r="I77" i="19"/>
  <c r="E77" i="19"/>
  <c r="I76" i="19"/>
  <c r="E76" i="19"/>
  <c r="I75" i="19"/>
  <c r="E75" i="19"/>
  <c r="I74" i="19"/>
  <c r="E74" i="19"/>
  <c r="I73" i="19"/>
  <c r="E73" i="19"/>
  <c r="I72" i="19"/>
  <c r="E72" i="19"/>
  <c r="I62" i="19"/>
  <c r="E62" i="19"/>
  <c r="I61" i="19"/>
  <c r="E61" i="19"/>
  <c r="I60" i="19"/>
  <c r="E60" i="19"/>
  <c r="I59" i="19"/>
  <c r="E59" i="19"/>
  <c r="I58" i="19"/>
  <c r="E58" i="19"/>
  <c r="I57" i="19"/>
  <c r="E57" i="19"/>
  <c r="I56" i="19"/>
  <c r="E56" i="19"/>
  <c r="I55" i="19"/>
  <c r="E55" i="19"/>
  <c r="I54" i="19"/>
  <c r="E54" i="19"/>
  <c r="I53" i="19"/>
  <c r="E53" i="19"/>
  <c r="I52" i="19"/>
  <c r="E52" i="19"/>
  <c r="I51" i="19"/>
  <c r="E51" i="19"/>
  <c r="I50" i="19"/>
  <c r="E50" i="19"/>
  <c r="I49" i="19"/>
  <c r="E49" i="19"/>
  <c r="I48" i="19"/>
  <c r="E48" i="19"/>
  <c r="I47" i="19"/>
  <c r="E47" i="19"/>
  <c r="I46" i="19"/>
  <c r="E46" i="19"/>
  <c r="I45" i="19"/>
  <c r="E45" i="19"/>
  <c r="I44" i="19"/>
  <c r="E44" i="19"/>
  <c r="I43" i="19"/>
  <c r="E43" i="19"/>
  <c r="I42" i="19"/>
  <c r="E42" i="19"/>
  <c r="I41" i="19"/>
  <c r="E41" i="19"/>
  <c r="I40" i="19"/>
  <c r="E40" i="19"/>
  <c r="I39" i="19"/>
  <c r="E39" i="19"/>
  <c r="I38" i="19"/>
  <c r="E38" i="19"/>
  <c r="I37" i="19"/>
  <c r="E37" i="19"/>
  <c r="I36" i="19"/>
  <c r="E36" i="19"/>
  <c r="I35" i="19"/>
  <c r="E35" i="19"/>
  <c r="I34" i="19"/>
  <c r="E34" i="19"/>
  <c r="I33" i="19"/>
  <c r="E33" i="19"/>
  <c r="I32" i="19"/>
  <c r="E32" i="19"/>
  <c r="I31" i="19"/>
  <c r="E31" i="19"/>
  <c r="I30" i="19"/>
  <c r="E30" i="19"/>
  <c r="I29" i="19"/>
  <c r="E29" i="19"/>
  <c r="I28" i="19"/>
  <c r="E28" i="19"/>
  <c r="I27" i="19"/>
  <c r="E27" i="19"/>
  <c r="I26" i="19"/>
  <c r="E26" i="19"/>
  <c r="I25" i="19"/>
  <c r="E25" i="19"/>
  <c r="I24" i="19"/>
  <c r="E24" i="19"/>
  <c r="I23" i="19"/>
  <c r="E23" i="19"/>
  <c r="I22" i="19"/>
  <c r="E22" i="19"/>
  <c r="I21" i="19"/>
  <c r="E21" i="19"/>
  <c r="I20" i="19"/>
  <c r="E20" i="19"/>
  <c r="I19" i="19"/>
  <c r="E19" i="19"/>
  <c r="I18" i="19"/>
  <c r="E18" i="19"/>
  <c r="I17" i="19"/>
  <c r="E17" i="19"/>
  <c r="I16" i="19"/>
  <c r="E16" i="19"/>
  <c r="I15" i="19"/>
  <c r="E15" i="19"/>
  <c r="I14" i="19"/>
  <c r="E14" i="19"/>
  <c r="I13" i="19"/>
  <c r="E13" i="19"/>
  <c r="I12" i="19"/>
  <c r="E12" i="19"/>
  <c r="I11" i="19"/>
  <c r="E11" i="19"/>
  <c r="I41" i="18"/>
  <c r="E41" i="18"/>
  <c r="I40" i="18"/>
  <c r="E40" i="18"/>
  <c r="I39" i="18"/>
  <c r="E39" i="18"/>
  <c r="I38" i="18"/>
  <c r="E38" i="18"/>
  <c r="I37" i="18"/>
  <c r="E37" i="18"/>
  <c r="I36" i="18"/>
  <c r="E36" i="18"/>
  <c r="I35" i="18"/>
  <c r="E35" i="18"/>
  <c r="I34" i="18"/>
  <c r="E34" i="18"/>
  <c r="I33" i="18"/>
  <c r="E33" i="18"/>
  <c r="I32" i="18"/>
  <c r="E32" i="18"/>
  <c r="I31" i="18"/>
  <c r="E31" i="18"/>
  <c r="I21" i="18"/>
  <c r="E21" i="18"/>
  <c r="I20" i="18"/>
  <c r="E20" i="18"/>
  <c r="I19" i="18"/>
  <c r="E19" i="18"/>
  <c r="I18" i="18"/>
  <c r="E18" i="18"/>
  <c r="I17" i="18"/>
  <c r="E17" i="18"/>
  <c r="I16" i="18"/>
  <c r="E16" i="18"/>
  <c r="I15" i="18"/>
  <c r="E15" i="18"/>
  <c r="I14" i="18"/>
  <c r="E14" i="18"/>
  <c r="I13" i="18"/>
  <c r="E13" i="18"/>
  <c r="I12" i="18"/>
  <c r="E12" i="18"/>
  <c r="I11" i="18"/>
  <c r="E11" i="18"/>
  <c r="I39" i="17"/>
  <c r="E39" i="17"/>
  <c r="I38" i="17"/>
  <c r="E38" i="17"/>
  <c r="I37" i="17"/>
  <c r="E37" i="17"/>
  <c r="I36" i="17"/>
  <c r="E36" i="17"/>
  <c r="I35" i="17"/>
  <c r="E35" i="17"/>
  <c r="I34" i="17"/>
  <c r="E34" i="17"/>
  <c r="I33" i="17"/>
  <c r="E33" i="17"/>
  <c r="I32" i="17"/>
  <c r="E32" i="17"/>
  <c r="I31" i="17"/>
  <c r="E31" i="17"/>
  <c r="I30" i="17"/>
  <c r="E30" i="17"/>
  <c r="I20" i="17"/>
  <c r="E20" i="17"/>
  <c r="I19" i="17"/>
  <c r="E19" i="17"/>
  <c r="I18" i="17"/>
  <c r="E18" i="17"/>
  <c r="I17" i="17"/>
  <c r="E17" i="17"/>
  <c r="I16" i="17"/>
  <c r="E16" i="17"/>
  <c r="I15" i="17"/>
  <c r="E15" i="17"/>
  <c r="I14" i="17"/>
  <c r="E14" i="17"/>
  <c r="I13" i="17"/>
  <c r="E13" i="17"/>
  <c r="I12" i="17"/>
  <c r="E12" i="17"/>
  <c r="I11" i="17"/>
  <c r="E11" i="17"/>
  <c r="I79" i="16"/>
  <c r="E79" i="16"/>
  <c r="I78" i="16"/>
  <c r="E78" i="16"/>
  <c r="I77" i="16"/>
  <c r="E77" i="16"/>
  <c r="I76" i="16"/>
  <c r="E76" i="16"/>
  <c r="I75" i="16"/>
  <c r="E75" i="16"/>
  <c r="I74" i="16"/>
  <c r="E74" i="16"/>
  <c r="I73" i="16"/>
  <c r="E73" i="16"/>
  <c r="I72" i="16"/>
  <c r="E72" i="16"/>
  <c r="I71" i="16"/>
  <c r="E71" i="16"/>
  <c r="I70" i="16"/>
  <c r="E70" i="16"/>
  <c r="I69" i="16"/>
  <c r="E69" i="16"/>
  <c r="I68" i="16"/>
  <c r="E68" i="16"/>
  <c r="I67" i="16"/>
  <c r="E67" i="16"/>
  <c r="I66" i="16"/>
  <c r="E66" i="16"/>
  <c r="I65" i="16"/>
  <c r="E65" i="16"/>
  <c r="I64" i="16"/>
  <c r="E64" i="16"/>
  <c r="I63" i="16"/>
  <c r="E63" i="16"/>
  <c r="I62" i="16"/>
  <c r="E62" i="16"/>
  <c r="I61" i="16"/>
  <c r="E61" i="16"/>
  <c r="I60" i="16"/>
  <c r="E60" i="16"/>
  <c r="I59" i="16"/>
  <c r="E59" i="16"/>
  <c r="I58" i="16"/>
  <c r="E58" i="16"/>
  <c r="I57" i="16"/>
  <c r="E57" i="16"/>
  <c r="I56" i="16"/>
  <c r="E56" i="16"/>
  <c r="I55" i="16"/>
  <c r="E55" i="16"/>
  <c r="I54" i="16"/>
  <c r="E54" i="16"/>
  <c r="I53" i="16"/>
  <c r="E53" i="16"/>
  <c r="I52" i="16"/>
  <c r="E52" i="16"/>
  <c r="I51" i="16"/>
  <c r="E51" i="16"/>
  <c r="I50" i="16"/>
  <c r="E50" i="16"/>
  <c r="I40" i="16"/>
  <c r="E40" i="16"/>
  <c r="I39" i="16"/>
  <c r="E39" i="16"/>
  <c r="I38" i="16"/>
  <c r="E38" i="16"/>
  <c r="I37" i="16"/>
  <c r="E37" i="16"/>
  <c r="I36" i="16"/>
  <c r="E36" i="16"/>
  <c r="I35" i="16"/>
  <c r="E35" i="16"/>
  <c r="I34" i="16"/>
  <c r="E34" i="16"/>
  <c r="I33" i="16"/>
  <c r="E33" i="16"/>
  <c r="I32" i="16"/>
  <c r="E32" i="16"/>
  <c r="I31" i="16"/>
  <c r="E31" i="16"/>
  <c r="I30" i="16"/>
  <c r="E30" i="16"/>
  <c r="I29" i="16"/>
  <c r="E29" i="16"/>
  <c r="I28" i="16"/>
  <c r="E28" i="16"/>
  <c r="I27" i="16"/>
  <c r="E27" i="16"/>
  <c r="I26" i="16"/>
  <c r="E26" i="16"/>
  <c r="I25" i="16"/>
  <c r="E25" i="16"/>
  <c r="I24" i="16"/>
  <c r="E24" i="16"/>
  <c r="I23" i="16"/>
  <c r="E23" i="16"/>
  <c r="I22" i="16"/>
  <c r="E22" i="16"/>
  <c r="I21" i="16"/>
  <c r="E21" i="16"/>
  <c r="I20" i="16"/>
  <c r="E20" i="16"/>
  <c r="I19" i="16"/>
  <c r="E19" i="16"/>
  <c r="I18" i="16"/>
  <c r="E18" i="16"/>
  <c r="I17" i="16"/>
  <c r="E17" i="16"/>
  <c r="I16" i="16"/>
  <c r="E16" i="16"/>
  <c r="I15" i="16"/>
  <c r="E15" i="16"/>
  <c r="I14" i="16"/>
  <c r="E14" i="16"/>
  <c r="I13" i="16"/>
  <c r="E13" i="16"/>
  <c r="I12" i="16"/>
  <c r="E12" i="16"/>
  <c r="I11" i="16"/>
  <c r="E11" i="16"/>
  <c r="I43" i="15"/>
  <c r="E43" i="15"/>
  <c r="I42" i="15"/>
  <c r="E42" i="15"/>
  <c r="I41" i="15"/>
  <c r="E41" i="15"/>
  <c r="I40" i="15"/>
  <c r="E40" i="15"/>
  <c r="I39" i="15"/>
  <c r="E39" i="15"/>
  <c r="I38" i="15"/>
  <c r="E38" i="15"/>
  <c r="I37" i="15"/>
  <c r="E37" i="15"/>
  <c r="I36" i="15"/>
  <c r="E36" i="15"/>
  <c r="I35" i="15"/>
  <c r="E35" i="15"/>
  <c r="I34" i="15"/>
  <c r="E34" i="15"/>
  <c r="I33" i="15"/>
  <c r="E33" i="15"/>
  <c r="I32" i="15"/>
  <c r="E32" i="15"/>
  <c r="I22" i="15"/>
  <c r="E22" i="15"/>
  <c r="I21" i="15"/>
  <c r="E21" i="15"/>
  <c r="I20" i="15"/>
  <c r="E20" i="15"/>
  <c r="I19" i="15"/>
  <c r="E19" i="15"/>
  <c r="I18" i="15"/>
  <c r="E18" i="15"/>
  <c r="I17" i="15"/>
  <c r="E17" i="15"/>
  <c r="I16" i="15"/>
  <c r="E16" i="15"/>
  <c r="I15" i="15"/>
  <c r="E15" i="15"/>
  <c r="I14" i="15"/>
  <c r="E14" i="15"/>
  <c r="I13" i="15"/>
  <c r="E13" i="15"/>
  <c r="I12" i="15"/>
  <c r="E12" i="15"/>
  <c r="I11" i="15"/>
  <c r="E11" i="15"/>
  <c r="I83" i="14"/>
  <c r="E83" i="14"/>
  <c r="I82" i="14"/>
  <c r="E82" i="14"/>
  <c r="I81" i="14"/>
  <c r="E81" i="14"/>
  <c r="I80" i="14"/>
  <c r="E80" i="14"/>
  <c r="I79" i="14"/>
  <c r="E79" i="14"/>
  <c r="I78" i="14"/>
  <c r="E78" i="14"/>
  <c r="I77" i="14"/>
  <c r="E77" i="14"/>
  <c r="I76" i="14"/>
  <c r="E76" i="14"/>
  <c r="I75" i="14"/>
  <c r="E75" i="14"/>
  <c r="I74" i="14"/>
  <c r="E74" i="14"/>
  <c r="I73" i="14"/>
  <c r="E73" i="14"/>
  <c r="I72" i="14"/>
  <c r="E72" i="14"/>
  <c r="I71" i="14"/>
  <c r="E71" i="14"/>
  <c r="I70" i="14"/>
  <c r="E70" i="14"/>
  <c r="I69" i="14"/>
  <c r="E69" i="14"/>
  <c r="I68" i="14"/>
  <c r="E68" i="14"/>
  <c r="I67" i="14"/>
  <c r="E67" i="14"/>
  <c r="I66" i="14"/>
  <c r="E66" i="14"/>
  <c r="I65" i="14"/>
  <c r="E65" i="14"/>
  <c r="I64" i="14"/>
  <c r="E64" i="14"/>
  <c r="I63" i="14"/>
  <c r="E63" i="14"/>
  <c r="I62" i="14"/>
  <c r="E62" i="14"/>
  <c r="I61" i="14"/>
  <c r="E61" i="14"/>
  <c r="I60" i="14"/>
  <c r="E60" i="14"/>
  <c r="I59" i="14"/>
  <c r="E59" i="14"/>
  <c r="I58" i="14"/>
  <c r="E58" i="14"/>
  <c r="I57" i="14"/>
  <c r="E57" i="14"/>
  <c r="I56" i="14"/>
  <c r="E56" i="14"/>
  <c r="I55" i="14"/>
  <c r="E55" i="14"/>
  <c r="I54" i="14"/>
  <c r="E54" i="14"/>
  <c r="I53" i="14"/>
  <c r="E53" i="14"/>
  <c r="I52" i="14"/>
  <c r="E52" i="14"/>
  <c r="I42" i="14"/>
  <c r="E42" i="14"/>
  <c r="I41" i="14"/>
  <c r="E41" i="14"/>
  <c r="I40" i="14"/>
  <c r="E40" i="14"/>
  <c r="I39" i="14"/>
  <c r="E39" i="14"/>
  <c r="I38" i="14"/>
  <c r="E38" i="14"/>
  <c r="I37" i="14"/>
  <c r="E37" i="14"/>
  <c r="I36" i="14"/>
  <c r="E36" i="14"/>
  <c r="I35" i="14"/>
  <c r="E35" i="14"/>
  <c r="I34" i="14"/>
  <c r="E34" i="14"/>
  <c r="I33" i="14"/>
  <c r="E33" i="14"/>
  <c r="I32" i="14"/>
  <c r="E32" i="14"/>
  <c r="I31" i="14"/>
  <c r="E31" i="14"/>
  <c r="I30" i="14"/>
  <c r="E30" i="14"/>
  <c r="I29" i="14"/>
  <c r="E29" i="14"/>
  <c r="I28" i="14"/>
  <c r="E28" i="14"/>
  <c r="I27" i="14"/>
  <c r="E27" i="14"/>
  <c r="I26" i="14"/>
  <c r="E26" i="14"/>
  <c r="I25" i="14"/>
  <c r="E25" i="14"/>
  <c r="I24" i="14"/>
  <c r="E24" i="14"/>
  <c r="I23" i="14"/>
  <c r="E23" i="14"/>
  <c r="I22" i="14"/>
  <c r="E22" i="14"/>
  <c r="I21" i="14"/>
  <c r="E21" i="14"/>
  <c r="I20" i="14"/>
  <c r="E20" i="14"/>
  <c r="I19" i="14"/>
  <c r="E19" i="14"/>
  <c r="I18" i="14"/>
  <c r="E18" i="14"/>
  <c r="I17" i="14"/>
  <c r="E17" i="14"/>
  <c r="I16" i="14"/>
  <c r="E16" i="14"/>
  <c r="I15" i="14"/>
  <c r="E15" i="14"/>
  <c r="I14" i="14"/>
  <c r="E14" i="14"/>
  <c r="I13" i="14"/>
  <c r="E13" i="14"/>
  <c r="I12" i="14"/>
  <c r="E12" i="14"/>
  <c r="I11" i="14"/>
  <c r="E11" i="14"/>
  <c r="I85" i="13"/>
  <c r="E85" i="13"/>
  <c r="I84" i="13"/>
  <c r="E84" i="13"/>
  <c r="I83" i="13"/>
  <c r="E83" i="13"/>
  <c r="I82" i="13"/>
  <c r="E82" i="13"/>
  <c r="I81" i="13"/>
  <c r="E81" i="13"/>
  <c r="I80" i="13"/>
  <c r="E80" i="13"/>
  <c r="I79" i="13"/>
  <c r="E79" i="13"/>
  <c r="I78" i="13"/>
  <c r="E78" i="13"/>
  <c r="I77" i="13"/>
  <c r="E77" i="13"/>
  <c r="I76" i="13"/>
  <c r="E76" i="13"/>
  <c r="I75" i="13"/>
  <c r="E75" i="13"/>
  <c r="I74" i="13"/>
  <c r="E74" i="13"/>
  <c r="I73" i="13"/>
  <c r="E73" i="13"/>
  <c r="I72" i="13"/>
  <c r="E72" i="13"/>
  <c r="I71" i="13"/>
  <c r="E71" i="13"/>
  <c r="I70" i="13"/>
  <c r="E70" i="13"/>
  <c r="I69" i="13"/>
  <c r="E69" i="13"/>
  <c r="I68" i="13"/>
  <c r="E68" i="13"/>
  <c r="I67" i="13"/>
  <c r="E67" i="13"/>
  <c r="I66" i="13"/>
  <c r="E66" i="13"/>
  <c r="I65" i="13"/>
  <c r="E65" i="13"/>
  <c r="I64" i="13"/>
  <c r="E64" i="13"/>
  <c r="I63" i="13"/>
  <c r="E63" i="13"/>
  <c r="I62" i="13"/>
  <c r="E62" i="13"/>
  <c r="I61" i="13"/>
  <c r="E61" i="13"/>
  <c r="I60" i="13"/>
  <c r="E60" i="13"/>
  <c r="I59" i="13"/>
  <c r="E59" i="13"/>
  <c r="I58" i="13"/>
  <c r="E58" i="13"/>
  <c r="I57" i="13"/>
  <c r="E57" i="13"/>
  <c r="I56" i="13"/>
  <c r="E56" i="13"/>
  <c r="I55" i="13"/>
  <c r="E55" i="13"/>
  <c r="I54" i="13"/>
  <c r="E54" i="13"/>
  <c r="I53" i="13"/>
  <c r="E53" i="13"/>
  <c r="I43" i="13"/>
  <c r="E43" i="13"/>
  <c r="I42" i="13"/>
  <c r="E42" i="13"/>
  <c r="I41" i="13"/>
  <c r="E41" i="13"/>
  <c r="I40" i="13"/>
  <c r="E40" i="13"/>
  <c r="I39" i="13"/>
  <c r="E39" i="13"/>
  <c r="I38" i="13"/>
  <c r="E38" i="13"/>
  <c r="I37" i="13"/>
  <c r="E37" i="13"/>
  <c r="I36" i="13"/>
  <c r="E36" i="13"/>
  <c r="I35" i="13"/>
  <c r="E35" i="13"/>
  <c r="I34" i="13"/>
  <c r="E34" i="13"/>
  <c r="I33" i="13"/>
  <c r="E33" i="13"/>
  <c r="I32" i="13"/>
  <c r="E32" i="13"/>
  <c r="I31" i="13"/>
  <c r="E31" i="13"/>
  <c r="I30" i="13"/>
  <c r="E30" i="13"/>
  <c r="I29" i="13"/>
  <c r="E29" i="13"/>
  <c r="I28" i="13"/>
  <c r="E28" i="13"/>
  <c r="I27" i="13"/>
  <c r="E27" i="13"/>
  <c r="I26" i="13"/>
  <c r="E26" i="13"/>
  <c r="I25" i="13"/>
  <c r="E25" i="13"/>
  <c r="I24" i="13"/>
  <c r="E24" i="13"/>
  <c r="I23" i="13"/>
  <c r="E23" i="13"/>
  <c r="I22" i="13"/>
  <c r="E22" i="13"/>
  <c r="I21" i="13"/>
  <c r="E21" i="13"/>
  <c r="I20" i="13"/>
  <c r="E20" i="13"/>
  <c r="I19" i="13"/>
  <c r="E19" i="13"/>
  <c r="I18" i="13"/>
  <c r="E18" i="13"/>
  <c r="I17" i="13"/>
  <c r="E17" i="13"/>
  <c r="I16" i="13"/>
  <c r="E16" i="13"/>
  <c r="I15" i="13"/>
  <c r="E15" i="13"/>
  <c r="I14" i="13"/>
  <c r="E14" i="13"/>
  <c r="I13" i="13"/>
  <c r="E13" i="13"/>
  <c r="I12" i="13"/>
  <c r="E12" i="13"/>
  <c r="I11" i="13"/>
  <c r="E11" i="13"/>
  <c r="I79" i="12"/>
  <c r="K79" i="12" s="1"/>
  <c r="I78" i="12"/>
  <c r="K78" i="12" s="1"/>
  <c r="I77" i="12"/>
  <c r="K77" i="12" s="1"/>
  <c r="I76" i="12"/>
  <c r="K76" i="12" s="1"/>
  <c r="I75" i="12"/>
  <c r="K75" i="12" s="1"/>
  <c r="I74" i="12"/>
  <c r="K74" i="12" s="1"/>
  <c r="I73" i="12"/>
  <c r="K73" i="12" s="1"/>
  <c r="I72" i="12"/>
  <c r="K72" i="12" s="1"/>
  <c r="I71" i="12"/>
  <c r="K71" i="12" s="1"/>
  <c r="I70" i="12"/>
  <c r="K70" i="12" s="1"/>
  <c r="I69" i="12"/>
  <c r="K69" i="12" s="1"/>
  <c r="I68" i="12"/>
  <c r="K68" i="12" s="1"/>
  <c r="I67" i="12"/>
  <c r="K67" i="12" s="1"/>
  <c r="I66" i="12"/>
  <c r="K66" i="12" s="1"/>
  <c r="I65" i="12"/>
  <c r="K65" i="12" s="1"/>
  <c r="I64" i="12"/>
  <c r="K64" i="12" s="1"/>
  <c r="I63" i="12"/>
  <c r="K63" i="12" s="1"/>
  <c r="I62" i="12"/>
  <c r="K62" i="12" s="1"/>
  <c r="I61" i="12"/>
  <c r="K61" i="12" s="1"/>
  <c r="I60" i="12"/>
  <c r="K60" i="12" s="1"/>
  <c r="I59" i="12"/>
  <c r="K59" i="12" s="1"/>
  <c r="I58" i="12"/>
  <c r="K58" i="12" s="1"/>
  <c r="I57" i="12"/>
  <c r="K57" i="12" s="1"/>
  <c r="I56" i="12"/>
  <c r="K56" i="12" s="1"/>
  <c r="I55" i="12"/>
  <c r="K55" i="12" s="1"/>
  <c r="I54" i="12"/>
  <c r="K54" i="12" s="1"/>
  <c r="I53" i="12"/>
  <c r="K53" i="12" s="1"/>
  <c r="I52" i="12"/>
  <c r="K52" i="12" s="1"/>
  <c r="I51" i="12"/>
  <c r="K51" i="12" s="1"/>
  <c r="I50" i="12"/>
  <c r="K50" i="12" s="1"/>
  <c r="I40" i="12"/>
  <c r="E40" i="12"/>
  <c r="I39" i="12"/>
  <c r="E39" i="12"/>
  <c r="I38" i="12"/>
  <c r="E38" i="12"/>
  <c r="I37" i="12"/>
  <c r="E37" i="12"/>
  <c r="I36" i="12"/>
  <c r="E36" i="12"/>
  <c r="I35" i="12"/>
  <c r="E35" i="12"/>
  <c r="I34" i="12"/>
  <c r="E34" i="12"/>
  <c r="I33" i="12"/>
  <c r="E33" i="12"/>
  <c r="I32" i="12"/>
  <c r="E32" i="12"/>
  <c r="I31" i="12"/>
  <c r="E31" i="12"/>
  <c r="I30" i="12"/>
  <c r="E30" i="12"/>
  <c r="I29" i="12"/>
  <c r="E29" i="12"/>
  <c r="I28" i="12"/>
  <c r="E28" i="12"/>
  <c r="I27" i="12"/>
  <c r="E27" i="12"/>
  <c r="I26" i="12"/>
  <c r="E26" i="12"/>
  <c r="I25" i="12"/>
  <c r="E25" i="12"/>
  <c r="I24" i="12"/>
  <c r="E24" i="12"/>
  <c r="I23" i="12"/>
  <c r="E23" i="12"/>
  <c r="I22" i="12"/>
  <c r="E22" i="12"/>
  <c r="I21" i="12"/>
  <c r="E21" i="12"/>
  <c r="I20" i="12"/>
  <c r="E20" i="12"/>
  <c r="I19" i="12"/>
  <c r="E19" i="12"/>
  <c r="I18" i="12"/>
  <c r="E18" i="12"/>
  <c r="I17" i="12"/>
  <c r="E17" i="12"/>
  <c r="I16" i="12"/>
  <c r="E16" i="12"/>
  <c r="I15" i="12"/>
  <c r="E15" i="12"/>
  <c r="I14" i="12"/>
  <c r="E14" i="12"/>
  <c r="I13" i="12"/>
  <c r="E13" i="12"/>
  <c r="I12" i="12"/>
  <c r="E12" i="12"/>
  <c r="I11" i="12"/>
  <c r="E11" i="12"/>
  <c r="I85" i="11"/>
  <c r="E85" i="11"/>
  <c r="I84" i="11"/>
  <c r="E84" i="11"/>
  <c r="I83" i="11"/>
  <c r="E83" i="11"/>
  <c r="I82" i="11"/>
  <c r="E82" i="11"/>
  <c r="I81" i="11"/>
  <c r="E81" i="11"/>
  <c r="I80" i="11"/>
  <c r="E80" i="11"/>
  <c r="I79" i="11"/>
  <c r="E79" i="11"/>
  <c r="I78" i="11"/>
  <c r="E78" i="11"/>
  <c r="I77" i="11"/>
  <c r="E77" i="11"/>
  <c r="I76" i="11"/>
  <c r="E76" i="11"/>
  <c r="I75" i="11"/>
  <c r="E75" i="11"/>
  <c r="I74" i="11"/>
  <c r="E74" i="11"/>
  <c r="I73" i="11"/>
  <c r="E73" i="11"/>
  <c r="I72" i="11"/>
  <c r="E72" i="11"/>
  <c r="I71" i="11"/>
  <c r="E71" i="11"/>
  <c r="I70" i="11"/>
  <c r="E70" i="11"/>
  <c r="I69" i="11"/>
  <c r="E69" i="11"/>
  <c r="I68" i="11"/>
  <c r="E68" i="11"/>
  <c r="I67" i="11"/>
  <c r="E67" i="11"/>
  <c r="I66" i="11"/>
  <c r="E66" i="11"/>
  <c r="I65" i="11"/>
  <c r="E65" i="11"/>
  <c r="I64" i="11"/>
  <c r="E64" i="11"/>
  <c r="I63" i="11"/>
  <c r="E63" i="11"/>
  <c r="I62" i="11"/>
  <c r="E62" i="11"/>
  <c r="I61" i="11"/>
  <c r="E61" i="11"/>
  <c r="I60" i="11"/>
  <c r="E60" i="11"/>
  <c r="I59" i="11"/>
  <c r="E59" i="11"/>
  <c r="I58" i="11"/>
  <c r="E58" i="11"/>
  <c r="I57" i="11"/>
  <c r="E57" i="11"/>
  <c r="I56" i="11"/>
  <c r="E56" i="11"/>
  <c r="I55" i="11"/>
  <c r="E55" i="11"/>
  <c r="I54" i="11"/>
  <c r="E54" i="11"/>
  <c r="I53" i="11"/>
  <c r="E53" i="11"/>
  <c r="I43" i="11"/>
  <c r="E43" i="11"/>
  <c r="I42" i="11"/>
  <c r="E42" i="11"/>
  <c r="I41" i="11"/>
  <c r="E41" i="11"/>
  <c r="I40" i="11"/>
  <c r="E40" i="11"/>
  <c r="I39" i="11"/>
  <c r="E39" i="11"/>
  <c r="I38" i="11"/>
  <c r="E38" i="11"/>
  <c r="I37" i="11"/>
  <c r="E37" i="11"/>
  <c r="I36" i="11"/>
  <c r="E36" i="11"/>
  <c r="I35" i="11"/>
  <c r="E35" i="11"/>
  <c r="I34" i="11"/>
  <c r="E34" i="11"/>
  <c r="I33" i="11"/>
  <c r="E33" i="11"/>
  <c r="I32" i="11"/>
  <c r="E32" i="11"/>
  <c r="I31" i="11"/>
  <c r="E31" i="11"/>
  <c r="I30" i="11"/>
  <c r="E30" i="11"/>
  <c r="I29" i="11"/>
  <c r="E29" i="11"/>
  <c r="I28" i="11"/>
  <c r="E28" i="11"/>
  <c r="I27" i="11"/>
  <c r="E27" i="11"/>
  <c r="I26" i="11"/>
  <c r="E26" i="11"/>
  <c r="I25" i="11"/>
  <c r="E25" i="11"/>
  <c r="I24" i="11"/>
  <c r="E24" i="11"/>
  <c r="I23" i="11"/>
  <c r="E23" i="11"/>
  <c r="I22" i="11"/>
  <c r="E22" i="11"/>
  <c r="I21" i="11"/>
  <c r="E21" i="11"/>
  <c r="I20" i="11"/>
  <c r="E20" i="11"/>
  <c r="I19" i="11"/>
  <c r="E19" i="11"/>
  <c r="I18" i="11"/>
  <c r="E18" i="11"/>
  <c r="I17" i="11"/>
  <c r="E17" i="11"/>
  <c r="I16" i="11"/>
  <c r="E16" i="11"/>
  <c r="I15" i="11"/>
  <c r="E15" i="11"/>
  <c r="I14" i="11"/>
  <c r="E14" i="11"/>
  <c r="I13" i="11"/>
  <c r="E13" i="11"/>
  <c r="I12" i="11"/>
  <c r="E12" i="11"/>
  <c r="I11" i="11"/>
  <c r="E11" i="11"/>
  <c r="K14" i="11" l="1"/>
  <c r="K38" i="11"/>
  <c r="K42" i="11"/>
  <c r="K57" i="11"/>
  <c r="K16" i="13"/>
  <c r="K55" i="13"/>
  <c r="K34" i="15"/>
  <c r="K36" i="15"/>
  <c r="K38" i="15"/>
  <c r="K40" i="15"/>
  <c r="K11" i="18"/>
  <c r="K13" i="18"/>
  <c r="K15" i="18"/>
  <c r="K17" i="18"/>
  <c r="K19" i="18"/>
  <c r="K21" i="18"/>
  <c r="K58" i="11"/>
  <c r="K17" i="12"/>
  <c r="K58" i="13"/>
  <c r="K60" i="13"/>
  <c r="K32" i="18"/>
  <c r="K79" i="13"/>
  <c r="K54" i="11"/>
  <c r="K32" i="13"/>
  <c r="K18" i="11"/>
  <c r="K22" i="11"/>
  <c r="K26" i="11"/>
  <c r="K30" i="11"/>
  <c r="K34" i="11"/>
  <c r="K19" i="13"/>
  <c r="K23" i="13"/>
  <c r="K64" i="13"/>
  <c r="K72" i="13"/>
  <c r="K82" i="13"/>
  <c r="K84" i="13"/>
  <c r="K63" i="13"/>
  <c r="K67" i="13"/>
  <c r="K71" i="13"/>
  <c r="K75" i="13"/>
  <c r="K34" i="13"/>
  <c r="K40" i="13"/>
  <c r="K42" i="13"/>
  <c r="K59" i="13"/>
  <c r="K74" i="13"/>
  <c r="K76" i="13"/>
  <c r="K15" i="13"/>
  <c r="K80" i="13"/>
  <c r="K61" i="11"/>
  <c r="K65" i="11"/>
  <c r="K69" i="11"/>
  <c r="K73" i="11"/>
  <c r="K77" i="11"/>
  <c r="K81" i="11"/>
  <c r="K85" i="11"/>
  <c r="K31" i="13"/>
  <c r="K56" i="13"/>
  <c r="K66" i="13"/>
  <c r="K68" i="13"/>
  <c r="K83" i="13"/>
  <c r="K12" i="14"/>
  <c r="K14" i="14"/>
  <c r="K16" i="14"/>
  <c r="K18" i="14"/>
  <c r="K20" i="14"/>
  <c r="K22" i="14"/>
  <c r="K24" i="14"/>
  <c r="K26" i="14"/>
  <c r="K28" i="14"/>
  <c r="K30" i="14"/>
  <c r="K32" i="14"/>
  <c r="K34" i="14"/>
  <c r="K36" i="14"/>
  <c r="K15" i="16"/>
  <c r="K38" i="14"/>
  <c r="K40" i="14"/>
  <c r="K42" i="14"/>
  <c r="K53" i="14"/>
  <c r="K55" i="14"/>
  <c r="K57" i="14"/>
  <c r="K59" i="14"/>
  <c r="K61" i="14"/>
  <c r="K63" i="14"/>
  <c r="K65" i="14"/>
  <c r="K67" i="14"/>
  <c r="K69" i="14"/>
  <c r="K71" i="14"/>
  <c r="K73" i="14"/>
  <c r="K75" i="14"/>
  <c r="K77" i="14"/>
  <c r="K79" i="14"/>
  <c r="K81" i="14"/>
  <c r="K83" i="14"/>
  <c r="K35" i="15"/>
  <c r="K39" i="15"/>
  <c r="K43" i="15"/>
  <c r="K14" i="16"/>
  <c r="K18" i="16"/>
  <c r="K22" i="16"/>
  <c r="K26" i="16"/>
  <c r="K30" i="16"/>
  <c r="K34" i="16"/>
  <c r="K38" i="16"/>
  <c r="K53" i="16"/>
  <c r="K57" i="16"/>
  <c r="K61" i="16"/>
  <c r="K65" i="16"/>
  <c r="K69" i="16"/>
  <c r="K73" i="16"/>
  <c r="K77" i="16"/>
  <c r="K33" i="18"/>
  <c r="K35" i="18"/>
  <c r="K37" i="18"/>
  <c r="K39" i="18"/>
  <c r="K41" i="18"/>
  <c r="K14" i="19"/>
  <c r="K16" i="19"/>
  <c r="K18" i="19"/>
  <c r="K20" i="19"/>
  <c r="K22" i="19"/>
  <c r="K26" i="19"/>
  <c r="K28" i="19"/>
  <c r="K30" i="19"/>
  <c r="K32" i="19"/>
  <c r="K34" i="19"/>
  <c r="K36" i="19"/>
  <c r="K38" i="19"/>
  <c r="K40" i="19"/>
  <c r="K42" i="19"/>
  <c r="K44" i="19"/>
  <c r="K46" i="19"/>
  <c r="K50" i="19"/>
  <c r="K54" i="19"/>
  <c r="K56" i="19"/>
  <c r="K58" i="19"/>
  <c r="K60" i="19"/>
  <c r="K62" i="19"/>
  <c r="K73" i="19"/>
  <c r="K75" i="19"/>
  <c r="K77" i="19"/>
  <c r="K79" i="19"/>
  <c r="K81" i="19"/>
  <c r="K83" i="19"/>
  <c r="K85" i="19"/>
  <c r="K87" i="19"/>
  <c r="K91" i="19"/>
  <c r="K95" i="19"/>
  <c r="K97" i="19"/>
  <c r="K99" i="19"/>
  <c r="K103" i="19"/>
  <c r="K105" i="19"/>
  <c r="K107" i="19"/>
  <c r="K109" i="19"/>
  <c r="K111" i="19"/>
  <c r="K113" i="19"/>
  <c r="K115" i="19"/>
  <c r="K117" i="19"/>
  <c r="K119" i="19"/>
  <c r="K123" i="19"/>
  <c r="K80" i="19"/>
  <c r="K88" i="19"/>
  <c r="K96" i="19"/>
  <c r="K104" i="19"/>
  <c r="K112" i="19"/>
  <c r="K116" i="19"/>
  <c r="K120" i="19"/>
  <c r="K122" i="19"/>
  <c r="K11" i="19"/>
  <c r="K15" i="19"/>
  <c r="K31" i="19"/>
  <c r="K35" i="19"/>
  <c r="K39" i="19"/>
  <c r="K43" i="19"/>
  <c r="K51" i="19"/>
  <c r="K31" i="18"/>
  <c r="K12" i="18"/>
  <c r="K30" i="17"/>
  <c r="K34" i="17"/>
  <c r="K31" i="17"/>
  <c r="K33" i="17"/>
  <c r="K35" i="17"/>
  <c r="K39" i="17"/>
  <c r="K14" i="17"/>
  <c r="K18" i="17"/>
  <c r="K50" i="16"/>
  <c r="K54" i="16"/>
  <c r="K32" i="15"/>
  <c r="K42" i="15"/>
  <c r="K13" i="15"/>
  <c r="K17" i="15"/>
  <c r="K21" i="15"/>
  <c r="K11" i="13"/>
  <c r="K18" i="13"/>
  <c r="K24" i="13"/>
  <c r="K26" i="13"/>
  <c r="K39" i="13"/>
  <c r="K12" i="12"/>
  <c r="K16" i="12"/>
  <c r="K20" i="12"/>
  <c r="K24" i="12"/>
  <c r="K28" i="12"/>
  <c r="K32" i="12"/>
  <c r="K36" i="12"/>
  <c r="K40" i="12"/>
  <c r="K53" i="11"/>
  <c r="K70" i="11"/>
  <c r="K15" i="11"/>
  <c r="K19" i="11"/>
  <c r="K72" i="19"/>
  <c r="K76" i="19"/>
  <c r="K84" i="19"/>
  <c r="K92" i="19"/>
  <c r="K100" i="19"/>
  <c r="K108" i="19"/>
  <c r="K89" i="19"/>
  <c r="K93" i="19"/>
  <c r="K101" i="19"/>
  <c r="K121" i="19"/>
  <c r="K74" i="19"/>
  <c r="K78" i="19"/>
  <c r="K82" i="19"/>
  <c r="K86" i="19"/>
  <c r="K90" i="19"/>
  <c r="K94" i="19"/>
  <c r="K98" i="19"/>
  <c r="K102" i="19"/>
  <c r="K106" i="19"/>
  <c r="K110" i="19"/>
  <c r="K114" i="19"/>
  <c r="K118" i="19"/>
  <c r="K19" i="19"/>
  <c r="K23" i="19"/>
  <c r="K27" i="19"/>
  <c r="K55" i="19"/>
  <c r="K12" i="19"/>
  <c r="K24" i="19"/>
  <c r="K48" i="19"/>
  <c r="K52" i="19"/>
  <c r="K13" i="19"/>
  <c r="K17" i="19"/>
  <c r="K21" i="19"/>
  <c r="K25" i="19"/>
  <c r="K29" i="19"/>
  <c r="K33" i="19"/>
  <c r="K37" i="19"/>
  <c r="K41" i="19"/>
  <c r="K45" i="19"/>
  <c r="K49" i="19"/>
  <c r="K53" i="19"/>
  <c r="K57" i="19"/>
  <c r="K61" i="19"/>
  <c r="K47" i="19"/>
  <c r="K59" i="19"/>
  <c r="K34" i="18"/>
  <c r="K36" i="18"/>
  <c r="K40" i="18"/>
  <c r="K38" i="18"/>
  <c r="K14" i="18"/>
  <c r="K16" i="18"/>
  <c r="K20" i="18"/>
  <c r="K18" i="18"/>
  <c r="K32" i="17"/>
  <c r="K36" i="17"/>
  <c r="K37" i="17"/>
  <c r="K38" i="17"/>
  <c r="K11" i="17"/>
  <c r="K15" i="17"/>
  <c r="K19" i="17"/>
  <c r="K12" i="17"/>
  <c r="K16" i="17"/>
  <c r="K20" i="17"/>
  <c r="K13" i="17"/>
  <c r="K17" i="17"/>
  <c r="K58" i="16"/>
  <c r="K62" i="16"/>
  <c r="K66" i="16"/>
  <c r="K70" i="16"/>
  <c r="K74" i="16"/>
  <c r="K78" i="16"/>
  <c r="K51" i="16"/>
  <c r="K55" i="16"/>
  <c r="K59" i="16"/>
  <c r="K63" i="16"/>
  <c r="K67" i="16"/>
  <c r="K71" i="16"/>
  <c r="K75" i="16"/>
  <c r="K79" i="16"/>
  <c r="K52" i="16"/>
  <c r="K56" i="16"/>
  <c r="K60" i="16"/>
  <c r="K64" i="16"/>
  <c r="K68" i="16"/>
  <c r="K72" i="16"/>
  <c r="K76" i="16"/>
  <c r="K11" i="16"/>
  <c r="K19" i="16"/>
  <c r="K23" i="16"/>
  <c r="K27" i="16"/>
  <c r="K31" i="16"/>
  <c r="K35" i="16"/>
  <c r="K39" i="16"/>
  <c r="K12" i="16"/>
  <c r="K16" i="16"/>
  <c r="K20" i="16"/>
  <c r="K24" i="16"/>
  <c r="K28" i="16"/>
  <c r="K32" i="16"/>
  <c r="K36" i="16"/>
  <c r="K40" i="16"/>
  <c r="K13" i="16"/>
  <c r="K17" i="16"/>
  <c r="K21" i="16"/>
  <c r="K25" i="16"/>
  <c r="K29" i="16"/>
  <c r="K33" i="16"/>
  <c r="K37" i="16"/>
  <c r="K33" i="15"/>
  <c r="K37" i="15"/>
  <c r="K41" i="15"/>
  <c r="K14" i="15"/>
  <c r="K18" i="15"/>
  <c r="K22" i="15"/>
  <c r="K11" i="15"/>
  <c r="K15" i="15"/>
  <c r="K19" i="15"/>
  <c r="K12" i="15"/>
  <c r="K16" i="15"/>
  <c r="K20" i="15"/>
  <c r="K52" i="14"/>
  <c r="K56" i="14"/>
  <c r="K60" i="14"/>
  <c r="K64" i="14"/>
  <c r="K68" i="14"/>
  <c r="K72" i="14"/>
  <c r="K76" i="14"/>
  <c r="K80" i="14"/>
  <c r="K54" i="14"/>
  <c r="K58" i="14"/>
  <c r="K62" i="14"/>
  <c r="K66" i="14"/>
  <c r="K70" i="14"/>
  <c r="K74" i="14"/>
  <c r="K78" i="14"/>
  <c r="K82" i="14"/>
  <c r="K11" i="14"/>
  <c r="K15" i="14"/>
  <c r="K19" i="14"/>
  <c r="K23" i="14"/>
  <c r="K27" i="14"/>
  <c r="K31" i="14"/>
  <c r="K35" i="14"/>
  <c r="K39" i="14"/>
  <c r="K13" i="14"/>
  <c r="K17" i="14"/>
  <c r="K21" i="14"/>
  <c r="K25" i="14"/>
  <c r="K29" i="14"/>
  <c r="K33" i="14"/>
  <c r="K37" i="14"/>
  <c r="K41" i="14"/>
  <c r="K54" i="13"/>
  <c r="K62" i="13"/>
  <c r="K70" i="13"/>
  <c r="K78" i="13"/>
  <c r="K53" i="13"/>
  <c r="K57" i="13"/>
  <c r="K61" i="13"/>
  <c r="K65" i="13"/>
  <c r="K69" i="13"/>
  <c r="K73" i="13"/>
  <c r="K77" i="13"/>
  <c r="K81" i="13"/>
  <c r="K85" i="13"/>
  <c r="K28" i="13"/>
  <c r="K43" i="13"/>
  <c r="K12" i="13"/>
  <c r="K36" i="13"/>
  <c r="K27" i="13"/>
  <c r="K20" i="13"/>
  <c r="K35" i="13"/>
  <c r="K14" i="13"/>
  <c r="K22" i="13"/>
  <c r="K30" i="13"/>
  <c r="K38" i="13"/>
  <c r="K13" i="13"/>
  <c r="K17" i="13"/>
  <c r="K21" i="13"/>
  <c r="K25" i="13"/>
  <c r="K29" i="13"/>
  <c r="K33" i="13"/>
  <c r="K37" i="13"/>
  <c r="K41" i="13"/>
  <c r="K13" i="12"/>
  <c r="K21" i="12"/>
  <c r="K25" i="12"/>
  <c r="K29" i="12"/>
  <c r="K33" i="12"/>
  <c r="K37" i="12"/>
  <c r="K14" i="12"/>
  <c r="K18" i="12"/>
  <c r="K22" i="12"/>
  <c r="K26" i="12"/>
  <c r="K30" i="12"/>
  <c r="K34" i="12"/>
  <c r="K38" i="12"/>
  <c r="K11" i="12"/>
  <c r="K15" i="12"/>
  <c r="K19" i="12"/>
  <c r="K23" i="12"/>
  <c r="K27" i="12"/>
  <c r="K31" i="12"/>
  <c r="K35" i="12"/>
  <c r="K39" i="12"/>
  <c r="K66" i="11"/>
  <c r="K62" i="11"/>
  <c r="K74" i="11"/>
  <c r="K78" i="11"/>
  <c r="K82" i="11"/>
  <c r="K55" i="11"/>
  <c r="K59" i="11"/>
  <c r="K63" i="11"/>
  <c r="K67" i="11"/>
  <c r="K71" i="11"/>
  <c r="K75" i="11"/>
  <c r="K79" i="11"/>
  <c r="K83" i="11"/>
  <c r="K56" i="11"/>
  <c r="K60" i="11"/>
  <c r="K64" i="11"/>
  <c r="K68" i="11"/>
  <c r="K72" i="11"/>
  <c r="K76" i="11"/>
  <c r="K80" i="11"/>
  <c r="K84" i="11"/>
  <c r="K11" i="11"/>
  <c r="K27" i="11"/>
  <c r="K23" i="11"/>
  <c r="K31" i="11"/>
  <c r="K35" i="11"/>
  <c r="K39" i="11"/>
  <c r="K43" i="11"/>
  <c r="K12" i="11"/>
  <c r="K16" i="11"/>
  <c r="K20" i="11"/>
  <c r="K24" i="11"/>
  <c r="K28" i="11"/>
  <c r="K32" i="11"/>
  <c r="K36" i="11"/>
  <c r="K40" i="11"/>
  <c r="K13" i="11"/>
  <c r="K17" i="11"/>
  <c r="K21" i="11"/>
  <c r="K25" i="11"/>
  <c r="K29" i="11"/>
  <c r="K33" i="11"/>
  <c r="K37" i="11"/>
  <c r="K41" i="11"/>
  <c r="I95" i="10"/>
  <c r="E95" i="10"/>
  <c r="I94" i="10"/>
  <c r="E94" i="10"/>
  <c r="I93" i="10"/>
  <c r="E93" i="10"/>
  <c r="I92" i="10"/>
  <c r="E92" i="10"/>
  <c r="I91" i="10"/>
  <c r="E91" i="10"/>
  <c r="I90" i="10"/>
  <c r="E90" i="10"/>
  <c r="I89" i="10"/>
  <c r="E89" i="10"/>
  <c r="I88" i="10"/>
  <c r="E88" i="10"/>
  <c r="I87" i="10"/>
  <c r="E87" i="10"/>
  <c r="I86" i="10"/>
  <c r="E86" i="10"/>
  <c r="I85" i="10"/>
  <c r="E85" i="10"/>
  <c r="I84" i="10"/>
  <c r="E84" i="10"/>
  <c r="I83" i="10"/>
  <c r="E83" i="10"/>
  <c r="I82" i="10"/>
  <c r="E82" i="10"/>
  <c r="I81" i="10"/>
  <c r="E81" i="10"/>
  <c r="I80" i="10"/>
  <c r="E80" i="10"/>
  <c r="I79" i="10"/>
  <c r="E79" i="10"/>
  <c r="I78" i="10"/>
  <c r="E78" i="10"/>
  <c r="I77" i="10"/>
  <c r="E77" i="10"/>
  <c r="I76" i="10"/>
  <c r="E76" i="10"/>
  <c r="I75" i="10"/>
  <c r="E75" i="10"/>
  <c r="I74" i="10"/>
  <c r="E74" i="10"/>
  <c r="I73" i="10"/>
  <c r="E73" i="10"/>
  <c r="I72" i="10"/>
  <c r="E72" i="10"/>
  <c r="I71" i="10"/>
  <c r="E71" i="10"/>
  <c r="I70" i="10"/>
  <c r="E70" i="10"/>
  <c r="I69" i="10"/>
  <c r="E69" i="10"/>
  <c r="I68" i="10"/>
  <c r="E68" i="10"/>
  <c r="I67" i="10"/>
  <c r="E67" i="10"/>
  <c r="I66" i="10"/>
  <c r="E66" i="10"/>
  <c r="I65" i="10"/>
  <c r="E65" i="10"/>
  <c r="I64" i="10"/>
  <c r="E64" i="10"/>
  <c r="I63" i="10"/>
  <c r="E63" i="10"/>
  <c r="I62" i="10"/>
  <c r="E62" i="10"/>
  <c r="I61" i="10"/>
  <c r="E61" i="10"/>
  <c r="I60" i="10"/>
  <c r="E60" i="10"/>
  <c r="I59" i="10"/>
  <c r="E59" i="10"/>
  <c r="I58" i="10"/>
  <c r="E58" i="10"/>
  <c r="I48" i="10"/>
  <c r="E48" i="10"/>
  <c r="I47" i="10"/>
  <c r="E47" i="10"/>
  <c r="I46" i="10"/>
  <c r="E46" i="10"/>
  <c r="I45" i="10"/>
  <c r="E45" i="10"/>
  <c r="I44" i="10"/>
  <c r="E44" i="10"/>
  <c r="I43" i="10"/>
  <c r="E43" i="10"/>
  <c r="I42" i="10"/>
  <c r="E42" i="10"/>
  <c r="I41" i="10"/>
  <c r="E41" i="10"/>
  <c r="I40" i="10"/>
  <c r="E40" i="10"/>
  <c r="I39" i="10"/>
  <c r="E39" i="10"/>
  <c r="I38" i="10"/>
  <c r="E38" i="10"/>
  <c r="I37" i="10"/>
  <c r="E37" i="10"/>
  <c r="I36" i="10"/>
  <c r="E36" i="10"/>
  <c r="I35" i="10"/>
  <c r="E35" i="10"/>
  <c r="I34" i="10"/>
  <c r="E34" i="10"/>
  <c r="I33" i="10"/>
  <c r="E33" i="10"/>
  <c r="I32" i="10"/>
  <c r="E32" i="10"/>
  <c r="I31" i="10"/>
  <c r="E31" i="10"/>
  <c r="I30" i="10"/>
  <c r="E30" i="10"/>
  <c r="I29" i="10"/>
  <c r="E29" i="10"/>
  <c r="I28" i="10"/>
  <c r="E28" i="10"/>
  <c r="I27" i="10"/>
  <c r="E27" i="10"/>
  <c r="I26" i="10"/>
  <c r="E26" i="10"/>
  <c r="I25" i="10"/>
  <c r="E25" i="10"/>
  <c r="I24" i="10"/>
  <c r="E24" i="10"/>
  <c r="I23" i="10"/>
  <c r="E23" i="10"/>
  <c r="I22" i="10"/>
  <c r="E22" i="10"/>
  <c r="I21" i="10"/>
  <c r="E21" i="10"/>
  <c r="I20" i="10"/>
  <c r="E20" i="10"/>
  <c r="I19" i="10"/>
  <c r="E19" i="10"/>
  <c r="I18" i="10"/>
  <c r="E18" i="10"/>
  <c r="I17" i="10"/>
  <c r="E17" i="10"/>
  <c r="I16" i="10"/>
  <c r="E16" i="10"/>
  <c r="I15" i="10"/>
  <c r="E15" i="10"/>
  <c r="I14" i="10"/>
  <c r="E14" i="10"/>
  <c r="I13" i="10"/>
  <c r="E13" i="10"/>
  <c r="I12" i="10"/>
  <c r="E12" i="10"/>
  <c r="I11" i="10"/>
  <c r="E11" i="10"/>
  <c r="I49" i="9"/>
  <c r="E49" i="9"/>
  <c r="I48" i="9"/>
  <c r="E48" i="9"/>
  <c r="I47" i="9"/>
  <c r="E47" i="9"/>
  <c r="I46" i="9"/>
  <c r="E46" i="9"/>
  <c r="I45" i="9"/>
  <c r="E45" i="9"/>
  <c r="I44" i="9"/>
  <c r="E44" i="9"/>
  <c r="I43" i="9"/>
  <c r="E43" i="9"/>
  <c r="I42" i="9"/>
  <c r="E42" i="9"/>
  <c r="I41" i="9"/>
  <c r="E41" i="9"/>
  <c r="I40" i="9"/>
  <c r="E40" i="9"/>
  <c r="I39" i="9"/>
  <c r="E39" i="9"/>
  <c r="I38" i="9"/>
  <c r="E38" i="9"/>
  <c r="I37" i="9"/>
  <c r="E37" i="9"/>
  <c r="I36" i="9"/>
  <c r="E36" i="9"/>
  <c r="I35" i="9"/>
  <c r="E35" i="9"/>
  <c r="I25" i="9"/>
  <c r="E25" i="9"/>
  <c r="I24" i="9"/>
  <c r="E24" i="9"/>
  <c r="I23" i="9"/>
  <c r="E23" i="9"/>
  <c r="I22" i="9"/>
  <c r="E22" i="9"/>
  <c r="I21" i="9"/>
  <c r="E21" i="9"/>
  <c r="I20" i="9"/>
  <c r="E20" i="9"/>
  <c r="I19" i="9"/>
  <c r="E19" i="9"/>
  <c r="I18" i="9"/>
  <c r="E18" i="9"/>
  <c r="I17" i="9"/>
  <c r="E17" i="9"/>
  <c r="I16" i="9"/>
  <c r="E16" i="9"/>
  <c r="I15" i="9"/>
  <c r="E15" i="9"/>
  <c r="I14" i="9"/>
  <c r="E14" i="9"/>
  <c r="I13" i="9"/>
  <c r="E13" i="9"/>
  <c r="I12" i="9"/>
  <c r="E12" i="9"/>
  <c r="I11" i="9"/>
  <c r="E11" i="9"/>
  <c r="I37" i="8"/>
  <c r="E37" i="8"/>
  <c r="I36" i="8"/>
  <c r="E36" i="8"/>
  <c r="I35" i="8"/>
  <c r="E35" i="8"/>
  <c r="I34" i="8"/>
  <c r="E34" i="8"/>
  <c r="I33" i="8"/>
  <c r="E33" i="8"/>
  <c r="I32" i="8"/>
  <c r="E32" i="8"/>
  <c r="I31" i="8"/>
  <c r="E31" i="8"/>
  <c r="I30" i="8"/>
  <c r="E30" i="8"/>
  <c r="I29" i="8"/>
  <c r="E29" i="8"/>
  <c r="I19" i="8"/>
  <c r="E19" i="8"/>
  <c r="I18" i="8"/>
  <c r="E18" i="8"/>
  <c r="I17" i="8"/>
  <c r="E17" i="8"/>
  <c r="I16" i="8"/>
  <c r="E16" i="8"/>
  <c r="I15" i="8"/>
  <c r="E15" i="8"/>
  <c r="I14" i="8"/>
  <c r="E14" i="8"/>
  <c r="I13" i="8"/>
  <c r="E13" i="8"/>
  <c r="I12" i="8"/>
  <c r="E12" i="8"/>
  <c r="I11" i="8"/>
  <c r="E11" i="8"/>
  <c r="I37" i="7"/>
  <c r="E37" i="7"/>
  <c r="I36" i="7"/>
  <c r="E36" i="7"/>
  <c r="I35" i="7"/>
  <c r="E35" i="7"/>
  <c r="I34" i="7"/>
  <c r="E34" i="7"/>
  <c r="I33" i="7"/>
  <c r="E33" i="7"/>
  <c r="I32" i="7"/>
  <c r="E32" i="7"/>
  <c r="I31" i="7"/>
  <c r="E31" i="7"/>
  <c r="I30" i="7"/>
  <c r="E30" i="7"/>
  <c r="I29" i="7"/>
  <c r="E29" i="7"/>
  <c r="I19" i="7"/>
  <c r="E19" i="7"/>
  <c r="I18" i="7"/>
  <c r="E18" i="7"/>
  <c r="I17" i="7"/>
  <c r="E17" i="7"/>
  <c r="I16" i="7"/>
  <c r="E16" i="7"/>
  <c r="I15" i="7"/>
  <c r="E15" i="7"/>
  <c r="I14" i="7"/>
  <c r="E14" i="7"/>
  <c r="I13" i="7"/>
  <c r="E13" i="7"/>
  <c r="I12" i="7"/>
  <c r="E12" i="7"/>
  <c r="I11" i="7"/>
  <c r="E11" i="7"/>
  <c r="I33" i="6"/>
  <c r="E33" i="6"/>
  <c r="I32" i="6"/>
  <c r="E32" i="6"/>
  <c r="I31" i="6"/>
  <c r="E31" i="6"/>
  <c r="I30" i="6"/>
  <c r="E30" i="6"/>
  <c r="I29" i="6"/>
  <c r="E29" i="6"/>
  <c r="I28" i="6"/>
  <c r="E28" i="6"/>
  <c r="I27" i="6"/>
  <c r="E27" i="6"/>
  <c r="I17" i="6"/>
  <c r="E17" i="6"/>
  <c r="I16" i="6"/>
  <c r="E16" i="6"/>
  <c r="I15" i="6"/>
  <c r="E15" i="6"/>
  <c r="I14" i="6"/>
  <c r="E14" i="6"/>
  <c r="I13" i="6"/>
  <c r="E13" i="6"/>
  <c r="I12" i="6"/>
  <c r="E12" i="6"/>
  <c r="I11" i="6"/>
  <c r="E11" i="6"/>
  <c r="H29" i="5"/>
  <c r="G29" i="5"/>
  <c r="D29" i="5"/>
  <c r="C29" i="5"/>
  <c r="I28" i="5"/>
  <c r="K28" i="5" s="1"/>
  <c r="I27" i="5"/>
  <c r="I26" i="5"/>
  <c r="K26" i="5" s="1"/>
  <c r="I25" i="5"/>
  <c r="K25" i="5" s="1"/>
  <c r="H15" i="5"/>
  <c r="G15" i="5"/>
  <c r="D15" i="5"/>
  <c r="C15" i="5"/>
  <c r="I14" i="5"/>
  <c r="E14" i="5"/>
  <c r="I13" i="5"/>
  <c r="E13" i="5"/>
  <c r="I12" i="5"/>
  <c r="E12" i="5"/>
  <c r="I11" i="5"/>
  <c r="E11" i="5"/>
  <c r="I18" i="4"/>
  <c r="H18" i="4"/>
  <c r="E18" i="4"/>
  <c r="I17" i="4"/>
  <c r="H17" i="4"/>
  <c r="E17" i="4"/>
  <c r="I16" i="4"/>
  <c r="H16" i="4"/>
  <c r="E16" i="4"/>
  <c r="I15" i="4"/>
  <c r="H15" i="4"/>
  <c r="E15" i="4"/>
  <c r="I14" i="4"/>
  <c r="H14" i="4"/>
  <c r="E14" i="4"/>
  <c r="I13" i="4"/>
  <c r="H13" i="4"/>
  <c r="E13" i="4"/>
  <c r="I12" i="4"/>
  <c r="H12" i="4"/>
  <c r="E12" i="4"/>
  <c r="I11" i="4"/>
  <c r="H11" i="4"/>
  <c r="E11" i="4"/>
  <c r="I18" i="3"/>
  <c r="H18" i="3"/>
  <c r="E18" i="3"/>
  <c r="I17" i="3"/>
  <c r="H17" i="3"/>
  <c r="E17" i="3"/>
  <c r="I16" i="3"/>
  <c r="H16" i="3"/>
  <c r="E16" i="3"/>
  <c r="I15" i="3"/>
  <c r="H15" i="3"/>
  <c r="E15" i="3"/>
  <c r="I14" i="3"/>
  <c r="H14" i="3"/>
  <c r="E14" i="3"/>
  <c r="I13" i="3"/>
  <c r="H13" i="3"/>
  <c r="E13" i="3"/>
  <c r="I12" i="3"/>
  <c r="H12" i="3"/>
  <c r="E12" i="3"/>
  <c r="I11" i="3"/>
  <c r="H11" i="3"/>
  <c r="E11" i="3"/>
  <c r="H43" i="2"/>
  <c r="H35" i="2"/>
  <c r="E35" i="2"/>
  <c r="H34" i="2"/>
  <c r="E34" i="2"/>
  <c r="H33" i="2"/>
  <c r="E33" i="2"/>
  <c r="H31" i="2"/>
  <c r="E31" i="2"/>
  <c r="H30" i="2"/>
  <c r="E30" i="2"/>
  <c r="H29" i="2"/>
  <c r="E29" i="2"/>
  <c r="H28" i="2"/>
  <c r="E28" i="2"/>
  <c r="H27" i="2"/>
  <c r="E27" i="2"/>
  <c r="H26" i="2"/>
  <c r="E26" i="2"/>
  <c r="H25" i="2"/>
  <c r="E25" i="2"/>
  <c r="H24" i="2"/>
  <c r="E24" i="2"/>
  <c r="H23" i="2"/>
  <c r="E23" i="2"/>
  <c r="H22" i="2"/>
  <c r="E22" i="2"/>
  <c r="H21" i="2"/>
  <c r="E21" i="2"/>
  <c r="H20" i="2"/>
  <c r="E20" i="2"/>
  <c r="H19" i="2"/>
  <c r="E19" i="2"/>
  <c r="H18" i="2"/>
  <c r="E18" i="2"/>
  <c r="H17" i="2"/>
  <c r="E17" i="2"/>
  <c r="H16" i="2"/>
  <c r="E16" i="2"/>
  <c r="H15" i="2"/>
  <c r="E15" i="2"/>
  <c r="H14" i="2"/>
  <c r="E14" i="2"/>
  <c r="H13" i="2"/>
  <c r="E13" i="2"/>
  <c r="H12" i="2"/>
  <c r="E12" i="2"/>
  <c r="H11" i="2"/>
  <c r="E11" i="2"/>
  <c r="H33" i="1"/>
  <c r="E33" i="1"/>
  <c r="B6" i="2"/>
  <c r="I33" i="1" l="1"/>
  <c r="I21" i="2"/>
  <c r="E29" i="5"/>
  <c r="K11" i="6"/>
  <c r="K13" i="6"/>
  <c r="K15" i="6"/>
  <c r="K17" i="6"/>
  <c r="K13" i="7"/>
  <c r="K15" i="7"/>
  <c r="K17" i="7"/>
  <c r="K11" i="8"/>
  <c r="K13" i="8"/>
  <c r="I12" i="2"/>
  <c r="I16" i="2"/>
  <c r="I18" i="2"/>
  <c r="I20" i="2"/>
  <c r="I22" i="2"/>
  <c r="I24" i="2"/>
  <c r="I28" i="2"/>
  <c r="I30" i="2"/>
  <c r="I31" i="2"/>
  <c r="I34" i="2"/>
  <c r="I15" i="5"/>
  <c r="J12" i="5" s="1"/>
  <c r="K11" i="5"/>
  <c r="K13" i="5"/>
  <c r="I29" i="5"/>
  <c r="J25" i="5" s="1"/>
  <c r="K27" i="6"/>
  <c r="K29" i="6"/>
  <c r="K31" i="6"/>
  <c r="K33" i="6"/>
  <c r="K29" i="7"/>
  <c r="K31" i="7"/>
  <c r="K33" i="7"/>
  <c r="K35" i="7"/>
  <c r="K37" i="7"/>
  <c r="K18" i="8"/>
  <c r="K29" i="8"/>
  <c r="K33" i="8"/>
  <c r="K37" i="8"/>
  <c r="K37" i="9"/>
  <c r="K39" i="9"/>
  <c r="K41" i="9"/>
  <c r="K43" i="9"/>
  <c r="K45" i="9"/>
  <c r="K47" i="9"/>
  <c r="K49" i="9"/>
  <c r="K59" i="10"/>
  <c r="K61" i="10"/>
  <c r="K63" i="10"/>
  <c r="K65" i="10"/>
  <c r="K67" i="10"/>
  <c r="K69" i="10"/>
  <c r="K71" i="10"/>
  <c r="K73" i="10"/>
  <c r="K75" i="10"/>
  <c r="K77" i="10"/>
  <c r="K79" i="10"/>
  <c r="K81" i="10"/>
  <c r="K83" i="10"/>
  <c r="K85" i="10"/>
  <c r="K87" i="10"/>
  <c r="K89" i="10"/>
  <c r="K91" i="10"/>
  <c r="K93" i="10"/>
  <c r="K95" i="10"/>
  <c r="K12" i="10"/>
  <c r="K14" i="10"/>
  <c r="K16" i="10"/>
  <c r="K18" i="10"/>
  <c r="K20" i="10"/>
  <c r="K22" i="10"/>
  <c r="K24" i="10"/>
  <c r="K26" i="10"/>
  <c r="K28" i="10"/>
  <c r="K30" i="10"/>
  <c r="K32" i="10"/>
  <c r="K34" i="10"/>
  <c r="K36" i="10"/>
  <c r="K38" i="10"/>
  <c r="K40" i="10"/>
  <c r="K42" i="10"/>
  <c r="K44" i="10"/>
  <c r="K46" i="10"/>
  <c r="K48" i="10"/>
  <c r="K21" i="10"/>
  <c r="K37" i="10"/>
  <c r="K45" i="10"/>
  <c r="K39" i="10"/>
  <c r="K42" i="9"/>
  <c r="K46" i="9"/>
  <c r="K48" i="9"/>
  <c r="K11" i="9"/>
  <c r="K13" i="9"/>
  <c r="K15" i="9"/>
  <c r="K17" i="9"/>
  <c r="K19" i="9"/>
  <c r="K21" i="9"/>
  <c r="K23" i="9"/>
  <c r="K25" i="9"/>
  <c r="K15" i="8"/>
  <c r="K17" i="8"/>
  <c r="K19" i="8"/>
  <c r="K11" i="7"/>
  <c r="K19" i="7"/>
  <c r="K27" i="5"/>
  <c r="E15" i="5"/>
  <c r="F12" i="5" s="1"/>
  <c r="I14" i="2"/>
  <c r="I26" i="2"/>
  <c r="I11" i="2"/>
  <c r="I27" i="2"/>
  <c r="I15" i="2"/>
  <c r="I19" i="2"/>
  <c r="I23" i="2"/>
  <c r="I33" i="2"/>
  <c r="I35" i="2"/>
  <c r="I25" i="2"/>
  <c r="I13" i="2"/>
  <c r="I29" i="2"/>
  <c r="I17" i="2"/>
  <c r="E43" i="2"/>
  <c r="H43" i="1"/>
  <c r="K60" i="10"/>
  <c r="K64" i="10"/>
  <c r="K68" i="10"/>
  <c r="K72" i="10"/>
  <c r="K76" i="10"/>
  <c r="K80" i="10"/>
  <c r="K84" i="10"/>
  <c r="K88" i="10"/>
  <c r="K92" i="10"/>
  <c r="K58" i="10"/>
  <c r="K62" i="10"/>
  <c r="K66" i="10"/>
  <c r="K70" i="10"/>
  <c r="K74" i="10"/>
  <c r="K78" i="10"/>
  <c r="K82" i="10"/>
  <c r="K86" i="10"/>
  <c r="K90" i="10"/>
  <c r="K94" i="10"/>
  <c r="K13" i="10"/>
  <c r="K17" i="10"/>
  <c r="K25" i="10"/>
  <c r="K29" i="10"/>
  <c r="K33" i="10"/>
  <c r="K41" i="10"/>
  <c r="K15" i="10"/>
  <c r="K19" i="10"/>
  <c r="K11" i="10"/>
  <c r="K23" i="10"/>
  <c r="K27" i="10"/>
  <c r="K31" i="10"/>
  <c r="K35" i="10"/>
  <c r="K43" i="10"/>
  <c r="K47" i="10"/>
  <c r="K38" i="9"/>
  <c r="K35" i="9"/>
  <c r="K36" i="9"/>
  <c r="K40" i="9"/>
  <c r="K44" i="9"/>
  <c r="K14" i="9"/>
  <c r="K18" i="9"/>
  <c r="K22" i="9"/>
  <c r="K12" i="9"/>
  <c r="K16" i="9"/>
  <c r="K20" i="9"/>
  <c r="K24" i="9"/>
  <c r="K30" i="8"/>
  <c r="K34" i="8"/>
  <c r="K31" i="8"/>
  <c r="K35" i="8"/>
  <c r="K32" i="8"/>
  <c r="K36" i="8"/>
  <c r="K14" i="8"/>
  <c r="K12" i="8"/>
  <c r="K16" i="8"/>
  <c r="K30" i="7"/>
  <c r="K34" i="7"/>
  <c r="K32" i="7"/>
  <c r="K36" i="7"/>
  <c r="K12" i="7"/>
  <c r="K16" i="7"/>
  <c r="K14" i="7"/>
  <c r="K18" i="7"/>
  <c r="K30" i="6"/>
  <c r="K28" i="6"/>
  <c r="K32" i="6"/>
  <c r="K14" i="6"/>
  <c r="K12" i="6"/>
  <c r="K16" i="6"/>
  <c r="K12" i="5"/>
  <c r="K14" i="5"/>
  <c r="F13" i="5" l="1"/>
  <c r="K29" i="5"/>
  <c r="D30" i="5" s="1"/>
  <c r="J26" i="5"/>
  <c r="F15" i="5"/>
  <c r="J13" i="5"/>
  <c r="F27" i="5"/>
  <c r="F11" i="5"/>
  <c r="F14" i="5"/>
  <c r="J28" i="5"/>
  <c r="J29" i="5"/>
  <c r="J15" i="5"/>
  <c r="F25" i="5"/>
  <c r="F28" i="5"/>
  <c r="F29" i="5"/>
  <c r="J11" i="5"/>
  <c r="F26" i="5"/>
  <c r="K15" i="5"/>
  <c r="J27" i="5"/>
  <c r="J14" i="5"/>
  <c r="G30" i="5"/>
  <c r="E30" i="5"/>
  <c r="H30" i="5" l="1"/>
  <c r="C30" i="5"/>
  <c r="I30" i="5"/>
  <c r="K30" i="5"/>
  <c r="B6" i="27"/>
  <c r="B67" i="19"/>
  <c r="B26" i="18"/>
  <c r="B25" i="17"/>
  <c r="B45" i="16"/>
  <c r="B27" i="15"/>
  <c r="B47" i="14"/>
  <c r="B48" i="13"/>
  <c r="B45" i="12"/>
  <c r="B48" i="11"/>
  <c r="B53" i="10"/>
  <c r="B30" i="9"/>
  <c r="B24" i="8"/>
  <c r="B24" i="7"/>
  <c r="B6" i="7"/>
  <c r="B6" i="8"/>
  <c r="B6" i="9"/>
  <c r="B6" i="10"/>
  <c r="B6" i="11"/>
  <c r="B6" i="12"/>
  <c r="B6" i="13"/>
  <c r="B6" i="14"/>
  <c r="B6" i="15"/>
  <c r="B6" i="16"/>
  <c r="B6" i="17"/>
  <c r="B6" i="18"/>
  <c r="B6" i="19"/>
  <c r="B6" i="6"/>
  <c r="B22" i="6" l="1"/>
  <c r="B20" i="5"/>
  <c r="B6" i="5"/>
  <c r="B6" i="4"/>
  <c r="H116" i="33" l="1"/>
  <c r="H115" i="33"/>
  <c r="H114" i="33"/>
  <c r="H113" i="33"/>
  <c r="H112" i="33"/>
  <c r="H111" i="33"/>
  <c r="H110" i="33"/>
  <c r="H109" i="33"/>
  <c r="H108" i="33"/>
  <c r="H107" i="33"/>
  <c r="H106" i="33"/>
  <c r="H105" i="33"/>
  <c r="H104" i="33"/>
  <c r="H103" i="33"/>
  <c r="H102" i="33"/>
  <c r="H101" i="33"/>
  <c r="H100" i="33"/>
  <c r="H99" i="33"/>
  <c r="H98" i="33"/>
  <c r="H97" i="33"/>
  <c r="K76" i="32"/>
  <c r="L76" i="32" s="1"/>
  <c r="H76" i="32"/>
  <c r="E76" i="32"/>
  <c r="K75" i="32"/>
  <c r="L75" i="32" s="1"/>
  <c r="H75" i="32"/>
  <c r="E75" i="32"/>
  <c r="K74" i="32"/>
  <c r="L74" i="32" s="1"/>
  <c r="H74" i="32"/>
  <c r="E74" i="32"/>
  <c r="K73" i="32"/>
  <c r="L73" i="32" s="1"/>
  <c r="H73" i="32"/>
  <c r="E73" i="32"/>
  <c r="K72" i="32"/>
  <c r="L72" i="32" s="1"/>
  <c r="H72" i="32"/>
  <c r="E72" i="32"/>
  <c r="K71" i="32"/>
  <c r="L71" i="32" s="1"/>
  <c r="H71" i="32"/>
  <c r="E71" i="32"/>
  <c r="K70" i="32"/>
  <c r="L70" i="32" s="1"/>
  <c r="H70" i="32"/>
  <c r="E70" i="32"/>
  <c r="K69" i="32"/>
  <c r="L69" i="32" s="1"/>
  <c r="H69" i="32"/>
  <c r="E69" i="32"/>
  <c r="K68" i="32"/>
  <c r="L68" i="32" s="1"/>
  <c r="H68" i="32"/>
  <c r="E68" i="32"/>
  <c r="K67" i="32"/>
  <c r="L67" i="32" s="1"/>
  <c r="H67" i="32"/>
  <c r="E67" i="32"/>
  <c r="K66" i="32"/>
  <c r="L66" i="32" s="1"/>
  <c r="H66" i="32"/>
  <c r="E66" i="32"/>
  <c r="K65" i="32"/>
  <c r="L65" i="32" s="1"/>
  <c r="H65" i="32"/>
  <c r="H77" i="32" s="1"/>
  <c r="E65" i="32"/>
  <c r="E77" i="32" s="1"/>
  <c r="K63" i="32"/>
  <c r="L63" i="32" s="1"/>
  <c r="H63" i="32"/>
  <c r="E63" i="32"/>
  <c r="K62" i="32"/>
  <c r="L62" i="32" s="1"/>
  <c r="H62" i="32"/>
  <c r="E62" i="32"/>
  <c r="K61" i="32"/>
  <c r="L61" i="32" s="1"/>
  <c r="H61" i="32"/>
  <c r="E61" i="32"/>
  <c r="K60" i="32"/>
  <c r="L60" i="32" s="1"/>
  <c r="H60" i="32"/>
  <c r="E60" i="32"/>
  <c r="K59" i="32"/>
  <c r="L59" i="32" s="1"/>
  <c r="H59" i="32"/>
  <c r="E59" i="32"/>
  <c r="K58" i="32"/>
  <c r="L58" i="32" s="1"/>
  <c r="H58" i="32"/>
  <c r="E58" i="32"/>
  <c r="K57" i="32"/>
  <c r="L57" i="32" s="1"/>
  <c r="H57" i="32"/>
  <c r="E57" i="32"/>
  <c r="K56" i="32"/>
  <c r="L56" i="32" s="1"/>
  <c r="H56" i="32"/>
  <c r="H64" i="32" s="1"/>
  <c r="E56" i="32"/>
  <c r="E64" i="32" s="1"/>
  <c r="L55" i="32"/>
  <c r="L54" i="32"/>
  <c r="L53" i="32"/>
  <c r="L52" i="32"/>
  <c r="K51" i="32"/>
  <c r="H51" i="32"/>
  <c r="E51" i="32"/>
  <c r="L50" i="32"/>
  <c r="L49" i="32"/>
  <c r="L48" i="32"/>
  <c r="L47" i="32"/>
  <c r="L46" i="32"/>
  <c r="L45" i="32"/>
  <c r="L44" i="32"/>
  <c r="L43" i="32"/>
  <c r="L42" i="32"/>
  <c r="L41" i="32"/>
  <c r="L51" i="32" s="1"/>
  <c r="L40" i="32"/>
  <c r="L39" i="32"/>
  <c r="K38" i="32"/>
  <c r="H38" i="32"/>
  <c r="E38" i="32"/>
  <c r="L37" i="32"/>
  <c r="L36" i="32"/>
  <c r="L35" i="32"/>
  <c r="L34" i="32"/>
  <c r="L33" i="32"/>
  <c r="L32" i="32"/>
  <c r="L31" i="32"/>
  <c r="L30" i="32"/>
  <c r="L29" i="32"/>
  <c r="L28" i="32"/>
  <c r="L38" i="32" s="1"/>
  <c r="L27" i="32"/>
  <c r="L26" i="32"/>
  <c r="K25" i="32"/>
  <c r="H25" i="32"/>
  <c r="E25" i="32"/>
  <c r="L24" i="32"/>
  <c r="L23" i="32"/>
  <c r="L22" i="32"/>
  <c r="L21" i="32"/>
  <c r="L20" i="32"/>
  <c r="L19" i="32"/>
  <c r="L18" i="32"/>
  <c r="L17" i="32"/>
  <c r="L16" i="32"/>
  <c r="L15" i="32"/>
  <c r="L25" i="32" s="1"/>
  <c r="L14" i="32"/>
  <c r="L13" i="32"/>
  <c r="L12" i="32"/>
  <c r="L11" i="32"/>
  <c r="K11" i="32"/>
  <c r="H11" i="32"/>
  <c r="E11" i="32"/>
  <c r="E79" i="31"/>
  <c r="E78" i="31"/>
  <c r="E77" i="31"/>
  <c r="D76" i="31"/>
  <c r="C76" i="31"/>
  <c r="E75" i="31"/>
  <c r="E74" i="31"/>
  <c r="E73" i="31"/>
  <c r="E72" i="31"/>
  <c r="E71" i="31"/>
  <c r="E70" i="31"/>
  <c r="E69" i="31"/>
  <c r="E68" i="31"/>
  <c r="E67" i="31"/>
  <c r="E66" i="31"/>
  <c r="E65" i="31"/>
  <c r="E76" i="31" s="1"/>
  <c r="E64" i="31"/>
  <c r="E62" i="31"/>
  <c r="E61" i="31"/>
  <c r="E60" i="31"/>
  <c r="E59" i="31"/>
  <c r="E58" i="31"/>
  <c r="E57" i="31"/>
  <c r="E56" i="31"/>
  <c r="E55" i="31"/>
  <c r="E63" i="31" s="1"/>
  <c r="E50" i="31"/>
  <c r="E37" i="31"/>
  <c r="E24" i="31"/>
  <c r="E10" i="31"/>
  <c r="F78" i="30"/>
  <c r="F77" i="30"/>
  <c r="F76" i="30"/>
  <c r="E75" i="30"/>
  <c r="D75" i="30"/>
  <c r="C75" i="30"/>
  <c r="F75" i="30" s="1"/>
  <c r="F74" i="30"/>
  <c r="F73" i="30"/>
  <c r="F72" i="30"/>
  <c r="F71" i="30"/>
  <c r="F70" i="30"/>
  <c r="F69" i="30"/>
  <c r="F68" i="30"/>
  <c r="F67" i="30"/>
  <c r="F66" i="30"/>
  <c r="F65" i="30"/>
  <c r="F64" i="30"/>
  <c r="F63" i="30"/>
  <c r="E62" i="30"/>
  <c r="D62" i="30"/>
  <c r="C62" i="30"/>
  <c r="F61" i="30"/>
  <c r="F60" i="30"/>
  <c r="F59" i="30"/>
  <c r="F58" i="30"/>
  <c r="F57" i="30"/>
  <c r="F56" i="30"/>
  <c r="F55" i="30"/>
  <c r="F54" i="30"/>
  <c r="F53" i="30"/>
  <c r="F52" i="30"/>
  <c r="F51" i="30"/>
  <c r="F50" i="30"/>
  <c r="F62" i="30" s="1"/>
  <c r="E49" i="30"/>
  <c r="D49" i="30"/>
  <c r="C49" i="30"/>
  <c r="F48" i="30"/>
  <c r="F47" i="30"/>
  <c r="F46" i="30"/>
  <c r="F45" i="30"/>
  <c r="F44" i="30"/>
  <c r="F43" i="30"/>
  <c r="F42" i="30"/>
  <c r="F41" i="30"/>
  <c r="F40" i="30"/>
  <c r="F39" i="30"/>
  <c r="F38" i="30"/>
  <c r="F37" i="30"/>
  <c r="F49" i="30" s="1"/>
  <c r="E36" i="30"/>
  <c r="D36" i="30"/>
  <c r="C36" i="30"/>
  <c r="F36" i="30" s="1"/>
  <c r="F35" i="30"/>
  <c r="F34" i="30"/>
  <c r="F33" i="30"/>
  <c r="F32" i="30"/>
  <c r="F31" i="30"/>
  <c r="F30" i="30"/>
  <c r="F29" i="30"/>
  <c r="F28" i="30"/>
  <c r="F27" i="30"/>
  <c r="F26" i="30"/>
  <c r="F25" i="30"/>
  <c r="F24" i="30"/>
  <c r="E23" i="30"/>
  <c r="D23" i="30"/>
  <c r="C23" i="30"/>
  <c r="F22" i="30"/>
  <c r="F21" i="30"/>
  <c r="F20" i="30"/>
  <c r="F19" i="30"/>
  <c r="F18" i="30"/>
  <c r="F17" i="30"/>
  <c r="F16" i="30"/>
  <c r="F15" i="30"/>
  <c r="F14" i="30"/>
  <c r="F13" i="30"/>
  <c r="F12" i="30"/>
  <c r="F11" i="30"/>
  <c r="F23" i="30" s="1"/>
  <c r="F10" i="30"/>
  <c r="F82" i="29"/>
  <c r="F81" i="29"/>
  <c r="E80" i="29"/>
  <c r="D80" i="29"/>
  <c r="C80" i="29"/>
  <c r="F79" i="29"/>
  <c r="F78" i="29"/>
  <c r="F77" i="29"/>
  <c r="F76" i="29"/>
  <c r="F75" i="29"/>
  <c r="F74" i="29"/>
  <c r="F73" i="29"/>
  <c r="F72" i="29"/>
  <c r="F71" i="29"/>
  <c r="F80" i="29" s="1"/>
  <c r="F70" i="29"/>
  <c r="F69" i="29"/>
  <c r="F68" i="29"/>
  <c r="C67" i="29"/>
  <c r="F66" i="29"/>
  <c r="F65" i="29"/>
  <c r="F64" i="29"/>
  <c r="F63" i="29"/>
  <c r="F62" i="29"/>
  <c r="F61" i="29"/>
  <c r="F59" i="29"/>
  <c r="F67" i="29" s="1"/>
  <c r="F54" i="29"/>
  <c r="C54" i="29"/>
  <c r="F41" i="29"/>
  <c r="C41" i="29"/>
  <c r="F28" i="29"/>
  <c r="C28" i="29"/>
  <c r="F15" i="29"/>
  <c r="E69" i="26"/>
  <c r="E68" i="26"/>
  <c r="D67" i="26"/>
  <c r="E66" i="26"/>
  <c r="E65" i="26"/>
  <c r="E64" i="26"/>
  <c r="E63" i="26"/>
  <c r="E62" i="26"/>
  <c r="E61" i="26"/>
  <c r="C67" i="26"/>
  <c r="E59" i="26"/>
  <c r="E58" i="26"/>
  <c r="E57" i="26"/>
  <c r="E56" i="26"/>
  <c r="E55" i="26"/>
  <c r="D54" i="26"/>
  <c r="C54" i="26"/>
  <c r="E53" i="26"/>
  <c r="E52" i="26"/>
  <c r="E51" i="26"/>
  <c r="E50" i="26"/>
  <c r="E49" i="26"/>
  <c r="E48" i="26"/>
  <c r="E47" i="26"/>
  <c r="E46" i="26"/>
  <c r="E45" i="26"/>
  <c r="E44" i="26"/>
  <c r="E43" i="26"/>
  <c r="E42" i="26"/>
  <c r="E54" i="26" s="1"/>
  <c r="D41" i="26"/>
  <c r="C41" i="26"/>
  <c r="E40" i="26"/>
  <c r="E39" i="26"/>
  <c r="E38" i="26"/>
  <c r="E37" i="26"/>
  <c r="E36" i="26"/>
  <c r="E35" i="26"/>
  <c r="E34" i="26"/>
  <c r="E33" i="26"/>
  <c r="E32" i="26"/>
  <c r="E31" i="26"/>
  <c r="E30" i="26"/>
  <c r="E29" i="26"/>
  <c r="E41" i="26" s="1"/>
  <c r="E28" i="26"/>
  <c r="D28" i="26"/>
  <c r="C28" i="26"/>
  <c r="E15" i="26"/>
  <c r="E14" i="26"/>
  <c r="E13" i="26"/>
  <c r="E12" i="26"/>
  <c r="E11" i="26"/>
  <c r="H79" i="25"/>
  <c r="G79" i="25"/>
  <c r="F79" i="25"/>
  <c r="E79" i="25"/>
  <c r="D79" i="25"/>
  <c r="C79" i="25"/>
  <c r="J78" i="25"/>
  <c r="I78" i="25"/>
  <c r="J77" i="25"/>
  <c r="I77" i="25"/>
  <c r="J76" i="25"/>
  <c r="I76" i="25"/>
  <c r="J75" i="25"/>
  <c r="I75" i="25"/>
  <c r="J74" i="25"/>
  <c r="I74" i="25"/>
  <c r="J73" i="25"/>
  <c r="I73" i="25"/>
  <c r="J72" i="25"/>
  <c r="I72" i="25"/>
  <c r="J71" i="25"/>
  <c r="I71" i="25"/>
  <c r="J70" i="25"/>
  <c r="I70" i="25"/>
  <c r="J69" i="25"/>
  <c r="I69" i="25"/>
  <c r="J68" i="25"/>
  <c r="I68" i="25"/>
  <c r="J67" i="25"/>
  <c r="I67" i="25"/>
  <c r="H66" i="25"/>
  <c r="G66" i="25"/>
  <c r="F66" i="25"/>
  <c r="E66" i="25"/>
  <c r="D66" i="25"/>
  <c r="C66" i="25"/>
  <c r="J65" i="25"/>
  <c r="I65" i="25"/>
  <c r="J64" i="25"/>
  <c r="I64" i="25"/>
  <c r="J63" i="25"/>
  <c r="I63" i="25"/>
  <c r="J62" i="25"/>
  <c r="I62" i="25"/>
  <c r="J61" i="25"/>
  <c r="I61" i="25"/>
  <c r="J60" i="25"/>
  <c r="I60" i="25"/>
  <c r="J59" i="25"/>
  <c r="I59" i="25"/>
  <c r="J58" i="25"/>
  <c r="I58" i="25"/>
  <c r="J57" i="25"/>
  <c r="I57" i="25"/>
  <c r="J56" i="25"/>
  <c r="I56" i="25"/>
  <c r="J55" i="25"/>
  <c r="J66" i="25" s="1"/>
  <c r="I55" i="25"/>
  <c r="J54" i="25"/>
  <c r="I54" i="25"/>
  <c r="I66" i="25" s="1"/>
  <c r="H53" i="25"/>
  <c r="G53" i="25"/>
  <c r="F53" i="25"/>
  <c r="E53" i="25"/>
  <c r="D53" i="25"/>
  <c r="C53" i="25"/>
  <c r="J52" i="25"/>
  <c r="I52" i="25"/>
  <c r="J51" i="25"/>
  <c r="I51" i="25"/>
  <c r="J50" i="25"/>
  <c r="I50" i="25"/>
  <c r="J49" i="25"/>
  <c r="I49" i="25"/>
  <c r="J48" i="25"/>
  <c r="I48" i="25"/>
  <c r="J47" i="25"/>
  <c r="I47" i="25"/>
  <c r="J46" i="25"/>
  <c r="I46" i="25"/>
  <c r="J45" i="25"/>
  <c r="I45" i="25"/>
  <c r="J44" i="25"/>
  <c r="I44" i="25"/>
  <c r="J43" i="25"/>
  <c r="I43" i="25"/>
  <c r="J42" i="25"/>
  <c r="I42" i="25"/>
  <c r="J41" i="25"/>
  <c r="I41" i="25"/>
  <c r="H40" i="25"/>
  <c r="G40" i="25"/>
  <c r="F40" i="25"/>
  <c r="E40" i="25"/>
  <c r="D40" i="25"/>
  <c r="C40" i="25"/>
  <c r="J39" i="25"/>
  <c r="I39" i="25"/>
  <c r="J38" i="25"/>
  <c r="I38" i="25"/>
  <c r="J37" i="25"/>
  <c r="I37" i="25"/>
  <c r="J36" i="25"/>
  <c r="I36" i="25"/>
  <c r="J35" i="25"/>
  <c r="J40" i="25" s="1"/>
  <c r="I35" i="25"/>
  <c r="J27" i="25"/>
  <c r="I27" i="25"/>
  <c r="J53" i="25" l="1"/>
  <c r="J79" i="25"/>
  <c r="I40" i="25"/>
  <c r="I53" i="25"/>
  <c r="I79" i="25"/>
  <c r="L64" i="32"/>
  <c r="L77" i="32"/>
  <c r="K64" i="32"/>
  <c r="K77" i="32"/>
  <c r="E60" i="26"/>
  <c r="E67" i="26" s="1"/>
  <c r="H63" i="19" l="1"/>
  <c r="D63" i="19"/>
  <c r="G124" i="19"/>
  <c r="G63" i="19"/>
  <c r="C63" i="19"/>
  <c r="C124" i="19"/>
  <c r="D124" i="19"/>
  <c r="H124" i="19"/>
  <c r="D42" i="18"/>
  <c r="H42" i="18"/>
  <c r="G42" i="18"/>
  <c r="G22" i="18"/>
  <c r="C22" i="18"/>
  <c r="H22" i="18"/>
  <c r="C42" i="18"/>
  <c r="D22" i="18"/>
  <c r="H21" i="17"/>
  <c r="D40" i="17"/>
  <c r="C21" i="17"/>
  <c r="H40" i="17"/>
  <c r="D21" i="17"/>
  <c r="C40" i="17"/>
  <c r="G40" i="17"/>
  <c r="G21" i="17"/>
  <c r="C41" i="16"/>
  <c r="G80" i="16"/>
  <c r="H41" i="16"/>
  <c r="D41" i="16"/>
  <c r="H80" i="16"/>
  <c r="C80" i="16"/>
  <c r="D80" i="16"/>
  <c r="G41" i="16"/>
  <c r="H44" i="15"/>
  <c r="H23" i="15"/>
  <c r="D44" i="15"/>
  <c r="D23" i="15"/>
  <c r="C44" i="15"/>
  <c r="C23" i="15"/>
  <c r="G44" i="15"/>
  <c r="G23" i="15"/>
  <c r="H43" i="14"/>
  <c r="H84" i="14"/>
  <c r="D84" i="14"/>
  <c r="D43" i="14"/>
  <c r="C43" i="14"/>
  <c r="G84" i="14"/>
  <c r="G43" i="14"/>
  <c r="C84" i="14"/>
  <c r="H44" i="13"/>
  <c r="D44" i="13"/>
  <c r="H86" i="13"/>
  <c r="G44" i="13"/>
  <c r="C44" i="13"/>
  <c r="D86" i="13"/>
  <c r="C86" i="13"/>
  <c r="G86" i="13"/>
  <c r="G41" i="12"/>
  <c r="H41" i="12"/>
  <c r="D80" i="12"/>
  <c r="H80" i="12"/>
  <c r="D41" i="12"/>
  <c r="C41" i="12"/>
  <c r="C80" i="12"/>
  <c r="G80" i="12"/>
  <c r="D44" i="11"/>
  <c r="G44" i="11"/>
  <c r="D86" i="11"/>
  <c r="C86" i="11"/>
  <c r="C44" i="11"/>
  <c r="H86" i="11"/>
  <c r="G86" i="11"/>
  <c r="H44" i="11"/>
  <c r="G49" i="10"/>
  <c r="C49" i="10"/>
  <c r="H96" i="10"/>
  <c r="D96" i="10"/>
  <c r="C96" i="10"/>
  <c r="D49" i="10"/>
  <c r="H49" i="10"/>
  <c r="G96" i="10"/>
  <c r="H50" i="9"/>
  <c r="H26" i="9"/>
  <c r="G26" i="9"/>
  <c r="C26" i="9"/>
  <c r="C50" i="9"/>
  <c r="D50" i="9"/>
  <c r="D26" i="9"/>
  <c r="G50" i="9"/>
  <c r="H20" i="8"/>
  <c r="H38" i="8"/>
  <c r="D20" i="8"/>
  <c r="C20" i="8"/>
  <c r="D38" i="8"/>
  <c r="G38" i="8"/>
  <c r="G20" i="8"/>
  <c r="C38" i="8"/>
  <c r="H38" i="7"/>
  <c r="H20" i="7"/>
  <c r="D20" i="7"/>
  <c r="G20" i="7"/>
  <c r="C38" i="7"/>
  <c r="C20" i="7"/>
  <c r="D38" i="7"/>
  <c r="G38" i="7"/>
  <c r="D34" i="6"/>
  <c r="H18" i="6"/>
  <c r="H34" i="6"/>
  <c r="G34" i="6"/>
  <c r="C34" i="6"/>
  <c r="D18" i="6"/>
  <c r="C18" i="6"/>
  <c r="G18" i="6"/>
  <c r="O32" i="2"/>
  <c r="O44" i="2" s="1"/>
  <c r="N32" i="2"/>
  <c r="N44" i="2" s="1"/>
  <c r="M32" i="2"/>
  <c r="M44" i="2" s="1"/>
  <c r="K32" i="2"/>
  <c r="K44" i="2" s="1"/>
  <c r="J32" i="2"/>
  <c r="J44" i="2" s="1"/>
  <c r="G32" i="2"/>
  <c r="G44" i="2" s="1"/>
  <c r="F32" i="2"/>
  <c r="F44" i="2" s="1"/>
  <c r="D32" i="2"/>
  <c r="D44" i="2" s="1"/>
  <c r="C32" i="2"/>
  <c r="C44" i="2" s="1"/>
  <c r="L32" i="2"/>
  <c r="L44" i="2" s="1"/>
  <c r="O32" i="1"/>
  <c r="O44" i="1" s="1"/>
  <c r="N32" i="1"/>
  <c r="N44" i="1" s="1"/>
  <c r="M32" i="1"/>
  <c r="M44" i="1" s="1"/>
  <c r="K32" i="1"/>
  <c r="K44" i="1" s="1"/>
  <c r="J32" i="1"/>
  <c r="J44" i="1" s="1"/>
  <c r="G32" i="1"/>
  <c r="G44" i="1" s="1"/>
  <c r="F32" i="1"/>
  <c r="F44" i="1" s="1"/>
  <c r="D32" i="1"/>
  <c r="D44" i="1" s="1"/>
  <c r="C32" i="1"/>
  <c r="C44" i="1" s="1"/>
  <c r="E44" i="15" l="1"/>
  <c r="F42" i="15" s="1"/>
  <c r="F40" i="15"/>
  <c r="F37" i="15"/>
  <c r="F39" i="15"/>
  <c r="F43" i="15"/>
  <c r="E41" i="16"/>
  <c r="L32" i="1"/>
  <c r="L44" i="1" s="1"/>
  <c r="H32" i="1"/>
  <c r="H44" i="1" s="1"/>
  <c r="H32" i="2"/>
  <c r="H44" i="2" s="1"/>
  <c r="E32" i="2"/>
  <c r="E44" i="2" s="1"/>
  <c r="L27" i="3"/>
  <c r="P27" i="3"/>
  <c r="G27" i="4"/>
  <c r="N27" i="4"/>
  <c r="C27" i="3"/>
  <c r="K27" i="3"/>
  <c r="O27" i="3"/>
  <c r="O27" i="4"/>
  <c r="L27" i="4"/>
  <c r="F27" i="3"/>
  <c r="M27" i="3"/>
  <c r="M27" i="4"/>
  <c r="C27" i="4"/>
  <c r="K27" i="4"/>
  <c r="P27" i="4"/>
  <c r="G27" i="3"/>
  <c r="N27" i="3"/>
  <c r="D27" i="3"/>
  <c r="F27" i="4"/>
  <c r="E63" i="19"/>
  <c r="E124" i="19"/>
  <c r="I124" i="19"/>
  <c r="I63" i="19"/>
  <c r="I42" i="18"/>
  <c r="E42" i="18"/>
  <c r="E22" i="18"/>
  <c r="I22" i="18"/>
  <c r="E40" i="17"/>
  <c r="E21" i="17"/>
  <c r="I21" i="17"/>
  <c r="I40" i="17"/>
  <c r="I80" i="16"/>
  <c r="E80" i="16"/>
  <c r="I41" i="16"/>
  <c r="I23" i="15"/>
  <c r="I44" i="15"/>
  <c r="E23" i="15"/>
  <c r="F44" i="15"/>
  <c r="I84" i="14"/>
  <c r="E84" i="14"/>
  <c r="E43" i="14"/>
  <c r="I43" i="14"/>
  <c r="I86" i="13"/>
  <c r="I44" i="13"/>
  <c r="E86" i="13"/>
  <c r="E44" i="13"/>
  <c r="I41" i="12"/>
  <c r="I80" i="12"/>
  <c r="E41" i="12"/>
  <c r="E80" i="12"/>
  <c r="E44" i="11"/>
  <c r="I86" i="11"/>
  <c r="E86" i="11"/>
  <c r="I44" i="11"/>
  <c r="E49" i="10"/>
  <c r="I96" i="10"/>
  <c r="E96" i="10"/>
  <c r="I49" i="10"/>
  <c r="I50" i="9"/>
  <c r="E50" i="9"/>
  <c r="E26" i="9"/>
  <c r="I26" i="9"/>
  <c r="E20" i="8"/>
  <c r="E38" i="8"/>
  <c r="I38" i="8"/>
  <c r="I20" i="8"/>
  <c r="I20" i="7"/>
  <c r="I38" i="7"/>
  <c r="E20" i="7"/>
  <c r="E38" i="7"/>
  <c r="E34" i="6"/>
  <c r="I34" i="6"/>
  <c r="E18" i="6"/>
  <c r="I18" i="6"/>
  <c r="D27" i="4"/>
  <c r="F32" i="15" l="1"/>
  <c r="F41" i="15"/>
  <c r="F34" i="15"/>
  <c r="F33" i="15"/>
  <c r="F38" i="15"/>
  <c r="F35" i="15"/>
  <c r="F36" i="15"/>
  <c r="J29" i="6"/>
  <c r="J27" i="6"/>
  <c r="J33" i="6"/>
  <c r="J31" i="6"/>
  <c r="J28" i="6"/>
  <c r="J30" i="6"/>
  <c r="J32" i="6"/>
  <c r="F33" i="6"/>
  <c r="F29" i="6"/>
  <c r="F31" i="6"/>
  <c r="F27" i="6"/>
  <c r="F28" i="6"/>
  <c r="F32" i="6"/>
  <c r="F30" i="6"/>
  <c r="J120" i="19"/>
  <c r="J117" i="19"/>
  <c r="J109" i="19"/>
  <c r="J105" i="19"/>
  <c r="J101" i="19"/>
  <c r="J97" i="19"/>
  <c r="J93" i="19"/>
  <c r="J85" i="19"/>
  <c r="J77" i="19"/>
  <c r="J73" i="19"/>
  <c r="J115" i="19"/>
  <c r="J111" i="19"/>
  <c r="J103" i="19"/>
  <c r="J83" i="19"/>
  <c r="J79" i="19"/>
  <c r="J75" i="19"/>
  <c r="J121" i="19"/>
  <c r="J113" i="19"/>
  <c r="J89" i="19"/>
  <c r="J81" i="19"/>
  <c r="J76" i="19"/>
  <c r="J84" i="19"/>
  <c r="J92" i="19"/>
  <c r="J100" i="19"/>
  <c r="J108" i="19"/>
  <c r="J116" i="19"/>
  <c r="J91" i="19"/>
  <c r="J119" i="19"/>
  <c r="J107" i="19"/>
  <c r="J78" i="19"/>
  <c r="J86" i="19"/>
  <c r="J94" i="19"/>
  <c r="J102" i="19"/>
  <c r="J110" i="19"/>
  <c r="J118" i="19"/>
  <c r="J95" i="19"/>
  <c r="J123" i="19"/>
  <c r="J74" i="19"/>
  <c r="J82" i="19"/>
  <c r="J98" i="19"/>
  <c r="J114" i="19"/>
  <c r="J87" i="19"/>
  <c r="J72" i="19"/>
  <c r="J80" i="19"/>
  <c r="J88" i="19"/>
  <c r="J96" i="19"/>
  <c r="J104" i="19"/>
  <c r="J112" i="19"/>
  <c r="J122" i="19"/>
  <c r="J99" i="19"/>
  <c r="J90" i="19"/>
  <c r="J106" i="19"/>
  <c r="F122" i="19"/>
  <c r="F115" i="19"/>
  <c r="F99" i="19"/>
  <c r="F95" i="19"/>
  <c r="F87" i="19"/>
  <c r="F117" i="19"/>
  <c r="F113" i="19"/>
  <c r="F109" i="19"/>
  <c r="F105" i="19"/>
  <c r="F97" i="19"/>
  <c r="F85" i="19"/>
  <c r="F81" i="19"/>
  <c r="F77" i="19"/>
  <c r="F73" i="19"/>
  <c r="F119" i="19"/>
  <c r="F107" i="19"/>
  <c r="F103" i="19"/>
  <c r="F83" i="19"/>
  <c r="F123" i="19"/>
  <c r="F111" i="19"/>
  <c r="F91" i="19"/>
  <c r="F79" i="19"/>
  <c r="F75" i="19"/>
  <c r="F74" i="19"/>
  <c r="F92" i="19"/>
  <c r="F110" i="19"/>
  <c r="F118" i="19"/>
  <c r="F121" i="19"/>
  <c r="F94" i="19"/>
  <c r="F80" i="19"/>
  <c r="F96" i="19"/>
  <c r="F116" i="19"/>
  <c r="F106" i="19"/>
  <c r="F101" i="19"/>
  <c r="F76" i="19"/>
  <c r="F98" i="19"/>
  <c r="F114" i="19"/>
  <c r="F89" i="19"/>
  <c r="F72" i="19"/>
  <c r="F100" i="19"/>
  <c r="F88" i="19"/>
  <c r="F120" i="19"/>
  <c r="F82" i="19"/>
  <c r="F102" i="19"/>
  <c r="F93" i="19"/>
  <c r="F84" i="19"/>
  <c r="F108" i="19"/>
  <c r="F104" i="19"/>
  <c r="F86" i="19"/>
  <c r="F78" i="19"/>
  <c r="F90" i="19"/>
  <c r="F112" i="19"/>
  <c r="J60" i="19"/>
  <c r="J56" i="19"/>
  <c r="J52" i="19"/>
  <c r="J44" i="19"/>
  <c r="J28" i="19"/>
  <c r="J24" i="19"/>
  <c r="J20" i="19"/>
  <c r="J48" i="19"/>
  <c r="J40" i="19"/>
  <c r="J36" i="19"/>
  <c r="J32" i="19"/>
  <c r="J16" i="19"/>
  <c r="J12" i="19"/>
  <c r="J31" i="19"/>
  <c r="J51" i="19"/>
  <c r="J11" i="19"/>
  <c r="J23" i="19"/>
  <c r="J37" i="19"/>
  <c r="J49" i="19"/>
  <c r="J61" i="19"/>
  <c r="J26" i="19"/>
  <c r="J42" i="19"/>
  <c r="J58" i="19"/>
  <c r="J41" i="19"/>
  <c r="J29" i="19"/>
  <c r="J55" i="19"/>
  <c r="J18" i="19"/>
  <c r="J50" i="19"/>
  <c r="J45" i="19"/>
  <c r="J21" i="19"/>
  <c r="J33" i="19"/>
  <c r="J47" i="19"/>
  <c r="J22" i="19"/>
  <c r="J38" i="19"/>
  <c r="J13" i="19"/>
  <c r="J35" i="19"/>
  <c r="J59" i="19"/>
  <c r="J15" i="19"/>
  <c r="J27" i="19"/>
  <c r="J39" i="19"/>
  <c r="J53" i="19"/>
  <c r="J14" i="19"/>
  <c r="J30" i="19"/>
  <c r="J46" i="19"/>
  <c r="J62" i="19"/>
  <c r="J19" i="19"/>
  <c r="J17" i="19"/>
  <c r="J43" i="19"/>
  <c r="J34" i="19"/>
  <c r="J25" i="19"/>
  <c r="J57" i="19"/>
  <c r="J54" i="19"/>
  <c r="F62" i="19"/>
  <c r="F58" i="19"/>
  <c r="F50" i="19"/>
  <c r="F46" i="19"/>
  <c r="F54" i="19"/>
  <c r="F42" i="19"/>
  <c r="F38" i="19"/>
  <c r="F34" i="19"/>
  <c r="F30" i="19"/>
  <c r="F26" i="19"/>
  <c r="F22" i="19"/>
  <c r="F18" i="19"/>
  <c r="F14" i="19"/>
  <c r="F19" i="19"/>
  <c r="F59" i="19"/>
  <c r="F48" i="19"/>
  <c r="F21" i="19"/>
  <c r="F37" i="19"/>
  <c r="F53" i="19"/>
  <c r="F15" i="19"/>
  <c r="F39" i="19"/>
  <c r="F20" i="19"/>
  <c r="F29" i="19"/>
  <c r="F12" i="19"/>
  <c r="F13" i="19"/>
  <c r="F45" i="19"/>
  <c r="F57" i="19"/>
  <c r="F11" i="19"/>
  <c r="F31" i="19"/>
  <c r="F49" i="19"/>
  <c r="F24" i="19"/>
  <c r="F17" i="19"/>
  <c r="F33" i="19"/>
  <c r="F47" i="19"/>
  <c r="F61" i="19"/>
  <c r="F35" i="19"/>
  <c r="F51" i="19"/>
  <c r="F36" i="19"/>
  <c r="F56" i="19"/>
  <c r="F25" i="19"/>
  <c r="F52" i="19"/>
  <c r="F23" i="19"/>
  <c r="F41" i="19"/>
  <c r="F55" i="19"/>
  <c r="F43" i="19"/>
  <c r="F32" i="19"/>
  <c r="F40" i="19"/>
  <c r="F60" i="19"/>
  <c r="F27" i="19"/>
  <c r="F16" i="19"/>
  <c r="F28" i="19"/>
  <c r="F44" i="19"/>
  <c r="F37" i="18"/>
  <c r="F39" i="18"/>
  <c r="F33" i="18"/>
  <c r="F31" i="18"/>
  <c r="F34" i="18"/>
  <c r="F36" i="18"/>
  <c r="F38" i="18"/>
  <c r="F40" i="18"/>
  <c r="J39" i="18"/>
  <c r="J33" i="18"/>
  <c r="J31" i="18"/>
  <c r="J37" i="18"/>
  <c r="J34" i="18"/>
  <c r="J36" i="18"/>
  <c r="J38" i="18"/>
  <c r="J40" i="18"/>
  <c r="J19" i="18"/>
  <c r="J13" i="18"/>
  <c r="J11" i="18"/>
  <c r="J17" i="18"/>
  <c r="J14" i="18"/>
  <c r="J20" i="18"/>
  <c r="J16" i="18"/>
  <c r="J18" i="18"/>
  <c r="F17" i="18"/>
  <c r="F19" i="18"/>
  <c r="F13" i="18"/>
  <c r="F11" i="18"/>
  <c r="F14" i="18"/>
  <c r="F16" i="18"/>
  <c r="F20" i="18"/>
  <c r="F18" i="18"/>
  <c r="J32" i="17"/>
  <c r="J37" i="17"/>
  <c r="J33" i="17"/>
  <c r="J36" i="17"/>
  <c r="J31" i="17"/>
  <c r="J38" i="17"/>
  <c r="J35" i="17"/>
  <c r="J30" i="17"/>
  <c r="J39" i="17"/>
  <c r="J34" i="17"/>
  <c r="F34" i="17"/>
  <c r="F30" i="17"/>
  <c r="F31" i="17"/>
  <c r="F39" i="17"/>
  <c r="F35" i="17"/>
  <c r="F32" i="17"/>
  <c r="F36" i="17"/>
  <c r="F38" i="17"/>
  <c r="F37" i="17"/>
  <c r="F33" i="17"/>
  <c r="J20" i="17"/>
  <c r="J16" i="17"/>
  <c r="J12" i="17"/>
  <c r="J14" i="17"/>
  <c r="J13" i="17"/>
  <c r="J18" i="17"/>
  <c r="J15" i="17"/>
  <c r="J17" i="17"/>
  <c r="J11" i="17"/>
  <c r="J19" i="17"/>
  <c r="F18" i="17"/>
  <c r="F14" i="17"/>
  <c r="F15" i="17"/>
  <c r="F12" i="17"/>
  <c r="F17" i="17"/>
  <c r="F16" i="17"/>
  <c r="F11" i="17"/>
  <c r="F19" i="17"/>
  <c r="F20" i="17"/>
  <c r="F13" i="17"/>
  <c r="F77" i="16"/>
  <c r="F73" i="16"/>
  <c r="F69" i="16"/>
  <c r="F65" i="16"/>
  <c r="F61" i="16"/>
  <c r="F57" i="16"/>
  <c r="F53" i="16"/>
  <c r="F58" i="16"/>
  <c r="F66" i="16"/>
  <c r="F74" i="16"/>
  <c r="F54" i="16"/>
  <c r="F71" i="16"/>
  <c r="F60" i="16"/>
  <c r="F68" i="16"/>
  <c r="F76" i="16"/>
  <c r="F55" i="16"/>
  <c r="F59" i="16"/>
  <c r="F75" i="16"/>
  <c r="F62" i="16"/>
  <c r="F70" i="16"/>
  <c r="F78" i="16"/>
  <c r="F51" i="16"/>
  <c r="F63" i="16"/>
  <c r="F79" i="16"/>
  <c r="F56" i="16"/>
  <c r="F64" i="16"/>
  <c r="F72" i="16"/>
  <c r="F52" i="16"/>
  <c r="F67" i="16"/>
  <c r="F50" i="16"/>
  <c r="J80" i="16"/>
  <c r="J79" i="16"/>
  <c r="J75" i="16"/>
  <c r="J71" i="16"/>
  <c r="J67" i="16"/>
  <c r="J63" i="16"/>
  <c r="J59" i="16"/>
  <c r="J55" i="16"/>
  <c r="J51" i="16"/>
  <c r="J53" i="16"/>
  <c r="J64" i="16"/>
  <c r="J62" i="16"/>
  <c r="J72" i="16"/>
  <c r="J54" i="16"/>
  <c r="J69" i="16"/>
  <c r="J76" i="16"/>
  <c r="J66" i="16"/>
  <c r="J74" i="16"/>
  <c r="J57" i="16"/>
  <c r="J73" i="16"/>
  <c r="J50" i="16"/>
  <c r="J58" i="16"/>
  <c r="J68" i="16"/>
  <c r="J78" i="16"/>
  <c r="J61" i="16"/>
  <c r="J77" i="16"/>
  <c r="J60" i="16"/>
  <c r="J52" i="16"/>
  <c r="J56" i="16"/>
  <c r="J70" i="16"/>
  <c r="J65" i="16"/>
  <c r="J40" i="16"/>
  <c r="J36" i="16"/>
  <c r="J32" i="16"/>
  <c r="J28" i="16"/>
  <c r="J24" i="16"/>
  <c r="J20" i="16"/>
  <c r="J12" i="16"/>
  <c r="J16" i="16"/>
  <c r="J15" i="16"/>
  <c r="J30" i="16"/>
  <c r="J17" i="16"/>
  <c r="J25" i="16"/>
  <c r="J33" i="16"/>
  <c r="J18" i="16"/>
  <c r="J34" i="16"/>
  <c r="J19" i="16"/>
  <c r="J27" i="16"/>
  <c r="J35" i="16"/>
  <c r="J13" i="16"/>
  <c r="J22" i="16"/>
  <c r="J38" i="16"/>
  <c r="J14" i="16"/>
  <c r="J21" i="16"/>
  <c r="J29" i="16"/>
  <c r="J37" i="16"/>
  <c r="J26" i="16"/>
  <c r="J11" i="16"/>
  <c r="J23" i="16"/>
  <c r="J31" i="16"/>
  <c r="J39" i="16"/>
  <c r="F38" i="16"/>
  <c r="F34" i="16"/>
  <c r="F30" i="16"/>
  <c r="F26" i="16"/>
  <c r="F22" i="16"/>
  <c r="F18" i="16"/>
  <c r="F14" i="16"/>
  <c r="F17" i="16"/>
  <c r="F25" i="16"/>
  <c r="F33" i="16"/>
  <c r="F12" i="16"/>
  <c r="F24" i="16"/>
  <c r="F40" i="16"/>
  <c r="F19" i="16"/>
  <c r="F27" i="16"/>
  <c r="F35" i="16"/>
  <c r="F13" i="16"/>
  <c r="F28" i="16"/>
  <c r="F21" i="16"/>
  <c r="F29" i="16"/>
  <c r="F37" i="16"/>
  <c r="F15" i="16"/>
  <c r="F32" i="16"/>
  <c r="F11" i="16"/>
  <c r="F23" i="16"/>
  <c r="F31" i="16"/>
  <c r="F39" i="16"/>
  <c r="F16" i="16"/>
  <c r="F20" i="16"/>
  <c r="F36" i="16"/>
  <c r="K44" i="15"/>
  <c r="G45" i="15" s="1"/>
  <c r="J40" i="15"/>
  <c r="J36" i="15"/>
  <c r="J32" i="15"/>
  <c r="J42" i="15"/>
  <c r="J38" i="15"/>
  <c r="J34" i="15"/>
  <c r="J35" i="15"/>
  <c r="J43" i="15"/>
  <c r="J37" i="15"/>
  <c r="J39" i="15"/>
  <c r="J33" i="15"/>
  <c r="J41" i="15"/>
  <c r="J19" i="15"/>
  <c r="J15" i="15"/>
  <c r="J11" i="15"/>
  <c r="J13" i="15"/>
  <c r="J12" i="15"/>
  <c r="J20" i="15"/>
  <c r="J17" i="15"/>
  <c r="J14" i="15"/>
  <c r="J22" i="15"/>
  <c r="J21" i="15"/>
  <c r="J16" i="15"/>
  <c r="J18" i="15"/>
  <c r="F21" i="15"/>
  <c r="F17" i="15"/>
  <c r="F13" i="15"/>
  <c r="F14" i="15"/>
  <c r="F16" i="15"/>
  <c r="F11" i="15"/>
  <c r="F18" i="15"/>
  <c r="F15" i="15"/>
  <c r="F20" i="15"/>
  <c r="F19" i="15"/>
  <c r="F12" i="15"/>
  <c r="F22" i="15"/>
  <c r="F81" i="14"/>
  <c r="F77" i="14"/>
  <c r="F73" i="14"/>
  <c r="F69" i="14"/>
  <c r="F65" i="14"/>
  <c r="F61" i="14"/>
  <c r="F57" i="14"/>
  <c r="F53" i="14"/>
  <c r="F83" i="14"/>
  <c r="F79" i="14"/>
  <c r="F75" i="14"/>
  <c r="F71" i="14"/>
  <c r="F67" i="14"/>
  <c r="F63" i="14"/>
  <c r="F59" i="14"/>
  <c r="F55" i="14"/>
  <c r="F52" i="14"/>
  <c r="F60" i="14"/>
  <c r="F68" i="14"/>
  <c r="F76" i="14"/>
  <c r="F54" i="14"/>
  <c r="F62" i="14"/>
  <c r="F70" i="14"/>
  <c r="F78" i="14"/>
  <c r="F56" i="14"/>
  <c r="F64" i="14"/>
  <c r="F72" i="14"/>
  <c r="F80" i="14"/>
  <c r="F58" i="14"/>
  <c r="F66" i="14"/>
  <c r="F74" i="14"/>
  <c r="F82" i="14"/>
  <c r="J83" i="14"/>
  <c r="J79" i="14"/>
  <c r="J75" i="14"/>
  <c r="J71" i="14"/>
  <c r="J67" i="14"/>
  <c r="J63" i="14"/>
  <c r="J59" i="14"/>
  <c r="J55" i="14"/>
  <c r="J81" i="14"/>
  <c r="J77" i="14"/>
  <c r="J73" i="14"/>
  <c r="J69" i="14"/>
  <c r="J65" i="14"/>
  <c r="J61" i="14"/>
  <c r="J57" i="14"/>
  <c r="J53" i="14"/>
  <c r="J52" i="14"/>
  <c r="J60" i="14"/>
  <c r="J68" i="14"/>
  <c r="J76" i="14"/>
  <c r="J54" i="14"/>
  <c r="J62" i="14"/>
  <c r="J70" i="14"/>
  <c r="J78" i="14"/>
  <c r="J56" i="14"/>
  <c r="J64" i="14"/>
  <c r="J72" i="14"/>
  <c r="J80" i="14"/>
  <c r="J58" i="14"/>
  <c r="J66" i="14"/>
  <c r="J74" i="14"/>
  <c r="J82" i="14"/>
  <c r="J42" i="14"/>
  <c r="J38" i="14"/>
  <c r="J34" i="14"/>
  <c r="J30" i="14"/>
  <c r="J26" i="14"/>
  <c r="J22" i="14"/>
  <c r="J18" i="14"/>
  <c r="J14" i="14"/>
  <c r="J40" i="14"/>
  <c r="J36" i="14"/>
  <c r="J32" i="14"/>
  <c r="J28" i="14"/>
  <c r="J24" i="14"/>
  <c r="J20" i="14"/>
  <c r="J16" i="14"/>
  <c r="J12" i="14"/>
  <c r="J11" i="14"/>
  <c r="J19" i="14"/>
  <c r="J27" i="14"/>
  <c r="J35" i="14"/>
  <c r="J13" i="14"/>
  <c r="J21" i="14"/>
  <c r="J29" i="14"/>
  <c r="J37" i="14"/>
  <c r="J17" i="14"/>
  <c r="J25" i="14"/>
  <c r="J33" i="14"/>
  <c r="J41" i="14"/>
  <c r="J15" i="14"/>
  <c r="J23" i="14"/>
  <c r="J31" i="14"/>
  <c r="J39" i="14"/>
  <c r="F40" i="14"/>
  <c r="F36" i="14"/>
  <c r="F32" i="14"/>
  <c r="F28" i="14"/>
  <c r="F24" i="14"/>
  <c r="F20" i="14"/>
  <c r="F16" i="14"/>
  <c r="F12" i="14"/>
  <c r="F42" i="14"/>
  <c r="F38" i="14"/>
  <c r="F34" i="14"/>
  <c r="F30" i="14"/>
  <c r="F26" i="14"/>
  <c r="F22" i="14"/>
  <c r="F18" i="14"/>
  <c r="F14" i="14"/>
  <c r="F11" i="14"/>
  <c r="F19" i="14"/>
  <c r="F27" i="14"/>
  <c r="F35" i="14"/>
  <c r="F13" i="14"/>
  <c r="F21" i="14"/>
  <c r="F29" i="14"/>
  <c r="F37" i="14"/>
  <c r="F17" i="14"/>
  <c r="F25" i="14"/>
  <c r="F33" i="14"/>
  <c r="F41" i="14"/>
  <c r="F15" i="14"/>
  <c r="F23" i="14"/>
  <c r="F31" i="14"/>
  <c r="F39" i="14"/>
  <c r="J80" i="13"/>
  <c r="J72" i="13"/>
  <c r="J64" i="13"/>
  <c r="J56" i="13"/>
  <c r="J84" i="13"/>
  <c r="J76" i="13"/>
  <c r="J68" i="13"/>
  <c r="J60" i="13"/>
  <c r="J69" i="13"/>
  <c r="J81" i="13"/>
  <c r="J62" i="13"/>
  <c r="J75" i="13"/>
  <c r="J58" i="13"/>
  <c r="J74" i="13"/>
  <c r="J71" i="13"/>
  <c r="J77" i="13"/>
  <c r="J57" i="13"/>
  <c r="J70" i="13"/>
  <c r="J67" i="13"/>
  <c r="J63" i="13"/>
  <c r="J53" i="13"/>
  <c r="J85" i="13"/>
  <c r="J65" i="13"/>
  <c r="J78" i="13"/>
  <c r="J59" i="13"/>
  <c r="J66" i="13"/>
  <c r="J82" i="13"/>
  <c r="J55" i="13"/>
  <c r="J61" i="13"/>
  <c r="J73" i="13"/>
  <c r="J54" i="13"/>
  <c r="J83" i="13"/>
  <c r="J79" i="13"/>
  <c r="F78" i="13"/>
  <c r="F70" i="13"/>
  <c r="F62" i="13"/>
  <c r="F54" i="13"/>
  <c r="F82" i="13"/>
  <c r="F74" i="13"/>
  <c r="F66" i="13"/>
  <c r="F58" i="13"/>
  <c r="F83" i="13"/>
  <c r="F75" i="13"/>
  <c r="F67" i="13"/>
  <c r="F59" i="13"/>
  <c r="F55" i="13"/>
  <c r="F56" i="13"/>
  <c r="F65" i="13"/>
  <c r="F61" i="13"/>
  <c r="F84" i="13"/>
  <c r="F63" i="13"/>
  <c r="F57" i="13"/>
  <c r="F80" i="13"/>
  <c r="F53" i="13"/>
  <c r="F76" i="13"/>
  <c r="F85" i="13"/>
  <c r="F71" i="13"/>
  <c r="F72" i="13"/>
  <c r="F81" i="13"/>
  <c r="F68" i="13"/>
  <c r="F77" i="13"/>
  <c r="F79" i="13"/>
  <c r="F64" i="13"/>
  <c r="F73" i="13"/>
  <c r="F60" i="13"/>
  <c r="F69" i="13"/>
  <c r="J36" i="13"/>
  <c r="J28" i="13"/>
  <c r="J20" i="13"/>
  <c r="J12" i="13"/>
  <c r="J25" i="13"/>
  <c r="J24" i="13"/>
  <c r="J41" i="13"/>
  <c r="J40" i="13"/>
  <c r="J17" i="13"/>
  <c r="J16" i="13"/>
  <c r="J33" i="13"/>
  <c r="J32" i="13"/>
  <c r="J13" i="13"/>
  <c r="J31" i="13"/>
  <c r="J15" i="13"/>
  <c r="J23" i="13"/>
  <c r="J38" i="13"/>
  <c r="J11" i="13"/>
  <c r="J43" i="13"/>
  <c r="J26" i="13"/>
  <c r="J42" i="13"/>
  <c r="J37" i="13"/>
  <c r="J39" i="13"/>
  <c r="J14" i="13"/>
  <c r="J29" i="13"/>
  <c r="J35" i="13"/>
  <c r="J22" i="13"/>
  <c r="J27" i="13"/>
  <c r="J18" i="13"/>
  <c r="J34" i="13"/>
  <c r="J21" i="13"/>
  <c r="J30" i="13"/>
  <c r="J19" i="13"/>
  <c r="F42" i="13"/>
  <c r="F34" i="13"/>
  <c r="F26" i="13"/>
  <c r="F18" i="13"/>
  <c r="F38" i="13"/>
  <c r="F14" i="13"/>
  <c r="F30" i="13"/>
  <c r="F22" i="13"/>
  <c r="F43" i="13"/>
  <c r="F23" i="13"/>
  <c r="F13" i="13"/>
  <c r="F35" i="13"/>
  <c r="F24" i="13"/>
  <c r="F33" i="13"/>
  <c r="F15" i="13"/>
  <c r="F19" i="13"/>
  <c r="F37" i="13"/>
  <c r="F16" i="13"/>
  <c r="F25" i="13"/>
  <c r="F28" i="13"/>
  <c r="F39" i="13"/>
  <c r="F12" i="13"/>
  <c r="F21" i="13"/>
  <c r="F27" i="13"/>
  <c r="F20" i="13"/>
  <c r="F31" i="13"/>
  <c r="F17" i="13"/>
  <c r="F40" i="13"/>
  <c r="F36" i="13"/>
  <c r="F29" i="13"/>
  <c r="F11" i="13"/>
  <c r="F32" i="13"/>
  <c r="F41" i="13"/>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F40" i="12"/>
  <c r="F36" i="12"/>
  <c r="F32" i="12"/>
  <c r="F28" i="12"/>
  <c r="F24" i="12"/>
  <c r="F20" i="12"/>
  <c r="F12" i="12"/>
  <c r="F16" i="12"/>
  <c r="F21" i="12"/>
  <c r="F29" i="12"/>
  <c r="F37" i="12"/>
  <c r="F30" i="12"/>
  <c r="F13" i="12"/>
  <c r="F23" i="12"/>
  <c r="F31" i="12"/>
  <c r="F39" i="12"/>
  <c r="F18" i="12"/>
  <c r="F34" i="12"/>
  <c r="F14" i="12"/>
  <c r="F25" i="12"/>
  <c r="F33" i="12"/>
  <c r="F22" i="12"/>
  <c r="F38" i="12"/>
  <c r="F19" i="12"/>
  <c r="F27" i="12"/>
  <c r="F35" i="12"/>
  <c r="F15" i="12"/>
  <c r="F26" i="12"/>
  <c r="F11" i="12"/>
  <c r="F17" i="12"/>
  <c r="J38" i="12"/>
  <c r="J34" i="12"/>
  <c r="J30" i="12"/>
  <c r="J26" i="12"/>
  <c r="J22" i="12"/>
  <c r="J18" i="12"/>
  <c r="J14" i="12"/>
  <c r="J11" i="12"/>
  <c r="J21" i="12"/>
  <c r="J29" i="12"/>
  <c r="J37" i="12"/>
  <c r="J16" i="12"/>
  <c r="J12" i="12"/>
  <c r="J20" i="12"/>
  <c r="J36" i="12"/>
  <c r="J23" i="12"/>
  <c r="J31" i="12"/>
  <c r="J39" i="12"/>
  <c r="J24" i="12"/>
  <c r="J40" i="12"/>
  <c r="J17" i="12"/>
  <c r="J13" i="12"/>
  <c r="J25" i="12"/>
  <c r="J33" i="12"/>
  <c r="J15" i="12"/>
  <c r="J28" i="12"/>
  <c r="J19" i="12"/>
  <c r="J27" i="12"/>
  <c r="J35" i="12"/>
  <c r="J32" i="12"/>
  <c r="F85" i="11"/>
  <c r="F81" i="11"/>
  <c r="F77" i="11"/>
  <c r="F73" i="11"/>
  <c r="F61" i="11"/>
  <c r="F65" i="11"/>
  <c r="F69" i="11"/>
  <c r="F53" i="11"/>
  <c r="F57" i="11"/>
  <c r="F74" i="11"/>
  <c r="F82" i="11"/>
  <c r="F59" i="11"/>
  <c r="F55" i="11"/>
  <c r="F75" i="11"/>
  <c r="F67" i="11"/>
  <c r="F60" i="11"/>
  <c r="F66" i="11"/>
  <c r="F76" i="11"/>
  <c r="F84" i="11"/>
  <c r="F68" i="11"/>
  <c r="F79" i="11"/>
  <c r="F78" i="11"/>
  <c r="F56" i="11"/>
  <c r="F62" i="11"/>
  <c r="F58" i="11"/>
  <c r="F83" i="11"/>
  <c r="F64" i="11"/>
  <c r="F70" i="11"/>
  <c r="F63" i="11"/>
  <c r="F72" i="11"/>
  <c r="F80" i="11"/>
  <c r="F71" i="11"/>
  <c r="F54" i="11"/>
  <c r="J83" i="11"/>
  <c r="J79" i="11"/>
  <c r="J75" i="11"/>
  <c r="J71" i="11"/>
  <c r="J59" i="11"/>
  <c r="J63" i="11"/>
  <c r="J67" i="11"/>
  <c r="J55" i="11"/>
  <c r="J54" i="11"/>
  <c r="J64" i="11"/>
  <c r="J72" i="11"/>
  <c r="J80" i="11"/>
  <c r="J58" i="11"/>
  <c r="J77" i="11"/>
  <c r="J60" i="11"/>
  <c r="J74" i="11"/>
  <c r="J82" i="11"/>
  <c r="J56" i="11"/>
  <c r="J68" i="11"/>
  <c r="J81" i="11"/>
  <c r="J61" i="11"/>
  <c r="J70" i="11"/>
  <c r="J76" i="11"/>
  <c r="J84" i="11"/>
  <c r="J69" i="11"/>
  <c r="J85" i="11"/>
  <c r="J57" i="11"/>
  <c r="J66" i="11"/>
  <c r="J78" i="11"/>
  <c r="J53" i="11"/>
  <c r="J62" i="11"/>
  <c r="J65" i="11"/>
  <c r="J73" i="11"/>
  <c r="J40" i="11"/>
  <c r="J36" i="11"/>
  <c r="J32" i="11"/>
  <c r="J20" i="11"/>
  <c r="J24" i="11"/>
  <c r="J28" i="11"/>
  <c r="J12" i="11"/>
  <c r="J16" i="11"/>
  <c r="J18" i="11"/>
  <c r="J27" i="11"/>
  <c r="J42" i="11"/>
  <c r="J19" i="11"/>
  <c r="J35" i="11"/>
  <c r="J43" i="11"/>
  <c r="J15" i="11"/>
  <c r="J25" i="11"/>
  <c r="J30" i="11"/>
  <c r="J17" i="11"/>
  <c r="J29" i="11"/>
  <c r="J37" i="11"/>
  <c r="J11" i="11"/>
  <c r="J21" i="11"/>
  <c r="J34" i="11"/>
  <c r="J13" i="11"/>
  <c r="J31" i="11"/>
  <c r="J39" i="11"/>
  <c r="J22" i="11"/>
  <c r="J38" i="11"/>
  <c r="J14" i="11"/>
  <c r="J23" i="11"/>
  <c r="J26" i="11"/>
  <c r="J33" i="11"/>
  <c r="J41" i="11"/>
  <c r="F42" i="11"/>
  <c r="F38" i="11"/>
  <c r="F34" i="11"/>
  <c r="F30" i="11"/>
  <c r="F22" i="11"/>
  <c r="F26" i="11"/>
  <c r="F14" i="11"/>
  <c r="F18" i="11"/>
  <c r="F11" i="11"/>
  <c r="F24" i="11"/>
  <c r="F36" i="11"/>
  <c r="F16" i="11"/>
  <c r="F35" i="11"/>
  <c r="F43" i="11"/>
  <c r="F28" i="11"/>
  <c r="F40" i="11"/>
  <c r="F20" i="11"/>
  <c r="F29" i="11"/>
  <c r="F37" i="11"/>
  <c r="F12" i="11"/>
  <c r="F21" i="11"/>
  <c r="F27" i="11"/>
  <c r="F13" i="11"/>
  <c r="F19" i="11"/>
  <c r="F31" i="11"/>
  <c r="F39" i="11"/>
  <c r="F25" i="11"/>
  <c r="F32" i="11"/>
  <c r="F17" i="11"/>
  <c r="F23" i="11"/>
  <c r="F33" i="11"/>
  <c r="F41" i="11"/>
  <c r="F15" i="11"/>
  <c r="J95" i="10"/>
  <c r="J91" i="10"/>
  <c r="J87" i="10"/>
  <c r="J83" i="10"/>
  <c r="J79" i="10"/>
  <c r="J75" i="10"/>
  <c r="J71" i="10"/>
  <c r="J67" i="10"/>
  <c r="J63" i="10"/>
  <c r="J59" i="10"/>
  <c r="J93" i="10"/>
  <c r="J89" i="10"/>
  <c r="J85" i="10"/>
  <c r="J81" i="10"/>
  <c r="J77" i="10"/>
  <c r="J73" i="10"/>
  <c r="J69" i="10"/>
  <c r="J65" i="10"/>
  <c r="J61" i="10"/>
  <c r="J64" i="10"/>
  <c r="J74" i="10"/>
  <c r="J82" i="10"/>
  <c r="J90" i="10"/>
  <c r="J58" i="10"/>
  <c r="J66" i="10"/>
  <c r="J76" i="10"/>
  <c r="J84" i="10"/>
  <c r="J94" i="10"/>
  <c r="J68" i="10"/>
  <c r="J60" i="10"/>
  <c r="J70" i="10"/>
  <c r="J78" i="10"/>
  <c r="J86" i="10"/>
  <c r="J92" i="10"/>
  <c r="J62" i="10"/>
  <c r="J72" i="10"/>
  <c r="J80" i="10"/>
  <c r="J88" i="10"/>
  <c r="F93" i="10"/>
  <c r="F89" i="10"/>
  <c r="F85" i="10"/>
  <c r="F81" i="10"/>
  <c r="F77" i="10"/>
  <c r="F73" i="10"/>
  <c r="F69" i="10"/>
  <c r="F65" i="10"/>
  <c r="F61" i="10"/>
  <c r="F59" i="10"/>
  <c r="F95" i="10"/>
  <c r="F91" i="10"/>
  <c r="F87" i="10"/>
  <c r="F83" i="10"/>
  <c r="F79" i="10"/>
  <c r="F75" i="10"/>
  <c r="F71" i="10"/>
  <c r="F67" i="10"/>
  <c r="F63" i="10"/>
  <c r="F62" i="10"/>
  <c r="F94" i="10"/>
  <c r="F58" i="10"/>
  <c r="F70" i="10"/>
  <c r="F82" i="10"/>
  <c r="F90" i="10"/>
  <c r="F66" i="10"/>
  <c r="F60" i="10"/>
  <c r="F74" i="10"/>
  <c r="F84" i="10"/>
  <c r="F92" i="10"/>
  <c r="F72" i="10"/>
  <c r="F64" i="10"/>
  <c r="F76" i="10"/>
  <c r="F86" i="10"/>
  <c r="F80" i="10"/>
  <c r="F68" i="10"/>
  <c r="F78" i="10"/>
  <c r="F88" i="10"/>
  <c r="J48" i="10"/>
  <c r="J44" i="10"/>
  <c r="J40" i="10"/>
  <c r="J36" i="10"/>
  <c r="J32" i="10"/>
  <c r="J28" i="10"/>
  <c r="J24" i="10"/>
  <c r="J20" i="10"/>
  <c r="J16" i="10"/>
  <c r="J12" i="10"/>
  <c r="J34" i="10"/>
  <c r="J26" i="10"/>
  <c r="J22" i="10"/>
  <c r="J14" i="10"/>
  <c r="J46" i="10"/>
  <c r="J42" i="10"/>
  <c r="J38" i="10"/>
  <c r="J30" i="10"/>
  <c r="J18" i="10"/>
  <c r="J13" i="10"/>
  <c r="J21" i="10"/>
  <c r="J29" i="10"/>
  <c r="J37" i="10"/>
  <c r="J47" i="10"/>
  <c r="J19" i="10"/>
  <c r="J15" i="10"/>
  <c r="J23" i="10"/>
  <c r="J31" i="10"/>
  <c r="J41" i="10"/>
  <c r="J11" i="10"/>
  <c r="J35" i="10"/>
  <c r="J17" i="10"/>
  <c r="J25" i="10"/>
  <c r="J33" i="10"/>
  <c r="J43" i="10"/>
  <c r="J39" i="10"/>
  <c r="J27" i="10"/>
  <c r="J45" i="10"/>
  <c r="F46" i="10"/>
  <c r="F42" i="10"/>
  <c r="F38" i="10"/>
  <c r="F34" i="10"/>
  <c r="F30" i="10"/>
  <c r="F22" i="10"/>
  <c r="F14" i="10"/>
  <c r="F48" i="10"/>
  <c r="F44" i="10"/>
  <c r="F40" i="10"/>
  <c r="F26" i="10"/>
  <c r="F18" i="10"/>
  <c r="F24" i="10"/>
  <c r="F36" i="10"/>
  <c r="F32" i="10"/>
  <c r="F28" i="10"/>
  <c r="F20" i="10"/>
  <c r="F16" i="10"/>
  <c r="F12" i="10"/>
  <c r="F13" i="10"/>
  <c r="F33" i="10"/>
  <c r="F35" i="10"/>
  <c r="F41" i="10"/>
  <c r="F21" i="10"/>
  <c r="F19" i="10"/>
  <c r="F39" i="10"/>
  <c r="F11" i="10"/>
  <c r="F15" i="10"/>
  <c r="F47" i="10"/>
  <c r="F37" i="10"/>
  <c r="F27" i="10"/>
  <c r="F23" i="10"/>
  <c r="F43" i="10"/>
  <c r="F17" i="10"/>
  <c r="F25" i="10"/>
  <c r="F29" i="10"/>
  <c r="F31" i="10"/>
  <c r="F45" i="10"/>
  <c r="F48" i="9"/>
  <c r="F49" i="9"/>
  <c r="F45" i="9"/>
  <c r="F37" i="9"/>
  <c r="F41" i="9"/>
  <c r="F38" i="9"/>
  <c r="F36" i="9"/>
  <c r="F39" i="9"/>
  <c r="F44" i="9"/>
  <c r="F35" i="9"/>
  <c r="F46" i="9"/>
  <c r="F43" i="9"/>
  <c r="F40" i="9"/>
  <c r="F47" i="9"/>
  <c r="F42" i="9"/>
  <c r="J47" i="9"/>
  <c r="J43" i="9"/>
  <c r="J39" i="9"/>
  <c r="J35" i="9"/>
  <c r="J40" i="9"/>
  <c r="J37" i="9"/>
  <c r="J46" i="9"/>
  <c r="J44" i="9"/>
  <c r="J45" i="9"/>
  <c r="J48" i="9"/>
  <c r="J36" i="9"/>
  <c r="J42" i="9"/>
  <c r="J41" i="9"/>
  <c r="J38" i="9"/>
  <c r="J49" i="9"/>
  <c r="J25" i="9"/>
  <c r="J21" i="9"/>
  <c r="J17" i="9"/>
  <c r="J13" i="9"/>
  <c r="J23" i="9"/>
  <c r="J19" i="9"/>
  <c r="J15" i="9"/>
  <c r="J11" i="9"/>
  <c r="J12" i="9"/>
  <c r="J20" i="9"/>
  <c r="J14" i="9"/>
  <c r="J24" i="9"/>
  <c r="J22" i="9"/>
  <c r="J16" i="9"/>
  <c r="J18" i="9"/>
  <c r="F23" i="9"/>
  <c r="F19" i="9"/>
  <c r="F15" i="9"/>
  <c r="F11" i="9"/>
  <c r="F25" i="9"/>
  <c r="F21" i="9"/>
  <c r="F17" i="9"/>
  <c r="F13" i="9"/>
  <c r="F14" i="9"/>
  <c r="F16" i="9"/>
  <c r="F22" i="9"/>
  <c r="F18" i="9"/>
  <c r="F20" i="9"/>
  <c r="F12" i="9"/>
  <c r="F24" i="9"/>
  <c r="J35" i="8"/>
  <c r="J31" i="8"/>
  <c r="J30" i="8"/>
  <c r="J37" i="8"/>
  <c r="J32" i="8"/>
  <c r="J36" i="8"/>
  <c r="J34" i="8"/>
  <c r="J29" i="8"/>
  <c r="J33" i="8"/>
  <c r="F37" i="8"/>
  <c r="F33" i="8"/>
  <c r="F29" i="8"/>
  <c r="F30" i="8"/>
  <c r="F31" i="8"/>
  <c r="F32" i="8"/>
  <c r="F35" i="8"/>
  <c r="F34" i="8"/>
  <c r="F36" i="8"/>
  <c r="F19" i="8"/>
  <c r="F15" i="8"/>
  <c r="F11" i="8"/>
  <c r="F17" i="8"/>
  <c r="F13" i="8"/>
  <c r="F12" i="8"/>
  <c r="F14" i="8"/>
  <c r="F16" i="8"/>
  <c r="F18" i="8"/>
  <c r="J11" i="8"/>
  <c r="J17" i="8"/>
  <c r="J13" i="8"/>
  <c r="J19" i="8"/>
  <c r="J15" i="8"/>
  <c r="J12" i="8"/>
  <c r="J14" i="8"/>
  <c r="J16" i="8"/>
  <c r="J18" i="8"/>
  <c r="J38" i="7"/>
  <c r="J37" i="7"/>
  <c r="J33" i="7"/>
  <c r="J29" i="7"/>
  <c r="J35" i="7"/>
  <c r="J31" i="7"/>
  <c r="J30" i="7"/>
  <c r="J34" i="7"/>
  <c r="J32" i="7"/>
  <c r="J36" i="7"/>
  <c r="F38" i="7"/>
  <c r="F35" i="7"/>
  <c r="F31" i="7"/>
  <c r="F37" i="7"/>
  <c r="F33" i="7"/>
  <c r="F29" i="7"/>
  <c r="F32" i="7"/>
  <c r="F30" i="7"/>
  <c r="F34" i="7"/>
  <c r="F36" i="7"/>
  <c r="F17" i="7"/>
  <c r="F13" i="7"/>
  <c r="F19" i="7"/>
  <c r="F15" i="7"/>
  <c r="F11" i="7"/>
  <c r="F14" i="7"/>
  <c r="F18" i="7"/>
  <c r="F12" i="7"/>
  <c r="F16" i="7"/>
  <c r="J19" i="7"/>
  <c r="J15" i="7"/>
  <c r="J11" i="7"/>
  <c r="J17" i="7"/>
  <c r="J13" i="7"/>
  <c r="J16" i="7"/>
  <c r="J18" i="7"/>
  <c r="J14" i="7"/>
  <c r="J12" i="7"/>
  <c r="F15" i="6"/>
  <c r="F11" i="6"/>
  <c r="F17" i="6"/>
  <c r="F13" i="6"/>
  <c r="F12" i="6"/>
  <c r="F14" i="6"/>
  <c r="F16" i="6"/>
  <c r="J17" i="6"/>
  <c r="J13" i="6"/>
  <c r="J15" i="6"/>
  <c r="J11" i="6"/>
  <c r="J14" i="6"/>
  <c r="J12" i="6"/>
  <c r="J16" i="6"/>
  <c r="F41" i="16"/>
  <c r="H27" i="4"/>
  <c r="I32" i="2"/>
  <c r="I44" i="2" s="1"/>
  <c r="H27" i="3"/>
  <c r="F49" i="10"/>
  <c r="F21" i="17"/>
  <c r="E27" i="3"/>
  <c r="I27" i="3"/>
  <c r="K21" i="17"/>
  <c r="G22" i="17" s="1"/>
  <c r="J124" i="19"/>
  <c r="F124" i="19"/>
  <c r="K124" i="19"/>
  <c r="K63" i="19"/>
  <c r="F63" i="19"/>
  <c r="J63" i="19"/>
  <c r="J22" i="18"/>
  <c r="K22" i="18"/>
  <c r="F22" i="18"/>
  <c r="J42" i="18"/>
  <c r="F42" i="18"/>
  <c r="K42" i="18"/>
  <c r="F40" i="17"/>
  <c r="J40" i="17"/>
  <c r="J21" i="17"/>
  <c r="K40" i="17"/>
  <c r="F80" i="16"/>
  <c r="K80" i="16"/>
  <c r="D81" i="16" s="1"/>
  <c r="J41" i="16"/>
  <c r="K41" i="16"/>
  <c r="F23" i="15"/>
  <c r="K23" i="15"/>
  <c r="J23" i="15"/>
  <c r="J44" i="15"/>
  <c r="J84" i="14"/>
  <c r="F84" i="14"/>
  <c r="K84" i="14"/>
  <c r="J43" i="14"/>
  <c r="F43" i="14"/>
  <c r="K43" i="14"/>
  <c r="K86" i="13"/>
  <c r="F86" i="13"/>
  <c r="K44" i="13"/>
  <c r="F44" i="13"/>
  <c r="J44" i="13"/>
  <c r="J86" i="13"/>
  <c r="J41" i="12"/>
  <c r="F80" i="12"/>
  <c r="K80" i="12"/>
  <c r="F41" i="12"/>
  <c r="K41" i="12"/>
  <c r="J80" i="12"/>
  <c r="K44" i="11"/>
  <c r="F44" i="11"/>
  <c r="J44" i="11"/>
  <c r="J86" i="11"/>
  <c r="F86" i="11"/>
  <c r="K86" i="11"/>
  <c r="K49" i="10"/>
  <c r="C50" i="10" s="1"/>
  <c r="J49" i="10"/>
  <c r="F96" i="10"/>
  <c r="K96" i="10"/>
  <c r="J96" i="10"/>
  <c r="F50" i="9"/>
  <c r="K50" i="9"/>
  <c r="F26" i="9"/>
  <c r="K26" i="9"/>
  <c r="J50" i="9"/>
  <c r="J26" i="9"/>
  <c r="F20" i="8"/>
  <c r="K20" i="8"/>
  <c r="J38" i="8"/>
  <c r="J20" i="8"/>
  <c r="F38" i="8"/>
  <c r="K38" i="8"/>
  <c r="J20" i="7"/>
  <c r="K20" i="7"/>
  <c r="C21" i="7" s="1"/>
  <c r="F20" i="7"/>
  <c r="K38" i="7"/>
  <c r="K34" i="6"/>
  <c r="D35" i="6" s="1"/>
  <c r="F18" i="6"/>
  <c r="K18" i="6"/>
  <c r="F34" i="6"/>
  <c r="J18" i="6"/>
  <c r="J34" i="6"/>
  <c r="I27" i="4"/>
  <c r="E27" i="4"/>
  <c r="I32" i="1"/>
  <c r="I44" i="1" s="1"/>
  <c r="E32" i="1"/>
  <c r="E44" i="1" s="1"/>
  <c r="J25" i="4" l="1"/>
  <c r="J19" i="4"/>
  <c r="J21" i="4"/>
  <c r="J23" i="4"/>
  <c r="J20" i="4"/>
  <c r="J22" i="4"/>
  <c r="J26" i="4"/>
  <c r="J24" i="4"/>
  <c r="J26" i="3"/>
  <c r="J25" i="3"/>
  <c r="J19" i="3"/>
  <c r="J20" i="3"/>
  <c r="J24" i="3"/>
  <c r="J23" i="3"/>
  <c r="J21" i="3"/>
  <c r="J22" i="3"/>
  <c r="H45" i="15"/>
  <c r="C45" i="15"/>
  <c r="D45" i="15"/>
  <c r="G50" i="10"/>
  <c r="J13" i="4"/>
  <c r="J12" i="4"/>
  <c r="J11" i="4"/>
  <c r="J14" i="4"/>
  <c r="J17" i="4"/>
  <c r="J16" i="4"/>
  <c r="J15" i="4"/>
  <c r="J18" i="4"/>
  <c r="J13" i="3"/>
  <c r="J12" i="3"/>
  <c r="J11" i="3"/>
  <c r="J14" i="3"/>
  <c r="J17" i="3"/>
  <c r="J16" i="3"/>
  <c r="J15" i="3"/>
  <c r="J18" i="3"/>
  <c r="J27" i="3"/>
  <c r="M28" i="3"/>
  <c r="D50" i="10"/>
  <c r="E50" i="10" s="1"/>
  <c r="D28" i="3"/>
  <c r="C28" i="3"/>
  <c r="P28" i="3"/>
  <c r="L28" i="3"/>
  <c r="K28" i="3"/>
  <c r="G28" i="3"/>
  <c r="F28" i="3"/>
  <c r="N28" i="3"/>
  <c r="O28" i="3"/>
  <c r="H22" i="17"/>
  <c r="I22" i="17" s="1"/>
  <c r="D21" i="8"/>
  <c r="D22" i="17"/>
  <c r="C22" i="17"/>
  <c r="H21" i="7"/>
  <c r="H64" i="19"/>
  <c r="D64" i="19"/>
  <c r="G64" i="19"/>
  <c r="C64" i="19"/>
  <c r="G125" i="19"/>
  <c r="H125" i="19"/>
  <c r="D125" i="19"/>
  <c r="C125" i="19"/>
  <c r="D23" i="18"/>
  <c r="C23" i="18"/>
  <c r="G23" i="18"/>
  <c r="H23" i="18"/>
  <c r="H43" i="18"/>
  <c r="D43" i="18"/>
  <c r="C43" i="18"/>
  <c r="G43" i="18"/>
  <c r="H41" i="17"/>
  <c r="D41" i="17"/>
  <c r="C41" i="17"/>
  <c r="G41" i="17"/>
  <c r="H81" i="16"/>
  <c r="C81" i="16"/>
  <c r="E81" i="16" s="1"/>
  <c r="G81" i="16"/>
  <c r="D42" i="16"/>
  <c r="H42" i="16"/>
  <c r="C42" i="16"/>
  <c r="G42" i="16"/>
  <c r="I45" i="15"/>
  <c r="H24" i="15"/>
  <c r="D24" i="15"/>
  <c r="G24" i="15"/>
  <c r="C24" i="15"/>
  <c r="D85" i="14"/>
  <c r="H85" i="14"/>
  <c r="G85" i="14"/>
  <c r="C85" i="14"/>
  <c r="D44" i="14"/>
  <c r="H44" i="14"/>
  <c r="G44" i="14"/>
  <c r="C44" i="14"/>
  <c r="H45" i="13"/>
  <c r="D45" i="13"/>
  <c r="G45" i="13"/>
  <c r="C45" i="13"/>
  <c r="H87" i="13"/>
  <c r="G87" i="13"/>
  <c r="D87" i="13"/>
  <c r="C87" i="13"/>
  <c r="H81" i="12"/>
  <c r="D81" i="12"/>
  <c r="G81" i="12"/>
  <c r="C81" i="12"/>
  <c r="D42" i="12"/>
  <c r="G42" i="12"/>
  <c r="H42" i="12"/>
  <c r="C42" i="12"/>
  <c r="G45" i="11"/>
  <c r="D45" i="11"/>
  <c r="C45" i="11"/>
  <c r="H45" i="11"/>
  <c r="H87" i="11"/>
  <c r="C87" i="11"/>
  <c r="G87" i="11"/>
  <c r="D87" i="11"/>
  <c r="H50" i="10"/>
  <c r="D97" i="10"/>
  <c r="H97" i="10"/>
  <c r="G97" i="10"/>
  <c r="C97" i="10"/>
  <c r="H51" i="9"/>
  <c r="G51" i="9"/>
  <c r="D51" i="9"/>
  <c r="C51" i="9"/>
  <c r="H27" i="9"/>
  <c r="D27" i="9"/>
  <c r="C27" i="9"/>
  <c r="G27" i="9"/>
  <c r="G21" i="8"/>
  <c r="H21" i="8"/>
  <c r="C21" i="8"/>
  <c r="D39" i="8"/>
  <c r="H39" i="8"/>
  <c r="C39" i="8"/>
  <c r="G39" i="8"/>
  <c r="G21" i="7"/>
  <c r="D21" i="7"/>
  <c r="E21" i="7" s="1"/>
  <c r="H39" i="7"/>
  <c r="G39" i="7"/>
  <c r="C39" i="7"/>
  <c r="D39" i="7"/>
  <c r="G35" i="6"/>
  <c r="H35" i="6"/>
  <c r="C35" i="6"/>
  <c r="E35" i="6" s="1"/>
  <c r="H19" i="6"/>
  <c r="D19" i="6"/>
  <c r="C19" i="6"/>
  <c r="G19" i="6"/>
  <c r="H16" i="5"/>
  <c r="G16" i="5"/>
  <c r="I16" i="5"/>
  <c r="E16" i="5"/>
  <c r="D16" i="5"/>
  <c r="C16" i="5"/>
  <c r="J27" i="4"/>
  <c r="C28" i="4"/>
  <c r="L28" i="4"/>
  <c r="N28" i="4"/>
  <c r="P28" i="4"/>
  <c r="M28" i="4"/>
  <c r="K28" i="4"/>
  <c r="F28" i="4"/>
  <c r="G28" i="4"/>
  <c r="O28" i="4"/>
  <c r="D28" i="4"/>
  <c r="I50" i="10" l="1"/>
  <c r="E45" i="15"/>
  <c r="K45" i="15" s="1"/>
  <c r="I51" i="9"/>
  <c r="I28" i="3"/>
  <c r="I81" i="16"/>
  <c r="K81" i="16" s="1"/>
  <c r="E81" i="12"/>
  <c r="E44" i="14"/>
  <c r="I21" i="7"/>
  <c r="K21" i="7" s="1"/>
  <c r="E22" i="17"/>
  <c r="K22" i="17" s="1"/>
  <c r="E21" i="8"/>
  <c r="I21" i="8"/>
  <c r="E97" i="10"/>
  <c r="I64" i="19"/>
  <c r="E125" i="19"/>
  <c r="E64" i="19"/>
  <c r="I125" i="19"/>
  <c r="E23" i="18"/>
  <c r="E43" i="18"/>
  <c r="I23" i="18"/>
  <c r="I43" i="18"/>
  <c r="I41" i="17"/>
  <c r="E41" i="17"/>
  <c r="E42" i="16"/>
  <c r="I42" i="16"/>
  <c r="E24" i="15"/>
  <c r="I24" i="15"/>
  <c r="I85" i="14"/>
  <c r="E85" i="14"/>
  <c r="I44" i="14"/>
  <c r="I45" i="13"/>
  <c r="I87" i="13"/>
  <c r="E87" i="13"/>
  <c r="E45" i="13"/>
  <c r="E42" i="12"/>
  <c r="I42" i="12"/>
  <c r="I81" i="12"/>
  <c r="E87" i="11"/>
  <c r="E45" i="11"/>
  <c r="I87" i="11"/>
  <c r="I45" i="11"/>
  <c r="K50" i="10"/>
  <c r="I97" i="10"/>
  <c r="I27" i="9"/>
  <c r="E51" i="9"/>
  <c r="E27" i="9"/>
  <c r="E39" i="8"/>
  <c r="I39" i="8"/>
  <c r="I39" i="7"/>
  <c r="E39" i="7"/>
  <c r="I35" i="6"/>
  <c r="K35" i="6" s="1"/>
  <c r="E19" i="6"/>
  <c r="I19" i="6"/>
  <c r="K16" i="5"/>
  <c r="I28" i="4"/>
  <c r="K51" i="9" l="1"/>
  <c r="K81" i="12"/>
  <c r="K44" i="14"/>
  <c r="K97" i="10"/>
  <c r="K87" i="13"/>
  <c r="K21" i="8"/>
  <c r="K39" i="7"/>
  <c r="K64" i="19"/>
  <c r="K125" i="19"/>
  <c r="K43" i="18"/>
  <c r="K23" i="18"/>
  <c r="K41" i="17"/>
  <c r="K42" i="16"/>
  <c r="K24" i="15"/>
  <c r="K85" i="14"/>
  <c r="K45" i="13"/>
  <c r="K42" i="12"/>
  <c r="K45" i="11"/>
  <c r="K87" i="11"/>
  <c r="K27" i="9"/>
  <c r="K39" i="8"/>
  <c r="K19" i="6"/>
</calcChain>
</file>

<file path=xl/sharedStrings.xml><?xml version="1.0" encoding="utf-8"?>
<sst xmlns="http://schemas.openxmlformats.org/spreadsheetml/2006/main" count="1790" uniqueCount="650">
  <si>
    <t>TOTAL SOLICITUDES  (no incluye ex Pasis)</t>
  </si>
  <si>
    <t>PERIODO</t>
  </si>
  <si>
    <t>TOTAL PBS Y APS</t>
  </si>
  <si>
    <t>SEXO</t>
  </si>
  <si>
    <t>ORIGEN DE TRAMITACIÓN DEL BENEFICIO</t>
  </si>
  <si>
    <t xml:space="preserve">PBSV </t>
  </si>
  <si>
    <t xml:space="preserve">PBSI </t>
  </si>
  <si>
    <t>TOTAL PBS</t>
  </si>
  <si>
    <t>APSV</t>
  </si>
  <si>
    <t xml:space="preserve">APSI </t>
  </si>
  <si>
    <t>TOTAL APS</t>
  </si>
  <si>
    <t>Total PBS + APS</t>
  </si>
  <si>
    <t xml:space="preserve">Femenino </t>
  </si>
  <si>
    <t xml:space="preserve">Masculino </t>
  </si>
  <si>
    <t xml:space="preserve">En IPS </t>
  </si>
  <si>
    <t xml:space="preserve">En AFP </t>
  </si>
  <si>
    <t xml:space="preserve">En Cías. de Seguro </t>
  </si>
  <si>
    <t xml:space="preserve">En Municipio </t>
  </si>
  <si>
    <t>Jul a Dic 2008</t>
  </si>
  <si>
    <t>Total 2009</t>
  </si>
  <si>
    <t>Total 2010</t>
  </si>
  <si>
    <t>Total 2011</t>
  </si>
  <si>
    <t>Total 2012</t>
  </si>
  <si>
    <t>Total 2013</t>
  </si>
  <si>
    <t>Total 2014</t>
  </si>
  <si>
    <t>Total 2015</t>
  </si>
  <si>
    <t>Total 2016</t>
  </si>
  <si>
    <t>Enero'17</t>
  </si>
  <si>
    <t>Febrero</t>
  </si>
  <si>
    <t>Marzo</t>
  </si>
  <si>
    <t>Abril</t>
  </si>
  <si>
    <t>Mayo</t>
  </si>
  <si>
    <t>Junio</t>
  </si>
  <si>
    <t>Julio</t>
  </si>
  <si>
    <t>Agosto</t>
  </si>
  <si>
    <t>Septiembre</t>
  </si>
  <si>
    <t>Octubre</t>
  </si>
  <si>
    <t>Noviembre</t>
  </si>
  <si>
    <t>Diciembre</t>
  </si>
  <si>
    <t>Total 2017</t>
  </si>
  <si>
    <t>enero'18</t>
  </si>
  <si>
    <t>febrero'18</t>
  </si>
  <si>
    <t>marzo'18</t>
  </si>
  <si>
    <t>TOTAL</t>
  </si>
  <si>
    <t>TOTAL CONCEDIDAS  (no incluye ex Pasis)</t>
  </si>
  <si>
    <t>MES</t>
  </si>
  <si>
    <t>Total PBS+APS</t>
  </si>
  <si>
    <t>Femenino</t>
  </si>
  <si>
    <t xml:space="preserve">Abril </t>
  </si>
  <si>
    <t>REGIÓN</t>
  </si>
  <si>
    <t>% de Solicitudes PBS+APS</t>
  </si>
  <si>
    <t>ARICA Y PARINACOTA</t>
  </si>
  <si>
    <t>TARAPACA</t>
  </si>
  <si>
    <t>ANTOFAGASTA</t>
  </si>
  <si>
    <t>ATACAMA</t>
  </si>
  <si>
    <t>COQUIMBO</t>
  </si>
  <si>
    <t>VALPARAISO</t>
  </si>
  <si>
    <t>L. G. B. OHIGGINS</t>
  </si>
  <si>
    <t>MAULE</t>
  </si>
  <si>
    <t>BIO-BIO</t>
  </si>
  <si>
    <t>LA ARAUCANIA</t>
  </si>
  <si>
    <t>LOS RIOS</t>
  </si>
  <si>
    <t>LOS LAGOS</t>
  </si>
  <si>
    <t>AYSÉN</t>
  </si>
  <si>
    <t>MAGALLANES Y ANTARTICA</t>
  </si>
  <si>
    <t>METROPOLITANA</t>
  </si>
  <si>
    <t>Totales</t>
  </si>
  <si>
    <t>Participación sobre el total</t>
  </si>
  <si>
    <t>TOTAL CONCEDIDAS  (no incluye ex  Pasis)</t>
  </si>
  <si>
    <t>% de Concesiones PBS+APS</t>
  </si>
  <si>
    <t>Número de solicitudes del Sistema de Pensiones Solidarias según región, tipo de beneficio, sexo y origen de tramitación del beneficio</t>
  </si>
  <si>
    <t>Número de concesiones del Sistema de Pensiones Solidarias según región, tipo de beneficio, sexo y origen de tramitación del beneficio</t>
  </si>
  <si>
    <t>Número de solicitudes mensuales recibidas en el Sistema de Pensiones Solidarias, según tipo de beneficio, sexo y origen de tramitación del beneficio</t>
  </si>
  <si>
    <t>Distribución Regional Solicitudes del Pilar Solidario - no incluye ex Pasis</t>
  </si>
  <si>
    <t>COMUNA</t>
  </si>
  <si>
    <t>PBSV</t>
  </si>
  <si>
    <t>PBSI</t>
  </si>
  <si>
    <t>Total PBS</t>
  </si>
  <si>
    <t>% PBS</t>
  </si>
  <si>
    <t>APSI</t>
  </si>
  <si>
    <t>Total APS</t>
  </si>
  <si>
    <t>%APS</t>
  </si>
  <si>
    <t>% respecto del total de solicitudes</t>
  </si>
  <si>
    <t>Concesiones del Pilar Solidario  a nivel comunal</t>
  </si>
  <si>
    <t>% respecto del total de concesiones</t>
  </si>
  <si>
    <t>ARICA</t>
  </si>
  <si>
    <t>CAMARONES</t>
  </si>
  <si>
    <t>PUTRE</t>
  </si>
  <si>
    <t>GENERAL LAGOS</t>
  </si>
  <si>
    <t>Número de Solicitudes de Beneficios del Pilar Solidario según tipo de beneficio - XV Región de Arica y Parinacota</t>
  </si>
  <si>
    <t>ALTO HOSPICIO</t>
  </si>
  <si>
    <t>POZO ALMONTE</t>
  </si>
  <si>
    <t>CAMIÑA</t>
  </si>
  <si>
    <t>COLCHANE</t>
  </si>
  <si>
    <t>HUARA</t>
  </si>
  <si>
    <t>PICA</t>
  </si>
  <si>
    <t>Copiar extraccion TODOS desde casilla A140, luego formatear numeros con punto sindecimales</t>
  </si>
  <si>
    <t>Número de Solicitudes de Beneficios del Pilar Solidario según tipo de beneficio - I Región de Tarapacá</t>
  </si>
  <si>
    <t>Distribución Regional Solicitudes del Pilar Solidario  - no incluye ex Pasis</t>
  </si>
  <si>
    <t>Número de Solicitudes de Beneficios del Pilar Solidario según tipo de beneficio - II Región de Antofagasta</t>
  </si>
  <si>
    <t>Número de Concesiones de Beneficios del Pilar Solidario según tipo de beneficio - II Región de Antofagasta</t>
  </si>
  <si>
    <t>Número de Solicitudes de Beneficios del Pilar Solidario según tipo de beneficio - IV Región de Coquimbo</t>
  </si>
  <si>
    <t>Número de Concesiones de Beneficios del Pilar Solidario según tipo de beneficio - IV Región de Coquimbo</t>
  </si>
  <si>
    <t>Número de Solicitudes de Beneficios del Pilar Solidario según tipo de beneficio - V Región de Vaparaíso</t>
  </si>
  <si>
    <t>Número de Concesiones de Beneficios del Pilar Solidario según tipo de beneficio - V Región de Vaparaíso</t>
  </si>
  <si>
    <t>Número de Solicitudes de Beneficios del Pilar Solidario según tipo de beneficio - VI Región de L.G.B. O'Higgins</t>
  </si>
  <si>
    <t>Número de Solicitudes de Beneficios del Pilar Solidario según tipo de beneficio - VII Región del Maule</t>
  </si>
  <si>
    <t>Número de Concesiones de Beneficios del Pilar Solidario según tipo de beneficio - VII Región del Maule</t>
  </si>
  <si>
    <t>Número de Concesiones de Beneficios del Pilar Solidario según tipo de beneficio - VI Región de L.G.B. O'Higgins</t>
  </si>
  <si>
    <t>Número de Solicitudes de Beneficios del Pilar Solidario según tipo de beneficio - IX Región de la Araucanía</t>
  </si>
  <si>
    <t>Número de Concesiones de Beneficios del Pilar Solidario según tipo de beneficio - IX Región de la Araucanía</t>
  </si>
  <si>
    <t>Número de Solicitudes de Beneficios del Pilar Solidario según tipo de beneficio - XIV Región de Los Rios</t>
  </si>
  <si>
    <t>Número de Concesiones de Beneficios del Pilar Solidario según tipo de beneficio - XIV Región de Los Rios</t>
  </si>
  <si>
    <t>Número de Solicitudes de Beneficios del Pilar Solidario según tipo de beneficio - X Región de Los Lagos</t>
  </si>
  <si>
    <t>Número de Concesiones de Beneficios del Pilar Solidario según tipo de beneficio - X Región de Los Lagos</t>
  </si>
  <si>
    <t xml:space="preserve">TOTAL </t>
  </si>
  <si>
    <t>Número de Solicitudes de Beneficios del Pilar Solidario según tipo de beneficio - XI Región de Aysen</t>
  </si>
  <si>
    <t>Número de Conceciones de Beneficios del Pilar Solidario según tipo de beneficio - XI Región de Aysen</t>
  </si>
  <si>
    <t>Número de Solicitudes de Beneficios del Pilar Solidario según tipo de beneficio - XII Región de Magallanes</t>
  </si>
  <si>
    <t>Número de Concesiones de Beneficios del Pilar Solidario según tipo de beneficio - XII Región de Magallanes</t>
  </si>
  <si>
    <t xml:space="preserve"> </t>
  </si>
  <si>
    <t>Subsecretaría de Previsión Social</t>
  </si>
  <si>
    <t>Dirección de Estudios Previsionales</t>
  </si>
  <si>
    <t>XV Arica y Parinacota</t>
  </si>
  <si>
    <t>I Tarapaca</t>
  </si>
  <si>
    <t>III Atacama</t>
  </si>
  <si>
    <t>IV Coquimbo</t>
  </si>
  <si>
    <t>V Valparaiso</t>
  </si>
  <si>
    <t>VI Libertador General Bernardo O'Higgins</t>
  </si>
  <si>
    <t>VII Maule</t>
  </si>
  <si>
    <t>VIII Bio Bio</t>
  </si>
  <si>
    <t>II Antofagasta</t>
  </si>
  <si>
    <t>IX Araucania</t>
  </si>
  <si>
    <t>XIV Los Rios</t>
  </si>
  <si>
    <t>X Los Lagos</t>
  </si>
  <si>
    <t>XI Aysen</t>
  </si>
  <si>
    <t>XII Magallanes</t>
  </si>
  <si>
    <t>XIII Metropolitana</t>
  </si>
  <si>
    <t>Número de concesiones de Beneficios del Pilar Solidario según tipo de beneficio - III Región de Atacama</t>
  </si>
  <si>
    <t>Número de Solicitudes de Beneficios del Pilar Solidario según tipo de beneficio - III Región de Atacama</t>
  </si>
  <si>
    <t>Número de Solicitudes de Beneficios del Pilar Solidario según tipo de beneficio - VIII Región del Bio Bio</t>
  </si>
  <si>
    <t>Número de Concesiones de Beneficios del Pilar Solidario según tipo de beneficio - VIII Región del Bio Bio</t>
  </si>
  <si>
    <t>Número de Solicitudes de Beneficios del Pilar Solidario según tipo de beneficio - XIII Región Metropolitana</t>
  </si>
  <si>
    <t>Número de Concesiones de Beneficios del Pilar Solidario según tipo de beneficio - XIII Región Metropolitana</t>
  </si>
  <si>
    <t>Introducción</t>
  </si>
  <si>
    <t>Nacional</t>
  </si>
  <si>
    <t>Número de Concesiones de Beneficios del Pilar Solidario según tipo de beneficio - XV Región de Arica y Parinacota</t>
  </si>
  <si>
    <t>Regional</t>
  </si>
  <si>
    <t>Número de Concesiones de Beneficios del Pilar Solidario según tipo de beneficio - I Región de Tarapacá</t>
  </si>
  <si>
    <t>Fuente: Elaboración propia sobre la base de información del IPS.</t>
  </si>
  <si>
    <t>Nota: La información estadística reportada del número de solicitudes concesionadas, en trámite, rechazadas y anuladas varía mes a mes por actualización de cifras.</t>
  </si>
  <si>
    <t>IQUIQUE</t>
  </si>
  <si>
    <t>MEJILLONES</t>
  </si>
  <si>
    <t>SIERRA GORDA</t>
  </si>
  <si>
    <t>TALTAL</t>
  </si>
  <si>
    <t>CALAMA</t>
  </si>
  <si>
    <t>OLLAGUE</t>
  </si>
  <si>
    <t>SAN PEDRO DE ATACAMA</t>
  </si>
  <si>
    <t>TOCOPILLA</t>
  </si>
  <si>
    <t>MARIA ELENA</t>
  </si>
  <si>
    <t>COPIAPO</t>
  </si>
  <si>
    <t>CALDERA</t>
  </si>
  <si>
    <t>TIERRA AMARILLA</t>
  </si>
  <si>
    <t>CHAÑARAL</t>
  </si>
  <si>
    <t>DIEGO DE ALMAGRO</t>
  </si>
  <si>
    <t>VALLENAR</t>
  </si>
  <si>
    <t>ALTO DEL CARMEN</t>
  </si>
  <si>
    <t>FREIRINA</t>
  </si>
  <si>
    <t>HUASCO</t>
  </si>
  <si>
    <t>LA SERENA</t>
  </si>
  <si>
    <t>ANDACOLLO</t>
  </si>
  <si>
    <t>LA HIGUERA</t>
  </si>
  <si>
    <t>PAIHUANO</t>
  </si>
  <si>
    <t>VICUÑA</t>
  </si>
  <si>
    <t>ILLAPEL</t>
  </si>
  <si>
    <t>CANELA</t>
  </si>
  <si>
    <t>LOS VILOS</t>
  </si>
  <si>
    <t>SALAMANCA</t>
  </si>
  <si>
    <t>OVALLE</t>
  </si>
  <si>
    <t>COMBARBALA</t>
  </si>
  <si>
    <t>MONTE PATRIA</t>
  </si>
  <si>
    <t>PUNITAQUI</t>
  </si>
  <si>
    <t>RIO HURTADO</t>
  </si>
  <si>
    <t>CONCON</t>
  </si>
  <si>
    <t>PUCHUNCAVI</t>
  </si>
  <si>
    <t>VIÑA DEL MAR</t>
  </si>
  <si>
    <t>ISLA DE PASCUA</t>
  </si>
  <si>
    <t>LOS ANDES</t>
  </si>
  <si>
    <t>RINCONADA</t>
  </si>
  <si>
    <t>SAN ESTEBAN</t>
  </si>
  <si>
    <t>PAPUDO</t>
  </si>
  <si>
    <t>LA CALERA</t>
  </si>
  <si>
    <t>HIJUELAS</t>
  </si>
  <si>
    <t>LA CRUZ</t>
  </si>
  <si>
    <t>SAN ANTONIO</t>
  </si>
  <si>
    <t>CARTAGENA</t>
  </si>
  <si>
    <t>EL QUISCO</t>
  </si>
  <si>
    <t>SAN FELIPE</t>
  </si>
  <si>
    <t>LLAY LLAY</t>
  </si>
  <si>
    <t>PUTAENDO</t>
  </si>
  <si>
    <t>JUAN FERNANDEZ</t>
  </si>
  <si>
    <t>CASABLANCA</t>
  </si>
  <si>
    <t>QUINTERO</t>
  </si>
  <si>
    <t>QUILLOTA</t>
  </si>
  <si>
    <t>LA LIGUA</t>
  </si>
  <si>
    <t>CABILDO</t>
  </si>
  <si>
    <t>NOGALES</t>
  </si>
  <si>
    <t>ZAPALLAR</t>
  </si>
  <si>
    <t>PETORCA</t>
  </si>
  <si>
    <t>ALGARROBO</t>
  </si>
  <si>
    <t>EL TABO</t>
  </si>
  <si>
    <t>SANTO DOMINGO</t>
  </si>
  <si>
    <t>CALLE LARGA</t>
  </si>
  <si>
    <t>CATEMU</t>
  </si>
  <si>
    <t>PANQUEHUE</t>
  </si>
  <si>
    <t>SANTA MARIA</t>
  </si>
  <si>
    <t>QUILPUE</t>
  </si>
  <si>
    <t>LIMACHE</t>
  </si>
  <si>
    <t>OLMUE</t>
  </si>
  <si>
    <t>VILLA ALEMANA</t>
  </si>
  <si>
    <t>RANCAGUA</t>
  </si>
  <si>
    <t>COLTAUCO</t>
  </si>
  <si>
    <t>GRANEROS</t>
  </si>
  <si>
    <t>PICHIDEGUA</t>
  </si>
  <si>
    <t>REQUINOA</t>
  </si>
  <si>
    <t>LITUECHE</t>
  </si>
  <si>
    <t>PAREDONES</t>
  </si>
  <si>
    <t>CHEPICA</t>
  </si>
  <si>
    <t>PALMILLA</t>
  </si>
  <si>
    <t>PLACILLA</t>
  </si>
  <si>
    <t>SANTA CRUZ</t>
  </si>
  <si>
    <t>CODEGUA</t>
  </si>
  <si>
    <t>LAS CABRAS</t>
  </si>
  <si>
    <t>MOSTAZAL</t>
  </si>
  <si>
    <t>PEUMO</t>
  </si>
  <si>
    <t>QUINTA TILCOCO</t>
  </si>
  <si>
    <t>RENGO</t>
  </si>
  <si>
    <t>MARCHIGUE</t>
  </si>
  <si>
    <t>NAVIDAD</t>
  </si>
  <si>
    <t>CHIMBARONGO</t>
  </si>
  <si>
    <t>COINCO</t>
  </si>
  <si>
    <t>DOÑIHUE</t>
  </si>
  <si>
    <t>MACHALI</t>
  </si>
  <si>
    <t>OLIVAR</t>
  </si>
  <si>
    <t>MALLOA</t>
  </si>
  <si>
    <t>SAN FERNANDO</t>
  </si>
  <si>
    <t>NANCAGUA</t>
  </si>
  <si>
    <t>PERALILLO</t>
  </si>
  <si>
    <t>LOLOL</t>
  </si>
  <si>
    <t>PUMANQUE</t>
  </si>
  <si>
    <t>SAN VICENTE</t>
  </si>
  <si>
    <t>PICHILEMU</t>
  </si>
  <si>
    <t>LA ESTRELLA</t>
  </si>
  <si>
    <t>CUREPTO</t>
  </si>
  <si>
    <t>PELARCO</t>
  </si>
  <si>
    <t>SAN RAFAEL</t>
  </si>
  <si>
    <t>PELLUHUE</t>
  </si>
  <si>
    <t>LICANTEN</t>
  </si>
  <si>
    <t>ROMERAL</t>
  </si>
  <si>
    <t>LONGAVI</t>
  </si>
  <si>
    <t>YERBAS BUENAS</t>
  </si>
  <si>
    <t>EMPEDRADO</t>
  </si>
  <si>
    <t>SAN CLEMENTE</t>
  </si>
  <si>
    <t>CAUQUENES</t>
  </si>
  <si>
    <t>MOLINA</t>
  </si>
  <si>
    <t>RAUCO</t>
  </si>
  <si>
    <t>TENO</t>
  </si>
  <si>
    <t>VICHUQUEN</t>
  </si>
  <si>
    <t>LINARES</t>
  </si>
  <si>
    <t>RETIRO</t>
  </si>
  <si>
    <t>VILLA ALEGRE</t>
  </si>
  <si>
    <t>TALCA</t>
  </si>
  <si>
    <t>PENCAHUE</t>
  </si>
  <si>
    <t>RIO CLARO</t>
  </si>
  <si>
    <t>CURICO</t>
  </si>
  <si>
    <t>SAGRADA FAMILIA</t>
  </si>
  <si>
    <t>HUALAÑE</t>
  </si>
  <si>
    <t>CHANCO</t>
  </si>
  <si>
    <t>CONSTITUCION</t>
  </si>
  <si>
    <t>SAN JAVIER</t>
  </si>
  <si>
    <t>COLBUN</t>
  </si>
  <si>
    <t>PARRAL</t>
  </si>
  <si>
    <t>CHIGUAYANTE</t>
  </si>
  <si>
    <t>LOTA</t>
  </si>
  <si>
    <t>HUALPEN</t>
  </si>
  <si>
    <t>LOS ANGELES</t>
  </si>
  <si>
    <t>LAJA</t>
  </si>
  <si>
    <t>SANTA BARBARA</t>
  </si>
  <si>
    <t>ALTO BIOBIO</t>
  </si>
  <si>
    <t>CHILLAN VIEJO</t>
  </si>
  <si>
    <t>PEMUCO</t>
  </si>
  <si>
    <t>RANQUIL</t>
  </si>
  <si>
    <t>SAN NICOLAS</t>
  </si>
  <si>
    <t>CORONEL</t>
  </si>
  <si>
    <t>HUALQUI</t>
  </si>
  <si>
    <t>PENCO</t>
  </si>
  <si>
    <t>SANTA JUANA</t>
  </si>
  <si>
    <t>TALCAHUANO</t>
  </si>
  <si>
    <t>LEBU</t>
  </si>
  <si>
    <t>CONTULMO</t>
  </si>
  <si>
    <t>LOS ALAMOS</t>
  </si>
  <si>
    <t>TIRUA</t>
  </si>
  <si>
    <t>ANTUCO</t>
  </si>
  <si>
    <t>CABRERO</t>
  </si>
  <si>
    <t>MULCHEN</t>
  </si>
  <si>
    <t>NEGRETE</t>
  </si>
  <si>
    <t>QUILACO</t>
  </si>
  <si>
    <t>SAN ROSENDO</t>
  </si>
  <si>
    <t>TUCAPEL</t>
  </si>
  <si>
    <t>YUMBEL</t>
  </si>
  <si>
    <t>CHILLAN</t>
  </si>
  <si>
    <t>BULNES</t>
  </si>
  <si>
    <t>COELEMU</t>
  </si>
  <si>
    <t>COIHUECO</t>
  </si>
  <si>
    <t>EL CARMEN</t>
  </si>
  <si>
    <t>NINHUE</t>
  </si>
  <si>
    <t>ÑIQUEN</t>
  </si>
  <si>
    <t>PINTO</t>
  </si>
  <si>
    <t>QUILLON</t>
  </si>
  <si>
    <t>QUIRIHUE</t>
  </si>
  <si>
    <t>SAN CARLOS</t>
  </si>
  <si>
    <t>SAN IGNACIO</t>
  </si>
  <si>
    <t>TREHUACO</t>
  </si>
  <si>
    <t>YUNGAY</t>
  </si>
  <si>
    <t>CONCEPCION</t>
  </si>
  <si>
    <t>TOME</t>
  </si>
  <si>
    <t>SAN PEDRO DE LA PAZ</t>
  </si>
  <si>
    <t>FLORIDA</t>
  </si>
  <si>
    <t>ARAUCO</t>
  </si>
  <si>
    <t>CAÑETE</t>
  </si>
  <si>
    <t>CURANILAHUE</t>
  </si>
  <si>
    <t>COBQUECURA</t>
  </si>
  <si>
    <t>PORTEZUELO</t>
  </si>
  <si>
    <t>SAN FABIAN</t>
  </si>
  <si>
    <t>NACIMIENTO</t>
  </si>
  <si>
    <t>QUILLECO</t>
  </si>
  <si>
    <t>CARAHUE</t>
  </si>
  <si>
    <t>CURARREHUE</t>
  </si>
  <si>
    <t>PITRUFQUEN</t>
  </si>
  <si>
    <t>TEODORO SCHMIDT</t>
  </si>
  <si>
    <t>VILLARRICA</t>
  </si>
  <si>
    <t>COLLIPULLI</t>
  </si>
  <si>
    <t>TRAIGUEN</t>
  </si>
  <si>
    <t>TEMUCO</t>
  </si>
  <si>
    <t>CUNCO</t>
  </si>
  <si>
    <t>FREIRE</t>
  </si>
  <si>
    <t>GALVARINO</t>
  </si>
  <si>
    <t>LAUTARO</t>
  </si>
  <si>
    <t>MELIPEUCO</t>
  </si>
  <si>
    <t>PADRE LAS CASAS</t>
  </si>
  <si>
    <t>PERQUENCO</t>
  </si>
  <si>
    <t>PUCON</t>
  </si>
  <si>
    <t>SAAVEDRA</t>
  </si>
  <si>
    <t>TOLTEN</t>
  </si>
  <si>
    <t>VILCUN</t>
  </si>
  <si>
    <t>CHOLCHOL</t>
  </si>
  <si>
    <t>ANGOL</t>
  </si>
  <si>
    <t>CURACAUTIN</t>
  </si>
  <si>
    <t>ERCILLA</t>
  </si>
  <si>
    <t>LOS SAUCES</t>
  </si>
  <si>
    <t>LUMACO</t>
  </si>
  <si>
    <t>RENAICO</t>
  </si>
  <si>
    <t>VICTORIA</t>
  </si>
  <si>
    <t>NUEVA IMPERIAL</t>
  </si>
  <si>
    <t>GORBEA</t>
  </si>
  <si>
    <t>PUREN</t>
  </si>
  <si>
    <t>LONQUIMAY</t>
  </si>
  <si>
    <t>LONCOCHE</t>
  </si>
  <si>
    <t>VALDIVIA</t>
  </si>
  <si>
    <t>CORRAL</t>
  </si>
  <si>
    <t>LANCO</t>
  </si>
  <si>
    <t>MAFIL</t>
  </si>
  <si>
    <t>SAN JOSE DE LA MARIQUINA</t>
  </si>
  <si>
    <t>PAILLACO</t>
  </si>
  <si>
    <t>PANGUIPULLI</t>
  </si>
  <si>
    <t>LA UNION</t>
  </si>
  <si>
    <t>FUTRONO</t>
  </si>
  <si>
    <t>LAGO RANCO</t>
  </si>
  <si>
    <t>RIO BUENO</t>
  </si>
  <si>
    <t>CALBUCO</t>
  </si>
  <si>
    <t>PUERTO VARAS</t>
  </si>
  <si>
    <t>QUELLON</t>
  </si>
  <si>
    <t>QUINCHAO</t>
  </si>
  <si>
    <t>PURRANQUE</t>
  </si>
  <si>
    <t>RIO NEGRO</t>
  </si>
  <si>
    <t>FUTALEUFU</t>
  </si>
  <si>
    <t>PUERTO MONTT</t>
  </si>
  <si>
    <t>COCHAMO</t>
  </si>
  <si>
    <t>MAULLIN</t>
  </si>
  <si>
    <t>ANCUD</t>
  </si>
  <si>
    <t>PUQUELDON</t>
  </si>
  <si>
    <t>QUEILEN</t>
  </si>
  <si>
    <t>PUYEHUE</t>
  </si>
  <si>
    <t>SAN JUAN DE LA COSTA</t>
  </si>
  <si>
    <t>CHAITEN</t>
  </si>
  <si>
    <t>HUALAIHUE</t>
  </si>
  <si>
    <t>OSORNO</t>
  </si>
  <si>
    <t>SAN PABLO</t>
  </si>
  <si>
    <t>PUERTO OCTAY</t>
  </si>
  <si>
    <t>FRUTILLAR</t>
  </si>
  <si>
    <t>FRESIA</t>
  </si>
  <si>
    <t>LLANQUIHUE</t>
  </si>
  <si>
    <t>LOS MUERMOS</t>
  </si>
  <si>
    <t>CASTRO</t>
  </si>
  <si>
    <t>CHONCHI</t>
  </si>
  <si>
    <t>DALCAHUE</t>
  </si>
  <si>
    <t>CURACO DE VELEZ</t>
  </si>
  <si>
    <t>QUEMCHI</t>
  </si>
  <si>
    <t>PALENA</t>
  </si>
  <si>
    <t>COYHAIQUE</t>
  </si>
  <si>
    <t>LAGO VERDE</t>
  </si>
  <si>
    <t>PUERTO AYSEN</t>
  </si>
  <si>
    <t>CISNES</t>
  </si>
  <si>
    <t>GUAITECAS</t>
  </si>
  <si>
    <t>COCHRANE</t>
  </si>
  <si>
    <t>OHIGGINS</t>
  </si>
  <si>
    <t>TORTEL</t>
  </si>
  <si>
    <t>CHILE CHICO</t>
  </si>
  <si>
    <t>RIO IBAÑEZ</t>
  </si>
  <si>
    <t>PUNTA ARENAS</t>
  </si>
  <si>
    <t>LAGUNA BLANCA</t>
  </si>
  <si>
    <t>RIO VERDE</t>
  </si>
  <si>
    <t>SAN GREGORIO</t>
  </si>
  <si>
    <t>CABO DE HORNOS</t>
  </si>
  <si>
    <t>LA ANTARTICA</t>
  </si>
  <si>
    <t>PORVENIR</t>
  </si>
  <si>
    <t>PRIMAVERA</t>
  </si>
  <si>
    <t>TIMAUKEL</t>
  </si>
  <si>
    <t>NATALES</t>
  </si>
  <si>
    <t>TORRES DEL PAINE</t>
  </si>
  <si>
    <t>SANTIAGO</t>
  </si>
  <si>
    <t>CERRILLOS</t>
  </si>
  <si>
    <t>EL BOSQUE</t>
  </si>
  <si>
    <t>HUECHURABA</t>
  </si>
  <si>
    <t>INDEPENDENCIA</t>
  </si>
  <si>
    <t>LA CISTERNA</t>
  </si>
  <si>
    <t>LA PINTANA</t>
  </si>
  <si>
    <t>LAS CONDES</t>
  </si>
  <si>
    <t>LO BARNECHEA</t>
  </si>
  <si>
    <t>LO PRADO</t>
  </si>
  <si>
    <t>MACUL</t>
  </si>
  <si>
    <t>PEDRO AGUIRRE CERDA</t>
  </si>
  <si>
    <t>PEÑALOLEN</t>
  </si>
  <si>
    <t>QUINTA NORMAL</t>
  </si>
  <si>
    <t>RENCA</t>
  </si>
  <si>
    <t>SAN JOAQUIN</t>
  </si>
  <si>
    <t>PUENTE ALTO</t>
  </si>
  <si>
    <t>SAN JOSE DE MAIPO</t>
  </si>
  <si>
    <t>LAMPA</t>
  </si>
  <si>
    <t>TIL TIL</t>
  </si>
  <si>
    <t>BUIN</t>
  </si>
  <si>
    <t>CALERA DE TANGO</t>
  </si>
  <si>
    <t>ALHUE</t>
  </si>
  <si>
    <t>CURACAVI</t>
  </si>
  <si>
    <t>SAN PEDRO</t>
  </si>
  <si>
    <t>EL MONTE</t>
  </si>
  <si>
    <t>PADRE HURTADO</t>
  </si>
  <si>
    <t>PEÑAFLOR</t>
  </si>
  <si>
    <t>QUILICURA</t>
  </si>
  <si>
    <t>CERRO NAVIA</t>
  </si>
  <si>
    <t>CONCHALI</t>
  </si>
  <si>
    <t>RECOLETA</t>
  </si>
  <si>
    <t>COLINA</t>
  </si>
  <si>
    <t>SAN MIGUEL</t>
  </si>
  <si>
    <t>SAN RAMON</t>
  </si>
  <si>
    <t>LA GRANJA</t>
  </si>
  <si>
    <t>LO ESPEJO</t>
  </si>
  <si>
    <t>PIRQUE</t>
  </si>
  <si>
    <t>PAINE</t>
  </si>
  <si>
    <t>SAN BERNARDO</t>
  </si>
  <si>
    <t>ESTACION CENTRAL</t>
  </si>
  <si>
    <t>PUDAHUEL</t>
  </si>
  <si>
    <t>MAIPU</t>
  </si>
  <si>
    <t>TALAGANTE</t>
  </si>
  <si>
    <t>ISLA DE MAIPO</t>
  </si>
  <si>
    <t>MELIPILLA</t>
  </si>
  <si>
    <t>MARIA PINTO</t>
  </si>
  <si>
    <t>PROVIDENCIA</t>
  </si>
  <si>
    <t>VITACURA</t>
  </si>
  <si>
    <t>ÑUÑOA</t>
  </si>
  <si>
    <t>LA REINA</t>
  </si>
  <si>
    <t>LA FLORIDA</t>
  </si>
  <si>
    <t>Informe Estadístico Mensual del Pilar Solidario</t>
  </si>
  <si>
    <t>Mes</t>
  </si>
  <si>
    <t>Número de concesiones de Bono por Hijo, según tipo de pago y mes</t>
  </si>
  <si>
    <t>NÚMERO DE CONCESIONES DE BONO POR HIJO REALIZADAS CADA MES</t>
  </si>
  <si>
    <t>Pago Mensual Con PBS</t>
  </si>
  <si>
    <t>Pago Mensual Con APS</t>
  </si>
  <si>
    <t xml:space="preserve">Pago Único  </t>
  </si>
  <si>
    <t>Nº Beneficiarias</t>
  </si>
  <si>
    <t>Nº de Hijos</t>
  </si>
  <si>
    <t>Nº de Hijos (causantes)</t>
  </si>
  <si>
    <t>Ago-dic 2009</t>
  </si>
  <si>
    <t>Fuente: IPS</t>
  </si>
  <si>
    <t>Nota: La información corresponde al total de concesiones (beneficiarias) del Bono por Hijo de cada mes.</t>
  </si>
  <si>
    <t>El pago único corresponde a las pensionadas de las AFP y Compañías de Seguros.</t>
  </si>
  <si>
    <t>Número de solicitudes y concesiones de Bono por Hijo, según mes</t>
  </si>
  <si>
    <t>Solicitudes y Concesiones de Bono por Hijo, por mes</t>
  </si>
  <si>
    <t>Número de Solicitudes Concedidas</t>
  </si>
  <si>
    <t>Número de Solicitudes Rechazadas</t>
  </si>
  <si>
    <t>Total Solicitudes</t>
  </si>
  <si>
    <t>S/I</t>
  </si>
  <si>
    <t>Total  2015</t>
  </si>
  <si>
    <t>Nota: Esta estadística reporta el dato del último mes disponible, no se actualizan los meses anteriores.</t>
  </si>
  <si>
    <t>S/I: Sin información</t>
  </si>
  <si>
    <t>Número de concesiones de Bono por Hijo según región y origen de la solicitud</t>
  </si>
  <si>
    <t>Región</t>
  </si>
  <si>
    <t>Internas</t>
  </si>
  <si>
    <t xml:space="preserve"> Externas</t>
  </si>
  <si>
    <t>Total</t>
  </si>
  <si>
    <t>PBS</t>
  </si>
  <si>
    <t>APS</t>
  </si>
  <si>
    <t>Arica y Parinacota</t>
  </si>
  <si>
    <t>Nº Beneficiarios</t>
  </si>
  <si>
    <t>XV</t>
  </si>
  <si>
    <t>Nº de Causantes (hijos)</t>
  </si>
  <si>
    <t>Tarapacá</t>
  </si>
  <si>
    <t>I</t>
  </si>
  <si>
    <t>Antofagasta</t>
  </si>
  <si>
    <t>II</t>
  </si>
  <si>
    <t>Atacama</t>
  </si>
  <si>
    <t>III</t>
  </si>
  <si>
    <t>Coquimbo</t>
  </si>
  <si>
    <t>IV</t>
  </si>
  <si>
    <t>Valparaíso</t>
  </si>
  <si>
    <t>V</t>
  </si>
  <si>
    <t>B.O'Higgins</t>
  </si>
  <si>
    <t>VI</t>
  </si>
  <si>
    <t>Maule</t>
  </si>
  <si>
    <t>VII</t>
  </si>
  <si>
    <t>Bío Bío</t>
  </si>
  <si>
    <t>VIII</t>
  </si>
  <si>
    <t>Araucanía</t>
  </si>
  <si>
    <t>IX</t>
  </si>
  <si>
    <t>Los Ríos</t>
  </si>
  <si>
    <t>XIV</t>
  </si>
  <si>
    <t>Los Lagos</t>
  </si>
  <si>
    <t>X</t>
  </si>
  <si>
    <t>Aysén</t>
  </si>
  <si>
    <t>XI</t>
  </si>
  <si>
    <t>Magallanes</t>
  </si>
  <si>
    <t>XII</t>
  </si>
  <si>
    <t>Metropolitana</t>
  </si>
  <si>
    <t>XIII</t>
  </si>
  <si>
    <t>Índice</t>
  </si>
  <si>
    <t>Número de solicitudes del Subsidio a la Contratación por parte del empleador, según sexo y mes</t>
  </si>
  <si>
    <t xml:space="preserve">MES </t>
  </si>
  <si>
    <t>TOTAL SOLICITUDES CADA MES 
(Subsidio a la Contratación)</t>
  </si>
  <si>
    <t>Total Trabajadores</t>
  </si>
  <si>
    <t xml:space="preserve">Total </t>
  </si>
  <si>
    <t>Mujeres</t>
  </si>
  <si>
    <t>Hombres</t>
  </si>
  <si>
    <t>Oct. a Dic. 2008</t>
  </si>
  <si>
    <t xml:space="preserve">Nota: El Subsidio a la Contratación comenzó a pagarse en marzo de 2009
Esta estadística reporta el dato del último mes disponible, no se actualizan los meses anteriores. </t>
  </si>
  <si>
    <t>Número de solicitudes de subsidio a la contratación, según estado de la solicitud y mes</t>
  </si>
  <si>
    <t>ESTADO DE LAS SOLICITUDES
 (Subsidio a la  Contratación)</t>
  </si>
  <si>
    <t>CONCEDIDAS</t>
  </si>
  <si>
    <t>RECHAZADAS</t>
  </si>
  <si>
    <t>EN TRÁMITE</t>
  </si>
  <si>
    <t>Ene. a Dic. 2012</t>
  </si>
  <si>
    <t>Ene. a Dic. 2013</t>
  </si>
  <si>
    <t>Ene. a Dic. 2014</t>
  </si>
  <si>
    <t>Total a Dic-15</t>
  </si>
  <si>
    <t>Total a Dic-16</t>
  </si>
  <si>
    <t>Total a Dic-17</t>
  </si>
  <si>
    <t>Número de solicitudes del Subsidio a la cotización según sexo y mes</t>
  </si>
  <si>
    <t>TOTAL SOLICITUDES CADA MES 
(Subsidio a la Cotización)</t>
  </si>
  <si>
    <t>Jul. a Dic. 2011</t>
  </si>
  <si>
    <t>Nota: A partir del 1 de julio de 2011 comenzó a pagarse el Subsidio a la Cotización.
Esta estadística reporta el dato del último mes disponible, no se actualizan los meses anteriores.</t>
  </si>
  <si>
    <t>Número mensual de solicitudes del subsidio a la cotización, según estado de las solicitudes, sexo y mes</t>
  </si>
  <si>
    <t>ESTADO DE LAS SOLICITUDES 
(Subsidio a la Cotización)</t>
  </si>
  <si>
    <t>Número de subsidios pagados según tipo de subsidio</t>
  </si>
  <si>
    <t>Subsidio a la Contratación</t>
  </si>
  <si>
    <t>Subsidio a la Cotización</t>
  </si>
  <si>
    <t xml:space="preserve">Número de subsidios pagados </t>
  </si>
  <si>
    <t>Número de empleadores que recibieron pago en el mes</t>
  </si>
  <si>
    <t xml:space="preserve">Número de trabajadores que recibieron pago en el mes  </t>
  </si>
  <si>
    <t xml:space="preserve">Hombre </t>
  </si>
  <si>
    <t>Mujer</t>
  </si>
  <si>
    <t>-</t>
  </si>
  <si>
    <t>jun-16*</t>
  </si>
  <si>
    <t>jun-17**</t>
  </si>
  <si>
    <t xml:space="preserve">A partir del 1 de julio de 2011 comenzó a solicitarse el subsidio a la Cotización. </t>
  </si>
  <si>
    <t xml:space="preserve">El número de subsidios pagados podría ser mayor que el número de trabajadores que originan el beneficio por cuanto algunos de ellos podrían tener más de un empleo con subsidio. Además incluye pagos retroactivos. </t>
  </si>
  <si>
    <t>S/I: Sin Información.</t>
  </si>
  <si>
    <t>A contar de esa fecha, es el propio Fondo de Salud, quien efectúa a través de Previred la recaudación de las cotizaciones de salud. Por este motivo, IPS no cuenta con la información del pago de salud efectuado a través de Previred, sólo dispone de la información de la recaudación manual y de otros portales de recaudación. En estos momentos se encuentra en tramitación un convenio de transferencia de datos con Fonasa que permita a IPS volver a operar con normalidad distintos procesos  como  el STJ.</t>
  </si>
  <si>
    <t xml:space="preserve">** En el mes de Junio 2017, el IPS cursó pagos retroactivos de Subsidios a la Contratación y Cotización.  Esto fue parte del  proceso de regularización de pagos que no se habían cursado por falta de información para otorgan el beneficio. </t>
  </si>
  <si>
    <t>Estadísticas del Sistema de Pensiones Solidarias</t>
  </si>
  <si>
    <t>Estadísticas del Subsidio Previsional a los Trabajadores Jóvenes (STJ)</t>
  </si>
  <si>
    <t>Estadísticas del Bono por Hijo (BxH)</t>
  </si>
  <si>
    <t>Estadísticas Bono por Hijo (BxH)</t>
  </si>
  <si>
    <t>Estadísticas Subsidio Previsional a los Trabajadores Jóvenes (STJ)</t>
  </si>
  <si>
    <t>Se entrega información de los subsidios a la contratación y a la cotización.</t>
  </si>
  <si>
    <t>Sistema de Pensiones Solidarias</t>
  </si>
  <si>
    <t>Volver Sistema de Pensiones Solidadias</t>
  </si>
  <si>
    <t>Volver a Bono por Hijo</t>
  </si>
  <si>
    <t>Volver Sistema de Pensiones Solidarias</t>
  </si>
  <si>
    <t>Volver a Subsidio Previsional a los Trabajadores Jóvenes</t>
  </si>
  <si>
    <t>Volver a Índice</t>
  </si>
  <si>
    <t>Subsecretaría de Previsión Social
Dirección de Estudios Previsionales</t>
  </si>
  <si>
    <r>
      <t>*</t>
    </r>
    <r>
      <rPr>
        <sz val="9"/>
        <color rgb="FF000000"/>
        <rFont val="Calibri"/>
        <family val="2"/>
        <scheme val="minor"/>
      </rPr>
      <t xml:space="preserve"> Con fecha febrero 2016 Fonasa puso término al convenio de recaudación que mantenía con IPS.</t>
    </r>
  </si>
  <si>
    <t>Número de beneficios concedidos mensuales en el Sistema de Pensiones Solidarias, según tipo de beneficio, sexo y origen de tramitación del beneficio</t>
  </si>
  <si>
    <t>abril'18</t>
  </si>
  <si>
    <t>Mayo'18</t>
  </si>
  <si>
    <t>mayo'18</t>
  </si>
  <si>
    <t>Junio'18</t>
  </si>
  <si>
    <t>junio'18</t>
  </si>
  <si>
    <t>Julio'18</t>
  </si>
  <si>
    <t>julio'18</t>
  </si>
  <si>
    <t>Agosto'18</t>
  </si>
  <si>
    <t>agosto'18</t>
  </si>
  <si>
    <t>Septiembre '18</t>
  </si>
  <si>
    <t>septiembre'18</t>
  </si>
  <si>
    <t>Número de Solicitudes de Beneficios del Pilar Solidario según tipo de beneficio - XVI Región de Ñuble</t>
  </si>
  <si>
    <t>Número de Concesiones de Beneficios del Pilar Solidario según tipo de beneficio - XVI Región de Ñuble</t>
  </si>
  <si>
    <t>Cuota Única</t>
  </si>
  <si>
    <t>Ñuble</t>
  </si>
  <si>
    <t>XVI</t>
  </si>
  <si>
    <t>ÑUBLE</t>
  </si>
  <si>
    <t>El presente archivo contiene los principales cuadros del Informe Estadístico Mensual del Pilar Solidario del mes de octubre de 2018. 
Correspondiente a:</t>
  </si>
  <si>
    <t>El presente archivo contiene los principales cuadros sobre el Sistema de Pensiones Solidarias del Informe Estadístico Mensual del Pilar Solidario del mes de octubre de 2018. 
Los cuadros entregan información de los beneficios solicitados y concedidos mensualmente a nivel nacional, desde julio de 2008 a octubre de 2018, asi como también la información de las solicitudes y concesiones a nivel regional y comunal acumulado a octubre de 2018.</t>
  </si>
  <si>
    <t>Solicitudes recibidas en el Sistema de Pensiones Solidarias, según mes, desde julio 2008 a octubre 2018</t>
  </si>
  <si>
    <t>Concesiones en el Sistema de Pensiones Solidarias, por mes, desde julio 2008 a octubre 2018</t>
  </si>
  <si>
    <t>Solicitudes recibidas en el Sistema de Pensiones Solidarias acumuladas desde julio 2008 a octubre 2018, según región</t>
  </si>
  <si>
    <t>Concesiones en el Sistema de Pensiones Solidarias acumuladas desde julio 2008 a octubre 2018, según región</t>
  </si>
  <si>
    <t>Solicitudes y Concesiones en el Sistema de Pensiones Solidarias acumulado a octubre 2018 por región y comuna:</t>
  </si>
  <si>
    <t>Julio de 2008 a octubre 2018</t>
  </si>
  <si>
    <t>Acumuladas de julio de 2008 a octubre de 2018</t>
  </si>
  <si>
    <t>Octubre '18</t>
  </si>
  <si>
    <t>octubre' 18</t>
  </si>
  <si>
    <t>Total a oct-18</t>
  </si>
  <si>
    <t xml:space="preserve">El número de pensiones concesionadas no coincide con el número de pensiones pagadas por las siguientes razones:
• El total acumulado de concesiones de la Reforma Previsional incluye personas fallecidas:
El número de personas fallecidas durante el mes de octubre con PBS correspondió a 1.397.
El número aproximado de personas fallecidas con PBS durante el periodo jul-08 a oct-18 correspondió a 148.705. 
• Existen personas a quienes se les ha extinguido o suspendido el beneficio.
• El mes de concedida la pensión no necesariamente coincide con el primer mes de pago.
</t>
  </si>
  <si>
    <t>Concesiones de Bono por Hijo a nivel nacional, por mes, desde Agosto 2009 a octubre 2018</t>
  </si>
  <si>
    <t>Solicitudes, Rechazos y concesiones a nivel nacional, por mes, desde Agosto 2009 a octubre 2018</t>
  </si>
  <si>
    <t>Concesiones de Bono por Hijo a nivel regional en el mes de octubre 2018</t>
  </si>
  <si>
    <t>A continuación se entregan los principales cuadros sobre Bono por Hijo que contiene el Informe Estadístico Mensual del Pilar Solidario del mes de octubre 2018, incluyendo información de Solicitudes, Concesiones y Rechazos de Bono por hijo a nivel nacional, desde su implementación a la fecha, y las concesiones a nivel regional.</t>
  </si>
  <si>
    <t>Agosto 2009 a octubre 2018</t>
  </si>
  <si>
    <t>A oct-18</t>
  </si>
  <si>
    <t>Octubre de 2018</t>
  </si>
  <si>
    <t>A continuación se entregan los principales cuadros sobre el Subsidio Previsional a los Trabajadores Jóvenes del Informe Estadístico Mensual del Pilar Solidario a octubre de 2018</t>
  </si>
  <si>
    <t>Solicitudes del Subsidio a la Contratación por parte del empleador, por mes, desde Octubre 2008 a octubre 2018</t>
  </si>
  <si>
    <t>Solicitudes de subsidio a la contratación, según estado de la solicitud, por mes, desde enero 2012 a octubre 2018</t>
  </si>
  <si>
    <t>Solicitudes del Subsidio a la cotización según sexo, por mes, julio 2011 a octubre 2018</t>
  </si>
  <si>
    <t>Solicitudes del subsidio a la cotización, según estado de las solicitudes, sexo, por mes, desde julio 2011 a octubre 2018</t>
  </si>
  <si>
    <t>Subsidios pagados según tipo de subsidio, por mes, desde abril 2009 a octubre 2018</t>
  </si>
  <si>
    <t>Octubre de 2008 a octubre 2018</t>
  </si>
  <si>
    <t>Enero de 2012 a octubre de 2018</t>
  </si>
  <si>
    <t>Julio de 2011 a octubre de 2018</t>
  </si>
  <si>
    <t>Marzo 2009 a octubre 2018</t>
  </si>
  <si>
    <t>Este archivo contiene información al 23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</si>
</sst>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0.0"/>
  </numFmts>
  <fonts count="34" x14ac:knownFonts="1">
    <font>
      <sz val="11"/>
      <color theme="1"/>
      <name val="Calibri"/>
      <family val="2"/>
      <scheme val="minor"/>
    </font>
    <font>
      <sz val="11"/>
      <color theme="1"/>
      <name val="Calibri"/>
      <family val="2"/>
      <scheme val="minor"/>
    </font>
    <font>
      <sz val="11"/>
      <color theme="0"/>
      <name val="Calibri"/>
      <family val="2"/>
      <scheme val="minor"/>
    </font>
    <font>
      <b/>
      <sz val="9"/>
      <color theme="0"/>
      <name val="Calibri"/>
      <family val="2"/>
      <scheme val="minor"/>
    </font>
    <font>
      <sz val="9"/>
      <color theme="0"/>
      <name val="Calibri"/>
      <family val="2"/>
      <scheme val="minor"/>
    </font>
    <font>
      <b/>
      <sz val="9"/>
      <name val="Calibri"/>
      <family val="2"/>
      <scheme val="minor"/>
    </font>
    <font>
      <sz val="9"/>
      <name val="Calibri"/>
      <family val="2"/>
      <scheme val="minor"/>
    </font>
    <font>
      <b/>
      <sz val="9"/>
      <color theme="1"/>
      <name val="Calibri"/>
      <family val="2"/>
      <scheme val="minor"/>
    </font>
    <font>
      <sz val="9"/>
      <color theme="1"/>
      <name val="Calibri"/>
      <family val="2"/>
      <scheme val="minor"/>
    </font>
    <font>
      <sz val="10"/>
      <name val="Arial"/>
      <family val="2"/>
    </font>
    <font>
      <u/>
      <sz val="11"/>
      <color theme="10"/>
      <name val="Calibri"/>
      <family val="2"/>
    </font>
    <font>
      <sz val="9"/>
      <color indexed="8"/>
      <name val="Calibri"/>
      <family val="2"/>
      <scheme val="minor"/>
    </font>
    <font>
      <b/>
      <sz val="9"/>
      <color indexed="8"/>
      <name val="Calibri"/>
      <family val="2"/>
      <scheme val="minor"/>
    </font>
    <font>
      <u/>
      <sz val="9"/>
      <color theme="10"/>
      <name val="Calibri"/>
      <family val="2"/>
      <scheme val="minor"/>
    </font>
    <font>
      <b/>
      <sz val="9"/>
      <color theme="3"/>
      <name val="Calibri"/>
      <family val="2"/>
      <scheme val="minor"/>
    </font>
    <font>
      <b/>
      <u/>
      <sz val="9"/>
      <color indexed="8"/>
      <name val="Calibri"/>
      <family val="2"/>
      <scheme val="minor"/>
    </font>
    <font>
      <b/>
      <sz val="10"/>
      <color theme="1"/>
      <name val="Calibri"/>
      <family val="2"/>
      <scheme val="minor"/>
    </font>
    <font>
      <b/>
      <sz val="9"/>
      <color rgb="FFFFFFFF"/>
      <name val="Calibri"/>
      <family val="2"/>
      <scheme val="minor"/>
    </font>
    <font>
      <b/>
      <sz val="9"/>
      <color rgb="FF000000"/>
      <name val="Calibri"/>
      <family val="2"/>
      <scheme val="minor"/>
    </font>
    <font>
      <sz val="9"/>
      <color rgb="FF000000"/>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u/>
      <sz val="10"/>
      <color theme="10"/>
      <name val="Calibri"/>
      <family val="2"/>
    </font>
    <font>
      <b/>
      <sz val="10"/>
      <color indexed="8"/>
      <name val="Calibri"/>
      <family val="2"/>
      <scheme val="minor"/>
    </font>
    <font>
      <b/>
      <u/>
      <sz val="9"/>
      <color theme="10"/>
      <name val="Calibri"/>
      <family val="2"/>
    </font>
    <font>
      <b/>
      <u/>
      <sz val="10"/>
      <color theme="10"/>
      <name val="Calibri"/>
      <family val="2"/>
    </font>
    <font>
      <b/>
      <u/>
      <sz val="9"/>
      <color indexed="30"/>
      <name val="Calibri"/>
      <family val="2"/>
    </font>
    <font>
      <b/>
      <u/>
      <sz val="10"/>
      <color theme="10"/>
      <name val="Calibri"/>
      <family val="2"/>
      <scheme val="minor"/>
    </font>
    <font>
      <sz val="9"/>
      <color rgb="FF000000"/>
      <name val="Calibri"/>
      <family val="2"/>
    </font>
    <font>
      <sz val="8"/>
      <name val="Arial"/>
      <family val="2"/>
    </font>
    <font>
      <b/>
      <sz val="9"/>
      <color rgb="FF000000"/>
      <name val="Calibri"/>
      <family val="2"/>
    </font>
    <font>
      <b/>
      <sz val="8"/>
      <name val="Arial"/>
      <family val="2"/>
    </font>
  </fonts>
  <fills count="15">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C0504D"/>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E6B8B7"/>
        <bgColor indexed="64"/>
      </patternFill>
    </fill>
    <fill>
      <patternFill patternType="solid">
        <fgColor theme="4"/>
        <bgColor indexed="64"/>
      </patternFill>
    </fill>
  </fills>
  <borders count="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9" fillId="0" borderId="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9" fontId="9" fillId="0" borderId="0" applyFont="0" applyFill="0" applyBorder="0" applyAlignment="0" applyProtection="0"/>
    <xf numFmtId="0" fontId="20" fillId="0" borderId="0" applyNumberFormat="0" applyFill="0" applyBorder="0" applyAlignment="0" applyProtection="0"/>
    <xf numFmtId="0" fontId="9" fillId="0" borderId="0"/>
    <xf numFmtId="0" fontId="9" fillId="0" borderId="0"/>
  </cellStyleXfs>
  <cellXfs count="530">
    <xf numFmtId="0" fontId="0" fillId="0" borderId="0" xfId="0"/>
    <xf numFmtId="164" fontId="5" fillId="3" borderId="14" xfId="3" applyNumberFormat="1" applyFont="1" applyFill="1" applyBorder="1" applyAlignment="1">
      <alignment horizontal="left" vertical="center" wrapText="1"/>
    </xf>
    <xf numFmtId="164" fontId="6" fillId="3" borderId="9" xfId="3" applyNumberFormat="1" applyFont="1" applyFill="1" applyBorder="1" applyAlignment="1">
      <alignment horizontal="center" vertical="center"/>
    </xf>
    <xf numFmtId="164" fontId="6" fillId="3" borderId="10" xfId="3" applyNumberFormat="1" applyFont="1" applyFill="1" applyBorder="1" applyAlignment="1">
      <alignment horizontal="center" vertical="center"/>
    </xf>
    <xf numFmtId="164" fontId="5" fillId="3" borderId="10" xfId="3" applyNumberFormat="1" applyFont="1" applyFill="1" applyBorder="1" applyAlignment="1">
      <alignment horizontal="center" vertical="center"/>
    </xf>
    <xf numFmtId="164" fontId="5" fillId="3" borderId="11" xfId="3" applyNumberFormat="1" applyFont="1" applyFill="1" applyBorder="1" applyAlignment="1">
      <alignment horizontal="center" vertical="center"/>
    </xf>
    <xf numFmtId="164" fontId="5" fillId="3" borderId="9" xfId="3" applyNumberFormat="1" applyFont="1" applyFill="1" applyBorder="1" applyAlignment="1">
      <alignment horizontal="center" vertical="center"/>
    </xf>
    <xf numFmtId="164" fontId="5" fillId="3" borderId="12" xfId="3" applyNumberFormat="1" applyFont="1" applyFill="1" applyBorder="1" applyAlignment="1">
      <alignment horizontal="center" vertical="center"/>
    </xf>
    <xf numFmtId="164" fontId="6" fillId="3" borderId="13" xfId="3" applyNumberFormat="1" applyFont="1" applyFill="1" applyBorder="1" applyAlignment="1">
      <alignment horizontal="center" vertical="center"/>
    </xf>
    <xf numFmtId="164" fontId="6" fillId="3" borderId="12" xfId="3" applyNumberFormat="1" applyFont="1" applyFill="1" applyBorder="1" applyAlignment="1">
      <alignment horizontal="center" vertical="center"/>
    </xf>
    <xf numFmtId="164" fontId="7" fillId="3" borderId="14" xfId="3" applyNumberFormat="1" applyFont="1" applyFill="1" applyBorder="1" applyAlignment="1">
      <alignment horizontal="left" vertical="center" wrapText="1"/>
    </xf>
    <xf numFmtId="164" fontId="8" fillId="3" borderId="9" xfId="1" applyNumberFormat="1" applyFont="1" applyFill="1" applyBorder="1"/>
    <xf numFmtId="164" fontId="7" fillId="3" borderId="9" xfId="1" applyNumberFormat="1" applyFont="1" applyFill="1" applyBorder="1"/>
    <xf numFmtId="164" fontId="7" fillId="3" borderId="11" xfId="1" applyNumberFormat="1" applyFont="1" applyFill="1" applyBorder="1"/>
    <xf numFmtId="164" fontId="7" fillId="3" borderId="15" xfId="1" applyNumberFormat="1" applyFont="1" applyFill="1" applyBorder="1"/>
    <xf numFmtId="164" fontId="8" fillId="3" borderId="13" xfId="1" applyNumberFormat="1" applyFont="1" applyFill="1" applyBorder="1"/>
    <xf numFmtId="164" fontId="8" fillId="3" borderId="15" xfId="1" applyNumberFormat="1" applyFont="1" applyFill="1" applyBorder="1"/>
    <xf numFmtId="164" fontId="5" fillId="3" borderId="14" xfId="3" applyNumberFormat="1" applyFont="1" applyFill="1" applyBorder="1" applyAlignment="1">
      <alignment vertical="center" wrapText="1"/>
    </xf>
    <xf numFmtId="164" fontId="8" fillId="3" borderId="16" xfId="1" applyNumberFormat="1" applyFont="1" applyFill="1" applyBorder="1" applyAlignment="1">
      <alignment vertical="center"/>
    </xf>
    <xf numFmtId="164" fontId="7" fillId="3" borderId="16" xfId="1" applyNumberFormat="1" applyFont="1" applyFill="1" applyBorder="1" applyAlignment="1">
      <alignment vertical="center"/>
    </xf>
    <xf numFmtId="164" fontId="7" fillId="3" borderId="17" xfId="1" applyNumberFormat="1" applyFont="1" applyFill="1" applyBorder="1" applyAlignment="1">
      <alignment vertical="center"/>
    </xf>
    <xf numFmtId="164" fontId="8" fillId="3" borderId="18" xfId="1" applyNumberFormat="1" applyFont="1" applyFill="1" applyBorder="1" applyAlignment="1">
      <alignment vertical="center"/>
    </xf>
    <xf numFmtId="164" fontId="8" fillId="3" borderId="17" xfId="1" applyNumberFormat="1" applyFont="1" applyFill="1" applyBorder="1" applyAlignment="1">
      <alignment vertical="center"/>
    </xf>
    <xf numFmtId="164" fontId="6" fillId="0" borderId="19" xfId="3" applyNumberFormat="1" applyFont="1" applyFill="1" applyBorder="1" applyAlignment="1">
      <alignment vertical="center" wrapText="1"/>
    </xf>
    <xf numFmtId="164" fontId="8" fillId="0" borderId="9" xfId="1" applyNumberFormat="1" applyFont="1" applyFill="1" applyBorder="1"/>
    <xf numFmtId="164" fontId="8" fillId="0" borderId="10" xfId="1" applyNumberFormat="1" applyFont="1" applyFill="1" applyBorder="1"/>
    <xf numFmtId="164" fontId="6" fillId="4" borderId="10" xfId="3" applyNumberFormat="1" applyFont="1" applyFill="1" applyBorder="1" applyAlignment="1">
      <alignment horizontal="center" vertical="center"/>
    </xf>
    <xf numFmtId="164" fontId="8" fillId="0" borderId="10" xfId="1" applyNumberFormat="1" applyFont="1" applyBorder="1"/>
    <xf numFmtId="164" fontId="6" fillId="4" borderId="20" xfId="3" applyNumberFormat="1" applyFont="1" applyFill="1" applyBorder="1" applyAlignment="1">
      <alignment horizontal="center" vertical="center"/>
    </xf>
    <xf numFmtId="164" fontId="8" fillId="0" borderId="9" xfId="1" applyNumberFormat="1" applyFont="1" applyBorder="1"/>
    <xf numFmtId="164" fontId="8" fillId="0" borderId="15" xfId="1" applyNumberFormat="1" applyFont="1" applyBorder="1"/>
    <xf numFmtId="164" fontId="8" fillId="0" borderId="13" xfId="1" applyNumberFormat="1" applyFont="1" applyBorder="1"/>
    <xf numFmtId="164" fontId="6" fillId="0" borderId="14" xfId="3" applyNumberFormat="1" applyFont="1" applyFill="1" applyBorder="1" applyAlignment="1">
      <alignment vertical="center" wrapText="1"/>
    </xf>
    <xf numFmtId="164" fontId="8" fillId="0" borderId="21" xfId="1" applyNumberFormat="1" applyFont="1" applyBorder="1"/>
    <xf numFmtId="164" fontId="8" fillId="0" borderId="22" xfId="1" applyNumberFormat="1" applyFont="1" applyBorder="1"/>
    <xf numFmtId="164" fontId="6" fillId="4" borderId="14" xfId="3" applyNumberFormat="1" applyFont="1" applyFill="1" applyBorder="1" applyAlignment="1">
      <alignment vertical="center" wrapText="1"/>
    </xf>
    <xf numFmtId="164" fontId="6" fillId="3" borderId="14" xfId="3" applyNumberFormat="1" applyFont="1" applyFill="1" applyBorder="1" applyAlignment="1">
      <alignment vertical="center" wrapText="1"/>
    </xf>
    <xf numFmtId="164" fontId="8" fillId="3" borderId="10" xfId="1" applyNumberFormat="1" applyFont="1" applyFill="1" applyBorder="1"/>
    <xf numFmtId="164" fontId="6" fillId="3" borderId="20" xfId="3" applyNumberFormat="1" applyFont="1" applyFill="1" applyBorder="1" applyAlignment="1">
      <alignment horizontal="center" vertical="center"/>
    </xf>
    <xf numFmtId="164" fontId="5" fillId="0" borderId="23" xfId="3" applyNumberFormat="1" applyFont="1" applyFill="1" applyBorder="1" applyAlignment="1">
      <alignment vertical="center" wrapText="1"/>
    </xf>
    <xf numFmtId="164" fontId="7" fillId="0" borderId="24" xfId="1" applyNumberFormat="1" applyFont="1" applyFill="1" applyBorder="1" applyAlignment="1">
      <alignment vertical="center"/>
    </xf>
    <xf numFmtId="164" fontId="7" fillId="0" borderId="25" xfId="1" applyNumberFormat="1" applyFont="1" applyFill="1" applyBorder="1" applyAlignment="1">
      <alignment vertical="center"/>
    </xf>
    <xf numFmtId="164" fontId="4" fillId="5" borderId="9" xfId="3" applyNumberFormat="1" applyFont="1" applyFill="1" applyBorder="1" applyAlignment="1">
      <alignment horizontal="center" vertical="center"/>
    </xf>
    <xf numFmtId="164" fontId="4" fillId="5" borderId="10" xfId="3" applyNumberFormat="1" applyFont="1" applyFill="1" applyBorder="1" applyAlignment="1">
      <alignment horizontal="center" vertical="center"/>
    </xf>
    <xf numFmtId="164" fontId="3" fillId="5" borderId="10" xfId="3" applyNumberFormat="1" applyFont="1" applyFill="1" applyBorder="1" applyAlignment="1">
      <alignment horizontal="center" vertical="center" wrapText="1"/>
    </xf>
    <xf numFmtId="164" fontId="4" fillId="5" borderId="10" xfId="3" applyNumberFormat="1" applyFont="1" applyFill="1" applyBorder="1" applyAlignment="1">
      <alignment horizontal="center" vertical="center" wrapText="1"/>
    </xf>
    <xf numFmtId="0" fontId="3" fillId="5" borderId="11" xfId="3" applyNumberFormat="1" applyFont="1" applyFill="1" applyBorder="1" applyAlignment="1">
      <alignment horizontal="center" vertical="center" wrapText="1"/>
    </xf>
    <xf numFmtId="164" fontId="3" fillId="5" borderId="9" xfId="3" applyNumberFormat="1" applyFont="1" applyFill="1" applyBorder="1" applyAlignment="1">
      <alignment horizontal="center" vertical="center" wrapText="1"/>
    </xf>
    <xf numFmtId="164" fontId="3" fillId="5" borderId="12" xfId="3" applyNumberFormat="1" applyFont="1" applyFill="1" applyBorder="1" applyAlignment="1">
      <alignment horizontal="center" vertical="center" wrapText="1"/>
    </xf>
    <xf numFmtId="0" fontId="3" fillId="5" borderId="13" xfId="3" applyNumberFormat="1" applyFont="1" applyFill="1" applyBorder="1" applyAlignment="1">
      <alignment horizontal="center" vertical="center" wrapText="1"/>
    </xf>
    <xf numFmtId="0" fontId="3" fillId="5" borderId="10" xfId="3" applyNumberFormat="1" applyFont="1" applyFill="1" applyBorder="1" applyAlignment="1">
      <alignment horizontal="center" vertical="center" wrapText="1"/>
    </xf>
    <xf numFmtId="0" fontId="3" fillId="5" borderId="12" xfId="3" applyNumberFormat="1" applyFont="1" applyFill="1" applyBorder="1" applyAlignment="1">
      <alignment horizontal="center" vertical="center" wrapText="1"/>
    </xf>
    <xf numFmtId="164" fontId="5" fillId="3" borderId="19" xfId="3" applyNumberFormat="1" applyFont="1" applyFill="1" applyBorder="1" applyAlignment="1">
      <alignment horizontal="left" vertical="center" wrapText="1"/>
    </xf>
    <xf numFmtId="164" fontId="8" fillId="3" borderId="31" xfId="1" applyNumberFormat="1" applyFont="1" applyFill="1" applyBorder="1"/>
    <xf numFmtId="164" fontId="8" fillId="3" borderId="32" xfId="1" applyNumberFormat="1" applyFont="1" applyFill="1" applyBorder="1"/>
    <xf numFmtId="164" fontId="5" fillId="3" borderId="32" xfId="3" applyNumberFormat="1" applyFont="1" applyFill="1" applyBorder="1" applyAlignment="1">
      <alignment horizontal="center" vertical="center"/>
    </xf>
    <xf numFmtId="164" fontId="5" fillId="3" borderId="33" xfId="3" applyNumberFormat="1" applyFont="1" applyFill="1" applyBorder="1" applyAlignment="1">
      <alignment horizontal="center" vertical="center"/>
    </xf>
    <xf numFmtId="164" fontId="5" fillId="3" borderId="34" xfId="1" applyNumberFormat="1" applyFont="1" applyFill="1" applyBorder="1" applyAlignment="1">
      <alignment vertical="center" wrapText="1"/>
    </xf>
    <xf numFmtId="164" fontId="6" fillId="3" borderId="35" xfId="3" applyNumberFormat="1" applyFont="1" applyFill="1" applyBorder="1" applyAlignment="1">
      <alignment horizontal="center" vertical="center"/>
    </xf>
    <xf numFmtId="164" fontId="8" fillId="3" borderId="21" xfId="1" applyNumberFormat="1" applyFont="1" applyFill="1" applyBorder="1"/>
    <xf numFmtId="164" fontId="8" fillId="3" borderId="36" xfId="1" applyNumberFormat="1" applyFont="1" applyFill="1" applyBorder="1"/>
    <xf numFmtId="164" fontId="8" fillId="3" borderId="37" xfId="1" applyNumberFormat="1" applyFont="1" applyFill="1" applyBorder="1"/>
    <xf numFmtId="164" fontId="5" fillId="3" borderId="38" xfId="3" applyNumberFormat="1" applyFont="1" applyFill="1" applyBorder="1" applyAlignment="1">
      <alignment horizontal="center" vertical="center"/>
    </xf>
    <xf numFmtId="164" fontId="5" fillId="3" borderId="20" xfId="1" applyNumberFormat="1" applyFont="1" applyFill="1" applyBorder="1" applyAlignment="1">
      <alignment vertical="center" wrapText="1"/>
    </xf>
    <xf numFmtId="164" fontId="8" fillId="3" borderId="12" xfId="1" applyNumberFormat="1" applyFont="1" applyFill="1" applyBorder="1"/>
    <xf numFmtId="164" fontId="8" fillId="3" borderId="16" xfId="1" applyNumberFormat="1" applyFont="1" applyFill="1" applyBorder="1"/>
    <xf numFmtId="164" fontId="8" fillId="3" borderId="17" xfId="1" applyNumberFormat="1" applyFont="1" applyFill="1" applyBorder="1"/>
    <xf numFmtId="164" fontId="8" fillId="3" borderId="39" xfId="1" applyNumberFormat="1" applyFont="1" applyFill="1" applyBorder="1"/>
    <xf numFmtId="164" fontId="6" fillId="4" borderId="19" xfId="3" applyNumberFormat="1" applyFont="1" applyFill="1" applyBorder="1" applyAlignment="1">
      <alignment vertical="center" wrapText="1"/>
    </xf>
    <xf numFmtId="164" fontId="8" fillId="0" borderId="31" xfId="1" applyNumberFormat="1" applyFont="1" applyFill="1" applyBorder="1"/>
    <xf numFmtId="164" fontId="8" fillId="0" borderId="32" xfId="1" applyNumberFormat="1" applyFont="1" applyFill="1" applyBorder="1"/>
    <xf numFmtId="164" fontId="5" fillId="4" borderId="32" xfId="3" applyNumberFormat="1" applyFont="1" applyFill="1" applyBorder="1" applyAlignment="1">
      <alignment horizontal="center" vertical="center"/>
    </xf>
    <xf numFmtId="164" fontId="8" fillId="0" borderId="32" xfId="1" applyNumberFormat="1" applyFont="1" applyBorder="1"/>
    <xf numFmtId="164" fontId="5" fillId="4" borderId="33" xfId="3" applyNumberFormat="1" applyFont="1" applyFill="1" applyBorder="1" applyAlignment="1">
      <alignment horizontal="center" vertical="center"/>
    </xf>
    <xf numFmtId="164" fontId="5" fillId="4" borderId="34" xfId="1" applyNumberFormat="1" applyFont="1" applyFill="1" applyBorder="1" applyAlignment="1">
      <alignment vertical="center" wrapText="1"/>
    </xf>
    <xf numFmtId="164" fontId="8" fillId="0" borderId="31" xfId="1" applyNumberFormat="1" applyFont="1" applyBorder="1"/>
    <xf numFmtId="164" fontId="8" fillId="0" borderId="35" xfId="1" applyNumberFormat="1" applyFont="1" applyBorder="1"/>
    <xf numFmtId="164" fontId="5" fillId="4" borderId="10" xfId="3" applyNumberFormat="1" applyFont="1" applyFill="1" applyBorder="1" applyAlignment="1">
      <alignment horizontal="center" vertical="center"/>
    </xf>
    <xf numFmtId="164" fontId="5" fillId="4" borderId="38" xfId="3" applyNumberFormat="1" applyFont="1" applyFill="1" applyBorder="1" applyAlignment="1">
      <alignment horizontal="center" vertical="center"/>
    </xf>
    <xf numFmtId="164" fontId="5" fillId="4" borderId="20" xfId="1" applyNumberFormat="1" applyFont="1" applyFill="1" applyBorder="1" applyAlignment="1">
      <alignment vertical="center" wrapText="1"/>
    </xf>
    <xf numFmtId="164" fontId="8" fillId="0" borderId="12" xfId="1" applyNumberFormat="1" applyFont="1" applyBorder="1"/>
    <xf numFmtId="164" fontId="6" fillId="4" borderId="8" xfId="3" applyNumberFormat="1" applyFont="1" applyFill="1" applyBorder="1" applyAlignment="1">
      <alignment vertical="center" wrapText="1"/>
    </xf>
    <xf numFmtId="164" fontId="8" fillId="0" borderId="21" xfId="1" applyNumberFormat="1" applyFont="1" applyFill="1" applyBorder="1"/>
    <xf numFmtId="164" fontId="5" fillId="4" borderId="21" xfId="3" applyNumberFormat="1" applyFont="1" applyFill="1" applyBorder="1" applyAlignment="1">
      <alignment horizontal="center" vertical="center"/>
    </xf>
    <xf numFmtId="164" fontId="7" fillId="3" borderId="10" xfId="1" applyNumberFormat="1" applyFont="1" applyFill="1" applyBorder="1"/>
    <xf numFmtId="164" fontId="7" fillId="3" borderId="12" xfId="1" applyNumberFormat="1" applyFont="1" applyFill="1" applyBorder="1"/>
    <xf numFmtId="164" fontId="5" fillId="4" borderId="20" xfId="3" applyNumberFormat="1" applyFont="1" applyFill="1" applyBorder="1" applyAlignment="1">
      <alignment horizontal="center" vertical="center"/>
    </xf>
    <xf numFmtId="164" fontId="5" fillId="4" borderId="14" xfId="3" applyNumberFormat="1" applyFont="1" applyFill="1" applyBorder="1" applyAlignment="1">
      <alignment vertical="center" wrapText="1"/>
    </xf>
    <xf numFmtId="164" fontId="7" fillId="0" borderId="9" xfId="1" applyNumberFormat="1" applyFont="1" applyFill="1" applyBorder="1"/>
    <xf numFmtId="164" fontId="7" fillId="0" borderId="10" xfId="1" applyNumberFormat="1" applyFont="1" applyFill="1" applyBorder="1"/>
    <xf numFmtId="164" fontId="7" fillId="0" borderId="10" xfId="1" applyNumberFormat="1" applyFont="1" applyBorder="1"/>
    <xf numFmtId="164" fontId="7" fillId="0" borderId="9" xfId="1" applyNumberFormat="1" applyFont="1" applyBorder="1"/>
    <xf numFmtId="164" fontId="7" fillId="0" borderId="12" xfId="1" applyNumberFormat="1" applyFont="1" applyBorder="1"/>
    <xf numFmtId="164" fontId="4" fillId="5" borderId="26" xfId="3" applyNumberFormat="1" applyFont="1" applyFill="1" applyBorder="1" applyAlignment="1">
      <alignment horizontal="center" vertical="center"/>
    </xf>
    <xf numFmtId="164" fontId="4" fillId="5" borderId="27" xfId="3" applyNumberFormat="1" applyFont="1" applyFill="1" applyBorder="1" applyAlignment="1">
      <alignment horizontal="center" vertical="center"/>
    </xf>
    <xf numFmtId="164" fontId="3" fillId="5" borderId="27" xfId="3" applyNumberFormat="1" applyFont="1" applyFill="1" applyBorder="1" applyAlignment="1">
      <alignment horizontal="center" vertical="center"/>
    </xf>
    <xf numFmtId="164" fontId="3" fillId="5" borderId="28" xfId="3" applyNumberFormat="1" applyFont="1" applyFill="1" applyBorder="1" applyAlignment="1">
      <alignment horizontal="center" vertical="center"/>
    </xf>
    <xf numFmtId="0" fontId="3" fillId="5" borderId="29" xfId="3" applyNumberFormat="1" applyFont="1" applyFill="1" applyBorder="1" applyAlignment="1">
      <alignment horizontal="center" vertical="center" wrapText="1"/>
    </xf>
    <xf numFmtId="164" fontId="3" fillId="5" borderId="26" xfId="3" applyNumberFormat="1" applyFont="1" applyFill="1" applyBorder="1" applyAlignment="1">
      <alignment horizontal="center" vertical="center" wrapText="1"/>
    </xf>
    <xf numFmtId="164" fontId="3" fillId="5" borderId="30" xfId="3" applyNumberFormat="1" applyFont="1" applyFill="1" applyBorder="1" applyAlignment="1">
      <alignment horizontal="center" vertical="center" wrapText="1"/>
    </xf>
    <xf numFmtId="0" fontId="3" fillId="5" borderId="26" xfId="3" applyNumberFormat="1" applyFont="1" applyFill="1" applyBorder="1" applyAlignment="1">
      <alignment horizontal="center" vertical="center" wrapText="1"/>
    </xf>
    <xf numFmtId="0" fontId="3" fillId="5" borderId="27" xfId="3" applyNumberFormat="1" applyFont="1" applyFill="1" applyBorder="1" applyAlignment="1">
      <alignment horizontal="center" vertical="center" wrapText="1"/>
    </xf>
    <xf numFmtId="0" fontId="3" fillId="5" borderId="30" xfId="3" applyNumberFormat="1" applyFont="1" applyFill="1" applyBorder="1" applyAlignment="1">
      <alignment horizontal="center" vertical="center" wrapText="1"/>
    </xf>
    <xf numFmtId="164" fontId="5" fillId="0" borderId="46" xfId="3" applyNumberFormat="1" applyFont="1" applyFill="1" applyBorder="1" applyAlignment="1">
      <alignment vertical="center" wrapText="1"/>
    </xf>
    <xf numFmtId="164" fontId="6" fillId="0" borderId="47" xfId="3" applyNumberFormat="1" applyFont="1" applyFill="1" applyBorder="1" applyAlignment="1">
      <alignment vertical="center" wrapText="1"/>
    </xf>
    <xf numFmtId="164" fontId="6" fillId="0" borderId="32" xfId="3" applyNumberFormat="1" applyFont="1" applyFill="1" applyBorder="1" applyAlignment="1">
      <alignment vertical="center" wrapText="1"/>
    </xf>
    <xf numFmtId="164" fontId="6" fillId="0" borderId="33" xfId="3" applyNumberFormat="1" applyFont="1" applyFill="1" applyBorder="1" applyAlignment="1">
      <alignment vertical="center" wrapText="1"/>
    </xf>
    <xf numFmtId="164" fontId="6" fillId="0" borderId="48" xfId="3" applyNumberFormat="1" applyFont="1" applyFill="1" applyBorder="1" applyAlignment="1">
      <alignment vertical="center" wrapText="1"/>
    </xf>
    <xf numFmtId="165" fontId="6" fillId="0" borderId="49" xfId="2" applyNumberFormat="1" applyFont="1" applyFill="1" applyBorder="1"/>
    <xf numFmtId="164" fontId="6" fillId="0" borderId="9" xfId="3" applyNumberFormat="1" applyFont="1" applyFill="1" applyBorder="1" applyAlignment="1">
      <alignment vertical="center" wrapText="1"/>
    </xf>
    <xf numFmtId="164" fontId="6" fillId="0" borderId="50" xfId="3" applyNumberFormat="1" applyFont="1" applyFill="1" applyBorder="1" applyAlignment="1">
      <alignment vertical="center" wrapText="1"/>
    </xf>
    <xf numFmtId="164" fontId="6" fillId="0" borderId="51" xfId="3" applyNumberFormat="1" applyFont="1" applyFill="1" applyBorder="1" applyAlignment="1">
      <alignment vertical="center" wrapText="1"/>
    </xf>
    <xf numFmtId="164" fontId="6" fillId="0" borderId="52" xfId="3" applyNumberFormat="1" applyFont="1" applyFill="1" applyBorder="1" applyAlignment="1">
      <alignment vertical="center" wrapText="1"/>
    </xf>
    <xf numFmtId="164" fontId="6" fillId="0" borderId="53" xfId="3" applyNumberFormat="1" applyFont="1" applyFill="1" applyBorder="1" applyAlignment="1">
      <alignment vertical="center" wrapText="1"/>
    </xf>
    <xf numFmtId="164" fontId="6" fillId="0" borderId="13" xfId="3" applyNumberFormat="1" applyFont="1" applyFill="1" applyBorder="1" applyAlignment="1">
      <alignment vertical="center" wrapText="1"/>
    </xf>
    <xf numFmtId="164" fontId="6" fillId="0" borderId="10" xfId="3" applyNumberFormat="1" applyFont="1" applyFill="1" applyBorder="1" applyAlignment="1">
      <alignment vertical="center" wrapText="1"/>
    </xf>
    <xf numFmtId="164" fontId="6" fillId="0" borderId="38" xfId="3" applyNumberFormat="1" applyFont="1" applyFill="1" applyBorder="1" applyAlignment="1">
      <alignment vertical="center" wrapText="1"/>
    </xf>
    <xf numFmtId="164" fontId="6" fillId="0" borderId="54" xfId="3" applyNumberFormat="1" applyFont="1" applyFill="1" applyBorder="1" applyAlignment="1">
      <alignment vertical="center" wrapText="1"/>
    </xf>
    <xf numFmtId="165" fontId="6" fillId="0" borderId="20" xfId="2" applyNumberFormat="1" applyFont="1" applyFill="1" applyBorder="1"/>
    <xf numFmtId="164" fontId="6" fillId="0" borderId="12" xfId="3" applyNumberFormat="1" applyFont="1" applyFill="1" applyBorder="1" applyAlignment="1">
      <alignment vertical="center" wrapText="1"/>
    </xf>
    <xf numFmtId="164" fontId="5" fillId="3" borderId="55" xfId="3" applyNumberFormat="1" applyFont="1" applyFill="1" applyBorder="1" applyAlignment="1">
      <alignment vertical="center" wrapText="1"/>
    </xf>
    <xf numFmtId="164" fontId="6" fillId="3" borderId="18" xfId="3" applyNumberFormat="1" applyFont="1" applyFill="1" applyBorder="1" applyAlignment="1">
      <alignment vertical="center" wrapText="1"/>
    </xf>
    <xf numFmtId="164" fontId="6" fillId="3" borderId="39" xfId="3" applyNumberFormat="1" applyFont="1" applyFill="1" applyBorder="1" applyAlignment="1">
      <alignment vertical="center" wrapText="1"/>
    </xf>
    <xf numFmtId="164" fontId="5" fillId="3" borderId="39" xfId="3" applyNumberFormat="1" applyFont="1" applyFill="1" applyBorder="1" applyAlignment="1">
      <alignment vertical="center" wrapText="1"/>
    </xf>
    <xf numFmtId="164" fontId="5" fillId="3" borderId="56" xfId="3" applyNumberFormat="1" applyFont="1" applyFill="1" applyBorder="1" applyAlignment="1">
      <alignment vertical="center" wrapText="1"/>
    </xf>
    <xf numFmtId="164" fontId="5" fillId="3" borderId="57" xfId="3" applyNumberFormat="1" applyFont="1" applyFill="1" applyBorder="1" applyAlignment="1">
      <alignment vertical="center" wrapText="1"/>
    </xf>
    <xf numFmtId="165" fontId="6" fillId="3" borderId="58" xfId="2" applyNumberFormat="1" applyFont="1" applyFill="1" applyBorder="1"/>
    <xf numFmtId="164" fontId="6" fillId="3" borderId="59" xfId="3" applyNumberFormat="1" applyFont="1" applyFill="1" applyBorder="1" applyAlignment="1">
      <alignment vertical="center" wrapText="1"/>
    </xf>
    <xf numFmtId="164" fontId="6" fillId="3" borderId="60" xfId="3" applyNumberFormat="1" applyFont="1" applyFill="1" applyBorder="1" applyAlignment="1">
      <alignment vertical="center" wrapText="1"/>
    </xf>
    <xf numFmtId="164" fontId="6" fillId="3" borderId="61" xfId="3" applyNumberFormat="1" applyFont="1" applyFill="1" applyBorder="1" applyAlignment="1">
      <alignment vertical="center" wrapText="1"/>
    </xf>
    <xf numFmtId="164" fontId="6" fillId="3" borderId="62" xfId="3" applyNumberFormat="1" applyFont="1" applyFill="1" applyBorder="1" applyAlignment="1">
      <alignment vertical="center" wrapText="1"/>
    </xf>
    <xf numFmtId="164" fontId="6" fillId="3" borderId="63" xfId="3" applyNumberFormat="1" applyFont="1" applyFill="1" applyBorder="1" applyAlignment="1">
      <alignment vertical="center" wrapText="1"/>
    </xf>
    <xf numFmtId="164" fontId="5" fillId="0" borderId="1" xfId="3" applyNumberFormat="1" applyFont="1" applyFill="1" applyBorder="1" applyAlignment="1">
      <alignment vertical="center" wrapText="1"/>
    </xf>
    <xf numFmtId="9" fontId="5" fillId="0" borderId="40" xfId="2" applyFont="1" applyFill="1" applyBorder="1" applyAlignment="1">
      <alignment vertical="center" wrapText="1"/>
    </xf>
    <xf numFmtId="9" fontId="5" fillId="0" borderId="27" xfId="2" applyFont="1" applyFill="1" applyBorder="1" applyAlignment="1">
      <alignment vertical="center" wrapText="1"/>
    </xf>
    <xf numFmtId="9" fontId="5" fillId="0" borderId="28" xfId="2" applyFont="1" applyFill="1" applyBorder="1" applyAlignment="1">
      <alignment vertical="center" wrapText="1"/>
    </xf>
    <xf numFmtId="9" fontId="5" fillId="0" borderId="26" xfId="2" applyFont="1" applyFill="1" applyBorder="1" applyAlignment="1">
      <alignment vertical="center" wrapText="1"/>
    </xf>
    <xf numFmtId="9" fontId="5" fillId="0" borderId="30" xfId="2" applyFont="1" applyFill="1" applyBorder="1" applyAlignment="1">
      <alignment vertical="center" wrapText="1"/>
    </xf>
    <xf numFmtId="9" fontId="5" fillId="0" borderId="66" xfId="2" applyFont="1" applyFill="1" applyBorder="1" applyAlignment="1">
      <alignment vertical="center" wrapText="1"/>
    </xf>
    <xf numFmtId="9" fontId="5" fillId="0" borderId="67" xfId="2" applyFont="1" applyFill="1" applyBorder="1" applyAlignment="1">
      <alignment vertical="center" wrapText="1"/>
    </xf>
    <xf numFmtId="9" fontId="5" fillId="0" borderId="68" xfId="2" applyFont="1" applyFill="1" applyBorder="1" applyAlignment="1">
      <alignment vertical="center" wrapText="1"/>
    </xf>
    <xf numFmtId="164" fontId="4" fillId="5" borderId="40" xfId="3" applyNumberFormat="1" applyFont="1" applyFill="1" applyBorder="1" applyAlignment="1">
      <alignment horizontal="center" vertical="center"/>
    </xf>
    <xf numFmtId="164" fontId="3" fillId="5" borderId="27" xfId="3" applyNumberFormat="1" applyFont="1" applyFill="1" applyBorder="1" applyAlignment="1">
      <alignment horizontal="center" vertical="center" wrapText="1"/>
    </xf>
    <xf numFmtId="164" fontId="3" fillId="5" borderId="28" xfId="3" applyNumberFormat="1" applyFont="1" applyFill="1" applyBorder="1" applyAlignment="1">
      <alignment horizontal="center" vertical="center" wrapText="1"/>
    </xf>
    <xf numFmtId="0" fontId="3" fillId="5" borderId="41" xfId="3" applyNumberFormat="1" applyFont="1" applyFill="1" applyBorder="1" applyAlignment="1">
      <alignment horizontal="center" vertical="center" wrapText="1"/>
    </xf>
    <xf numFmtId="0" fontId="3" fillId="5" borderId="42" xfId="3" applyNumberFormat="1" applyFont="1" applyFill="1" applyBorder="1" applyAlignment="1">
      <alignment horizontal="center" vertical="center" wrapText="1"/>
    </xf>
    <xf numFmtId="0" fontId="3" fillId="5" borderId="43" xfId="3" applyNumberFormat="1" applyFont="1" applyFill="1" applyBorder="1" applyAlignment="1">
      <alignment horizontal="center" vertical="center" wrapText="1"/>
    </xf>
    <xf numFmtId="0" fontId="3" fillId="5" borderId="44" xfId="3" applyNumberFormat="1" applyFont="1" applyFill="1" applyBorder="1" applyAlignment="1">
      <alignment horizontal="center" vertical="center" wrapText="1"/>
    </xf>
    <xf numFmtId="0" fontId="3" fillId="5" borderId="45" xfId="3" applyNumberFormat="1" applyFont="1" applyFill="1" applyBorder="1" applyAlignment="1">
      <alignment horizontal="center" vertical="center" wrapText="1"/>
    </xf>
    <xf numFmtId="164" fontId="5" fillId="4" borderId="46" xfId="3" applyNumberFormat="1" applyFont="1" applyFill="1" applyBorder="1" applyAlignment="1">
      <alignment vertical="center" wrapText="1"/>
    </xf>
    <xf numFmtId="164" fontId="6" fillId="4" borderId="51" xfId="3" applyNumberFormat="1" applyFont="1" applyFill="1" applyBorder="1" applyAlignment="1">
      <alignment vertical="center" wrapText="1"/>
    </xf>
    <xf numFmtId="164" fontId="6" fillId="4" borderId="52" xfId="3" applyNumberFormat="1" applyFont="1" applyFill="1" applyBorder="1" applyAlignment="1">
      <alignment vertical="center" wrapText="1"/>
    </xf>
    <xf numFmtId="164" fontId="6" fillId="4" borderId="76" xfId="3" applyNumberFormat="1" applyFont="1" applyFill="1" applyBorder="1" applyAlignment="1">
      <alignment vertical="center" wrapText="1"/>
    </xf>
    <xf numFmtId="164" fontId="6" fillId="4" borderId="54" xfId="3" applyNumberFormat="1" applyFont="1" applyFill="1" applyBorder="1" applyAlignment="1">
      <alignment vertical="center" wrapText="1"/>
    </xf>
    <xf numFmtId="165" fontId="6" fillId="4" borderId="20" xfId="2" applyNumberFormat="1" applyFont="1" applyFill="1" applyBorder="1"/>
    <xf numFmtId="164" fontId="6" fillId="4" borderId="9" xfId="3" applyNumberFormat="1" applyFont="1" applyFill="1" applyBorder="1" applyAlignment="1">
      <alignment vertical="center" wrapText="1"/>
    </xf>
    <xf numFmtId="164" fontId="6" fillId="4" borderId="50" xfId="3" applyNumberFormat="1" applyFont="1" applyFill="1" applyBorder="1" applyAlignment="1">
      <alignment vertical="center" wrapText="1"/>
    </xf>
    <xf numFmtId="164" fontId="6" fillId="4" borderId="53" xfId="3" applyNumberFormat="1" applyFont="1" applyFill="1" applyBorder="1" applyAlignment="1">
      <alignment vertical="center" wrapText="1"/>
    </xf>
    <xf numFmtId="164" fontId="6" fillId="4" borderId="13" xfId="3" applyNumberFormat="1" applyFont="1" applyFill="1" applyBorder="1" applyAlignment="1">
      <alignment vertical="center" wrapText="1"/>
    </xf>
    <xf numFmtId="164" fontId="6" fillId="4" borderId="10" xfId="3" applyNumberFormat="1" applyFont="1" applyFill="1" applyBorder="1" applyAlignment="1">
      <alignment vertical="center" wrapText="1"/>
    </xf>
    <xf numFmtId="164" fontId="6" fillId="4" borderId="38" xfId="3" applyNumberFormat="1" applyFont="1" applyFill="1" applyBorder="1" applyAlignment="1">
      <alignment vertical="center" wrapText="1"/>
    </xf>
    <xf numFmtId="164" fontId="6" fillId="4" borderId="12" xfId="3" applyNumberFormat="1" applyFont="1" applyFill="1" applyBorder="1" applyAlignment="1">
      <alignment vertical="center" wrapText="1"/>
    </xf>
    <xf numFmtId="164" fontId="5" fillId="3" borderId="62" xfId="3" applyNumberFormat="1" applyFont="1" applyFill="1" applyBorder="1" applyAlignment="1">
      <alignment vertical="center" wrapText="1"/>
    </xf>
    <xf numFmtId="164" fontId="5" fillId="3" borderId="77" xfId="3" applyNumberFormat="1" applyFont="1" applyFill="1" applyBorder="1" applyAlignment="1">
      <alignment vertical="center" wrapText="1"/>
    </xf>
    <xf numFmtId="164" fontId="5" fillId="3" borderId="59" xfId="3" applyNumberFormat="1" applyFont="1" applyFill="1" applyBorder="1" applyAlignment="1">
      <alignment vertical="center" wrapText="1"/>
    </xf>
    <xf numFmtId="164" fontId="5" fillId="3" borderId="60" xfId="3" applyNumberFormat="1" applyFont="1" applyFill="1" applyBorder="1" applyAlignment="1">
      <alignment vertical="center" wrapText="1"/>
    </xf>
    <xf numFmtId="164" fontId="5" fillId="3" borderId="61" xfId="3" applyNumberFormat="1" applyFont="1" applyFill="1" applyBorder="1" applyAlignment="1">
      <alignment vertical="center" wrapText="1"/>
    </xf>
    <xf numFmtId="164" fontId="5" fillId="3" borderId="63" xfId="3" applyNumberFormat="1" applyFont="1" applyFill="1" applyBorder="1" applyAlignment="1">
      <alignment vertical="center" wrapText="1"/>
    </xf>
    <xf numFmtId="9" fontId="5" fillId="0" borderId="78" xfId="2" applyFont="1" applyFill="1" applyBorder="1" applyAlignment="1">
      <alignment vertical="center" wrapText="1"/>
    </xf>
    <xf numFmtId="9" fontId="5" fillId="0" borderId="2" xfId="2" applyFont="1" applyFill="1" applyBorder="1" applyAlignment="1">
      <alignment vertical="center" wrapText="1"/>
    </xf>
    <xf numFmtId="164" fontId="4" fillId="5" borderId="72" xfId="3" applyNumberFormat="1" applyFont="1" applyFill="1" applyBorder="1" applyAlignment="1">
      <alignment horizontal="center" vertical="center"/>
    </xf>
    <xf numFmtId="164" fontId="4" fillId="5" borderId="36" xfId="3" applyNumberFormat="1" applyFont="1" applyFill="1" applyBorder="1" applyAlignment="1">
      <alignment horizontal="center" vertical="center"/>
    </xf>
    <xf numFmtId="164" fontId="3" fillId="5" borderId="36" xfId="3" applyNumberFormat="1" applyFont="1" applyFill="1" applyBorder="1" applyAlignment="1">
      <alignment horizontal="center" vertical="center"/>
    </xf>
    <xf numFmtId="164" fontId="3" fillId="5" borderId="73" xfId="3" applyNumberFormat="1" applyFont="1" applyFill="1" applyBorder="1" applyAlignment="1">
      <alignment horizontal="center" vertical="center"/>
    </xf>
    <xf numFmtId="0" fontId="3" fillId="5" borderId="48" xfId="3" applyNumberFormat="1" applyFont="1" applyFill="1" applyBorder="1" applyAlignment="1">
      <alignment horizontal="center" vertical="center" wrapText="1"/>
    </xf>
    <xf numFmtId="0" fontId="3" fillId="5" borderId="49" xfId="3" applyNumberFormat="1" applyFont="1" applyFill="1" applyBorder="1" applyAlignment="1">
      <alignment horizontal="center" vertical="center" wrapText="1"/>
    </xf>
    <xf numFmtId="164" fontId="3" fillId="5" borderId="74" xfId="3" applyNumberFormat="1" applyFont="1" applyFill="1" applyBorder="1" applyAlignment="1">
      <alignment horizontal="center" vertical="center" wrapText="1"/>
    </xf>
    <xf numFmtId="164" fontId="3" fillId="5" borderId="75" xfId="3" applyNumberFormat="1" applyFont="1" applyFill="1" applyBorder="1" applyAlignment="1">
      <alignment horizontal="center" vertical="center" wrapText="1"/>
    </xf>
    <xf numFmtId="0" fontId="3" fillId="5" borderId="72" xfId="3" applyNumberFormat="1" applyFont="1" applyFill="1" applyBorder="1" applyAlignment="1">
      <alignment horizontal="center" vertical="center" wrapText="1"/>
    </xf>
    <xf numFmtId="0" fontId="3" fillId="5" borderId="36" xfId="3" applyNumberFormat="1" applyFont="1" applyFill="1" applyBorder="1" applyAlignment="1">
      <alignment horizontal="center" vertical="center" wrapText="1"/>
    </xf>
    <xf numFmtId="0" fontId="3" fillId="5" borderId="37" xfId="3" applyNumberFormat="1" applyFont="1" applyFill="1" applyBorder="1" applyAlignment="1">
      <alignment horizontal="center" vertical="center" wrapText="1"/>
    </xf>
    <xf numFmtId="164" fontId="11" fillId="4" borderId="10" xfId="5" applyNumberFormat="1" applyFont="1" applyFill="1" applyBorder="1" applyAlignment="1">
      <alignment vertical="center" wrapText="1"/>
    </xf>
    <xf numFmtId="165" fontId="11" fillId="4" borderId="10" xfId="2" applyNumberFormat="1" applyFont="1" applyFill="1" applyBorder="1" applyAlignment="1">
      <alignment vertical="center" wrapText="1"/>
    </xf>
    <xf numFmtId="164" fontId="12" fillId="4" borderId="10" xfId="5" applyNumberFormat="1" applyFont="1" applyFill="1" applyBorder="1" applyAlignment="1">
      <alignment vertical="center" wrapText="1"/>
    </xf>
    <xf numFmtId="9" fontId="11" fillId="4" borderId="10" xfId="2" applyFont="1" applyFill="1" applyBorder="1" applyAlignment="1">
      <alignment vertical="center" wrapText="1"/>
    </xf>
    <xf numFmtId="9" fontId="11" fillId="4" borderId="10" xfId="2" applyNumberFormat="1" applyFont="1" applyFill="1" applyBorder="1" applyAlignment="1">
      <alignment vertical="center" wrapText="1"/>
    </xf>
    <xf numFmtId="164" fontId="4" fillId="5" borderId="10" xfId="5" applyNumberFormat="1" applyFont="1" applyFill="1" applyBorder="1" applyAlignment="1">
      <alignment horizontal="center" vertical="center" wrapText="1"/>
    </xf>
    <xf numFmtId="164" fontId="3" fillId="5" borderId="10" xfId="5" applyNumberFormat="1" applyFont="1" applyFill="1" applyBorder="1" applyAlignment="1">
      <alignment horizontal="center" vertical="center" wrapText="1"/>
    </xf>
    <xf numFmtId="0" fontId="8" fillId="0" borderId="0" xfId="0" applyFont="1"/>
    <xf numFmtId="164" fontId="11" fillId="6" borderId="0" xfId="5" applyNumberFormat="1" applyFont="1" applyFill="1"/>
    <xf numFmtId="164" fontId="11" fillId="6" borderId="0" xfId="5" applyNumberFormat="1" applyFont="1" applyFill="1" applyBorder="1"/>
    <xf numFmtId="0" fontId="13" fillId="0" borderId="0" xfId="6" applyFont="1" applyAlignment="1" applyProtection="1"/>
    <xf numFmtId="164" fontId="11" fillId="4" borderId="0" xfId="5" applyNumberFormat="1" applyFont="1" applyFill="1" applyAlignment="1"/>
    <xf numFmtId="164" fontId="11" fillId="4" borderId="0" xfId="5" applyNumberFormat="1" applyFont="1" applyFill="1"/>
    <xf numFmtId="165" fontId="11" fillId="6" borderId="0" xfId="2" applyNumberFormat="1" applyFont="1" applyFill="1"/>
    <xf numFmtId="164" fontId="12" fillId="3" borderId="10" xfId="5" applyNumberFormat="1" applyFont="1" applyFill="1" applyBorder="1" applyAlignment="1">
      <alignment vertical="center" wrapText="1"/>
    </xf>
    <xf numFmtId="9" fontId="11" fillId="3" borderId="10" xfId="2" applyFont="1" applyFill="1" applyBorder="1" applyAlignment="1">
      <alignment vertical="center" wrapText="1"/>
    </xf>
    <xf numFmtId="9" fontId="12" fillId="3" borderId="10" xfId="2" applyFont="1" applyFill="1" applyBorder="1" applyAlignment="1">
      <alignment vertical="center" wrapText="1"/>
    </xf>
    <xf numFmtId="164" fontId="12" fillId="0" borderId="0" xfId="5" applyNumberFormat="1" applyFont="1" applyFill="1" applyBorder="1" applyAlignment="1">
      <alignment vertical="center" wrapText="1"/>
    </xf>
    <xf numFmtId="9" fontId="11" fillId="0" borderId="0" xfId="2" applyFont="1" applyFill="1" applyBorder="1" applyAlignment="1">
      <alignment vertical="center" wrapText="1"/>
    </xf>
    <xf numFmtId="9" fontId="12" fillId="0" borderId="0" xfId="2" applyFont="1" applyFill="1" applyBorder="1" applyAlignment="1">
      <alignment vertical="center" wrapText="1"/>
    </xf>
    <xf numFmtId="164" fontId="11" fillId="6" borderId="0" xfId="5" applyNumberFormat="1" applyFont="1" applyFill="1" applyAlignment="1">
      <alignment wrapText="1"/>
    </xf>
    <xf numFmtId="164" fontId="14" fillId="6" borderId="0" xfId="5" applyNumberFormat="1" applyFont="1" applyFill="1" applyBorder="1" applyAlignment="1">
      <alignment vertical="center" wrapText="1"/>
    </xf>
    <xf numFmtId="0" fontId="8" fillId="0" borderId="0" xfId="0" applyFont="1" applyBorder="1"/>
    <xf numFmtId="165" fontId="11" fillId="4" borderId="38" xfId="2" applyNumberFormat="1" applyFont="1" applyFill="1" applyBorder="1" applyAlignment="1">
      <alignment vertical="center" wrapText="1"/>
    </xf>
    <xf numFmtId="9" fontId="11" fillId="4" borderId="38" xfId="2" applyNumberFormat="1" applyFont="1" applyFill="1" applyBorder="1" applyAlignment="1">
      <alignment vertical="center" wrapText="1"/>
    </xf>
    <xf numFmtId="9" fontId="12" fillId="3" borderId="38" xfId="2" applyFont="1" applyFill="1" applyBorder="1" applyAlignment="1">
      <alignment vertical="center" wrapText="1"/>
    </xf>
    <xf numFmtId="164" fontId="4" fillId="5" borderId="38" xfId="5" applyNumberFormat="1" applyFont="1" applyFill="1" applyBorder="1" applyAlignment="1">
      <alignment horizontal="center" vertical="center" wrapText="1"/>
    </xf>
    <xf numFmtId="164" fontId="14" fillId="0" borderId="0" xfId="5" applyNumberFormat="1" applyFont="1" applyFill="1" applyBorder="1" applyAlignment="1">
      <alignment vertical="center" wrapText="1"/>
    </xf>
    <xf numFmtId="164" fontId="6" fillId="4" borderId="10" xfId="5" applyNumberFormat="1" applyFont="1" applyFill="1" applyBorder="1" applyAlignment="1">
      <alignment vertical="center" wrapText="1"/>
    </xf>
    <xf numFmtId="165" fontId="6" fillId="4" borderId="10" xfId="2" applyNumberFormat="1" applyFont="1" applyFill="1" applyBorder="1" applyAlignment="1">
      <alignment vertical="center" wrapText="1"/>
    </xf>
    <xf numFmtId="164" fontId="5" fillId="4" borderId="10" xfId="5" applyNumberFormat="1" applyFont="1" applyFill="1" applyBorder="1" applyAlignment="1">
      <alignment vertical="center" wrapText="1"/>
    </xf>
    <xf numFmtId="9" fontId="6" fillId="4" borderId="10" xfId="2" applyNumberFormat="1" applyFont="1" applyFill="1" applyBorder="1" applyAlignment="1">
      <alignment vertical="center" wrapText="1"/>
    </xf>
    <xf numFmtId="165" fontId="12" fillId="3" borderId="10" xfId="2" applyNumberFormat="1" applyFont="1" applyFill="1" applyBorder="1" applyAlignment="1">
      <alignment vertical="center" wrapText="1"/>
    </xf>
    <xf numFmtId="9" fontId="12" fillId="4" borderId="10" xfId="2" applyNumberFormat="1" applyFont="1" applyFill="1" applyBorder="1" applyAlignment="1">
      <alignment vertical="center" wrapText="1"/>
    </xf>
    <xf numFmtId="9" fontId="6" fillId="3" borderId="10" xfId="2" applyFont="1" applyFill="1" applyBorder="1" applyAlignment="1">
      <alignment vertical="center" wrapText="1"/>
    </xf>
    <xf numFmtId="9" fontId="5" fillId="3" borderId="10" xfId="2" applyFont="1" applyFill="1" applyBorder="1" applyAlignment="1">
      <alignment vertical="center" wrapText="1"/>
    </xf>
    <xf numFmtId="0" fontId="7" fillId="0" borderId="0" xfId="0" applyFont="1"/>
    <xf numFmtId="0" fontId="8" fillId="0" borderId="0" xfId="0" applyFont="1" applyFill="1"/>
    <xf numFmtId="164" fontId="5" fillId="3" borderId="10" xfId="5" applyNumberFormat="1" applyFont="1" applyFill="1" applyBorder="1" applyAlignment="1">
      <alignment vertical="center" wrapText="1"/>
    </xf>
    <xf numFmtId="9" fontId="11" fillId="3" borderId="10" xfId="7" applyNumberFormat="1" applyFont="1" applyFill="1" applyBorder="1" applyAlignment="1">
      <alignment vertical="center" wrapText="1"/>
    </xf>
    <xf numFmtId="9" fontId="12" fillId="3" borderId="10" xfId="7" applyNumberFormat="1" applyFont="1" applyFill="1" applyBorder="1" applyAlignment="1">
      <alignment vertical="center" wrapText="1"/>
    </xf>
    <xf numFmtId="9" fontId="11" fillId="0" borderId="0" xfId="7" applyNumberFormat="1" applyFont="1" applyFill="1" applyBorder="1" applyAlignment="1">
      <alignment vertical="center" wrapText="1"/>
    </xf>
    <xf numFmtId="9" fontId="12" fillId="0" borderId="0" xfId="7" applyNumberFormat="1" applyFont="1" applyFill="1" applyBorder="1" applyAlignment="1">
      <alignment vertical="center" wrapText="1"/>
    </xf>
    <xf numFmtId="164" fontId="11" fillId="0" borderId="0" xfId="5" applyNumberFormat="1" applyFont="1" applyFill="1" applyAlignment="1">
      <alignment wrapText="1"/>
    </xf>
    <xf numFmtId="164" fontId="11" fillId="0" borderId="0" xfId="5" applyNumberFormat="1" applyFont="1" applyFill="1"/>
    <xf numFmtId="164" fontId="11" fillId="0" borderId="10" xfId="5" applyNumberFormat="1" applyFont="1" applyFill="1" applyBorder="1" applyAlignment="1">
      <alignment vertical="center" wrapText="1"/>
    </xf>
    <xf numFmtId="165" fontId="11" fillId="0" borderId="10" xfId="2" applyNumberFormat="1" applyFont="1" applyFill="1" applyBorder="1" applyAlignment="1">
      <alignment vertical="center" wrapText="1"/>
    </xf>
    <xf numFmtId="164" fontId="12" fillId="0" borderId="10" xfId="5" applyNumberFormat="1" applyFont="1" applyFill="1" applyBorder="1" applyAlignment="1">
      <alignment vertical="center" wrapText="1"/>
    </xf>
    <xf numFmtId="9" fontId="11" fillId="0" borderId="10" xfId="2" applyNumberFormat="1" applyFont="1" applyFill="1" applyBorder="1" applyAlignment="1">
      <alignment vertical="center" wrapText="1"/>
    </xf>
    <xf numFmtId="9" fontId="12" fillId="0" borderId="10" xfId="2" applyFont="1" applyFill="1" applyBorder="1" applyAlignment="1">
      <alignment vertical="center" wrapText="1"/>
    </xf>
    <xf numFmtId="164" fontId="11" fillId="4" borderId="0" xfId="5" applyNumberFormat="1" applyFont="1" applyFill="1" applyBorder="1" applyAlignment="1"/>
    <xf numFmtId="164" fontId="11" fillId="4" borderId="10" xfId="5" applyNumberFormat="1" applyFont="1" applyFill="1" applyBorder="1" applyAlignment="1">
      <alignment horizontal="right" vertical="center" wrapText="1"/>
    </xf>
    <xf numFmtId="165" fontId="11" fillId="4" borderId="10" xfId="2" applyNumberFormat="1" applyFont="1" applyFill="1" applyBorder="1" applyAlignment="1">
      <alignment horizontal="right" vertical="center" wrapText="1"/>
    </xf>
    <xf numFmtId="164" fontId="12" fillId="4" borderId="10" xfId="5" applyNumberFormat="1" applyFont="1" applyFill="1" applyBorder="1" applyAlignment="1">
      <alignment horizontal="right" vertical="center" wrapText="1"/>
    </xf>
    <xf numFmtId="9" fontId="11" fillId="4" borderId="10" xfId="2" applyNumberFormat="1" applyFont="1" applyFill="1" applyBorder="1" applyAlignment="1">
      <alignment horizontal="right" vertical="center" wrapText="1"/>
    </xf>
    <xf numFmtId="9" fontId="11" fillId="6" borderId="0" xfId="2" applyNumberFormat="1" applyFont="1" applyFill="1"/>
    <xf numFmtId="9" fontId="12" fillId="3" borderId="10" xfId="2" applyNumberFormat="1" applyFont="1" applyFill="1" applyBorder="1" applyAlignment="1">
      <alignment vertical="center" wrapText="1"/>
    </xf>
    <xf numFmtId="164" fontId="12" fillId="4" borderId="0" xfId="5" applyNumberFormat="1" applyFont="1" applyFill="1" applyBorder="1" applyAlignment="1"/>
    <xf numFmtId="165" fontId="11" fillId="3" borderId="10" xfId="2" applyNumberFormat="1" applyFont="1" applyFill="1" applyBorder="1" applyAlignment="1">
      <alignment vertical="center" wrapText="1"/>
    </xf>
    <xf numFmtId="164" fontId="11" fillId="4" borderId="0" xfId="5" applyNumberFormat="1" applyFont="1" applyFill="1" applyBorder="1"/>
    <xf numFmtId="164" fontId="15" fillId="6" borderId="0" xfId="5" applyNumberFormat="1" applyFont="1" applyFill="1" applyBorder="1" applyAlignment="1">
      <alignment horizontal="center" vertical="center" wrapText="1"/>
    </xf>
    <xf numFmtId="164" fontId="8" fillId="6" borderId="0" xfId="5" applyNumberFormat="1" applyFont="1" applyFill="1" applyBorder="1" applyAlignment="1">
      <alignment horizontal="center" vertical="center"/>
    </xf>
    <xf numFmtId="164" fontId="15" fillId="6" borderId="0" xfId="5" applyNumberFormat="1" applyFont="1" applyFill="1" applyBorder="1" applyAlignment="1">
      <alignment vertical="center" wrapText="1"/>
    </xf>
    <xf numFmtId="164" fontId="12" fillId="6" borderId="0" xfId="5" applyNumberFormat="1" applyFont="1" applyFill="1" applyBorder="1" applyAlignment="1">
      <alignment horizontal="center" vertical="center" wrapText="1"/>
    </xf>
    <xf numFmtId="10" fontId="12" fillId="6" borderId="0" xfId="7" applyNumberFormat="1" applyFont="1" applyFill="1" applyBorder="1" applyAlignment="1">
      <alignment vertical="center" wrapText="1"/>
    </xf>
    <xf numFmtId="0" fontId="8" fillId="0" borderId="0" xfId="0" applyFont="1" applyAlignment="1">
      <alignment vertical="top"/>
    </xf>
    <xf numFmtId="164" fontId="3" fillId="5" borderId="10" xfId="5" applyNumberFormat="1" applyFont="1" applyFill="1" applyBorder="1" applyAlignment="1">
      <alignment horizontal="center" vertical="center" wrapText="1"/>
    </xf>
    <xf numFmtId="0" fontId="16" fillId="0" borderId="0" xfId="0" applyFont="1"/>
    <xf numFmtId="0" fontId="8" fillId="0" borderId="0" xfId="0" applyFont="1" applyBorder="1" applyAlignment="1">
      <alignment horizontal="left" vertical="top" wrapText="1"/>
    </xf>
    <xf numFmtId="0" fontId="17" fillId="5" borderId="10" xfId="0" applyFont="1" applyFill="1" applyBorder="1" applyAlignment="1">
      <alignment horizontal="center" vertical="center" wrapText="1"/>
    </xf>
    <xf numFmtId="0" fontId="18" fillId="7" borderId="10" xfId="0" applyFont="1" applyFill="1" applyBorder="1" applyAlignment="1">
      <alignment horizontal="left" vertical="center" wrapText="1"/>
    </xf>
    <xf numFmtId="0" fontId="19" fillId="7" borderId="10" xfId="0" applyFont="1" applyFill="1" applyBorder="1" applyAlignment="1">
      <alignment horizontal="center" vertical="center" wrapText="1"/>
    </xf>
    <xf numFmtId="3" fontId="18" fillId="7" borderId="10" xfId="0" applyNumberFormat="1" applyFont="1" applyFill="1" applyBorder="1" applyAlignment="1">
      <alignment horizontal="right" vertical="center" wrapText="1"/>
    </xf>
    <xf numFmtId="17" fontId="19" fillId="0" borderId="10" xfId="0" applyNumberFormat="1" applyFont="1" applyBorder="1" applyAlignment="1">
      <alignment horizontal="left" vertical="center"/>
    </xf>
    <xf numFmtId="3" fontId="19" fillId="0" borderId="10" xfId="0" applyNumberFormat="1" applyFont="1" applyBorder="1" applyAlignment="1">
      <alignment horizontal="right" vertical="center"/>
    </xf>
    <xf numFmtId="0" fontId="19" fillId="0" borderId="10" xfId="0" applyFont="1" applyBorder="1" applyAlignment="1">
      <alignment horizontal="right" vertical="center"/>
    </xf>
    <xf numFmtId="3" fontId="19" fillId="8" borderId="10" xfId="0" applyNumberFormat="1" applyFont="1" applyFill="1" applyBorder="1" applyAlignment="1">
      <alignment horizontal="right" vertical="center"/>
    </xf>
    <xf numFmtId="0" fontId="19" fillId="8" borderId="10" xfId="0" applyFont="1" applyFill="1" applyBorder="1" applyAlignment="1">
      <alignment horizontal="right" vertical="center"/>
    </xf>
    <xf numFmtId="0" fontId="18" fillId="7" borderId="10" xfId="0" applyFont="1" applyFill="1" applyBorder="1" applyAlignment="1">
      <alignment horizontal="left" vertical="center"/>
    </xf>
    <xf numFmtId="3" fontId="18" fillId="7" borderId="10" xfId="0" applyNumberFormat="1" applyFont="1" applyFill="1" applyBorder="1" applyAlignment="1">
      <alignment horizontal="right" vertical="center"/>
    </xf>
    <xf numFmtId="17" fontId="19" fillId="0" borderId="10" xfId="0" applyNumberFormat="1" applyFont="1" applyFill="1" applyBorder="1" applyAlignment="1">
      <alignment horizontal="left" vertical="center"/>
    </xf>
    <xf numFmtId="3" fontId="19" fillId="0" borderId="10" xfId="0" applyNumberFormat="1" applyFont="1" applyFill="1" applyBorder="1" applyAlignment="1">
      <alignment horizontal="right" vertical="center"/>
    </xf>
    <xf numFmtId="3" fontId="18" fillId="3" borderId="10" xfId="0" applyNumberFormat="1" applyFont="1" applyFill="1" applyBorder="1" applyAlignment="1">
      <alignment horizontal="right" vertical="center"/>
    </xf>
    <xf numFmtId="166" fontId="8" fillId="0" borderId="0" xfId="0" applyNumberFormat="1" applyFont="1"/>
    <xf numFmtId="0" fontId="17" fillId="5" borderId="10" xfId="0" applyFont="1" applyFill="1" applyBorder="1" applyAlignment="1">
      <alignment horizontal="center" vertical="center"/>
    </xf>
    <xf numFmtId="0" fontId="17" fillId="5" borderId="10" xfId="0" applyFont="1" applyFill="1" applyBorder="1" applyAlignment="1">
      <alignment vertical="center"/>
    </xf>
    <xf numFmtId="0" fontId="18" fillId="3" borderId="10" xfId="0" applyFont="1" applyFill="1" applyBorder="1" applyAlignment="1">
      <alignment horizontal="left" vertical="center"/>
    </xf>
    <xf numFmtId="17" fontId="18" fillId="3" borderId="10" xfId="0" applyNumberFormat="1" applyFont="1" applyFill="1" applyBorder="1" applyAlignment="1">
      <alignment horizontal="left" vertical="center"/>
    </xf>
    <xf numFmtId="165" fontId="8" fillId="0" borderId="0" xfId="2" applyNumberFormat="1" applyFont="1"/>
    <xf numFmtId="3" fontId="19" fillId="3" borderId="10" xfId="0" applyNumberFormat="1" applyFont="1" applyFill="1" applyBorder="1" applyAlignment="1">
      <alignment horizontal="right" vertical="center"/>
    </xf>
    <xf numFmtId="0" fontId="3" fillId="5" borderId="16" xfId="0" applyFont="1" applyFill="1" applyBorder="1" applyAlignment="1">
      <alignment horizontal="center" vertical="center" wrapText="1"/>
    </xf>
    <xf numFmtId="0" fontId="3" fillId="5" borderId="39" xfId="0" applyFont="1" applyFill="1" applyBorder="1" applyAlignment="1">
      <alignment horizontal="center" vertical="center" wrapText="1"/>
    </xf>
    <xf numFmtId="17" fontId="7" fillId="11" borderId="10" xfId="0" applyNumberFormat="1" applyFont="1" applyFill="1" applyBorder="1" applyAlignment="1">
      <alignment horizontal="left"/>
    </xf>
    <xf numFmtId="164" fontId="7" fillId="11" borderId="20" xfId="1" applyNumberFormat="1" applyFont="1" applyFill="1" applyBorder="1"/>
    <xf numFmtId="164" fontId="7" fillId="11" borderId="9" xfId="1" applyNumberFormat="1" applyFont="1" applyFill="1" applyBorder="1"/>
    <xf numFmtId="164" fontId="7" fillId="11" borderId="10" xfId="1" applyNumberFormat="1" applyFont="1" applyFill="1" applyBorder="1"/>
    <xf numFmtId="0" fontId="7" fillId="11" borderId="10" xfId="0" applyNumberFormat="1" applyFont="1" applyFill="1" applyBorder="1" applyAlignment="1">
      <alignment horizontal="left"/>
    </xf>
    <xf numFmtId="164" fontId="5" fillId="11" borderId="20" xfId="1" applyNumberFormat="1" applyFont="1" applyFill="1" applyBorder="1"/>
    <xf numFmtId="164" fontId="5" fillId="11" borderId="9" xfId="1" applyNumberFormat="1" applyFont="1" applyFill="1" applyBorder="1"/>
    <xf numFmtId="164" fontId="5" fillId="11" borderId="10" xfId="1" applyNumberFormat="1" applyFont="1" applyFill="1" applyBorder="1"/>
    <xf numFmtId="17" fontId="8" fillId="4" borderId="10" xfId="0" applyNumberFormat="1" applyFont="1" applyFill="1" applyBorder="1" applyAlignment="1">
      <alignment horizontal="left"/>
    </xf>
    <xf numFmtId="164" fontId="6" fillId="4" borderId="20" xfId="1" applyNumberFormat="1" applyFont="1" applyFill="1" applyBorder="1"/>
    <xf numFmtId="164" fontId="6" fillId="4" borderId="9" xfId="1" applyNumberFormat="1" applyFont="1" applyFill="1" applyBorder="1"/>
    <xf numFmtId="164" fontId="6" fillId="4" borderId="10" xfId="1" applyNumberFormat="1" applyFont="1" applyFill="1" applyBorder="1"/>
    <xf numFmtId="164" fontId="8" fillId="4" borderId="20" xfId="1" applyNumberFormat="1" applyFont="1" applyFill="1" applyBorder="1"/>
    <xf numFmtId="164" fontId="8" fillId="4" borderId="9" xfId="1" applyNumberFormat="1" applyFont="1" applyFill="1" applyBorder="1"/>
    <xf numFmtId="164" fontId="8" fillId="4" borderId="10" xfId="1" applyNumberFormat="1" applyFont="1" applyFill="1" applyBorder="1"/>
    <xf numFmtId="164" fontId="8" fillId="4" borderId="9" xfId="1" applyNumberFormat="1" applyFont="1" applyFill="1" applyBorder="1" applyAlignment="1">
      <alignment horizontal="right"/>
    </xf>
    <xf numFmtId="164" fontId="8" fillId="4" borderId="10" xfId="1" applyNumberFormat="1" applyFont="1" applyFill="1" applyBorder="1" applyAlignment="1">
      <alignment horizontal="right"/>
    </xf>
    <xf numFmtId="164" fontId="8" fillId="11" borderId="9" xfId="1" applyNumberFormat="1" applyFont="1" applyFill="1" applyBorder="1"/>
    <xf numFmtId="17" fontId="7" fillId="12" borderId="10" xfId="0" applyNumberFormat="1" applyFont="1" applyFill="1" applyBorder="1" applyAlignment="1">
      <alignment horizontal="left"/>
    </xf>
    <xf numFmtId="164" fontId="7" fillId="12" borderId="20" xfId="0" applyNumberFormat="1" applyFont="1" applyFill="1" applyBorder="1"/>
    <xf numFmtId="164" fontId="7" fillId="12" borderId="9" xfId="0" applyNumberFormat="1" applyFont="1" applyFill="1" applyBorder="1"/>
    <xf numFmtId="164" fontId="7" fillId="12" borderId="10" xfId="0" applyNumberFormat="1" applyFont="1" applyFill="1" applyBorder="1"/>
    <xf numFmtId="0" fontId="3" fillId="5" borderId="10" xfId="0" applyFont="1" applyFill="1" applyBorder="1" applyAlignment="1">
      <alignment horizontal="center"/>
    </xf>
    <xf numFmtId="17" fontId="7" fillId="4" borderId="10" xfId="0" applyNumberFormat="1" applyFont="1" applyFill="1" applyBorder="1" applyAlignment="1">
      <alignment horizontal="left"/>
    </xf>
    <xf numFmtId="164" fontId="7" fillId="4" borderId="10" xfId="1" applyNumberFormat="1" applyFont="1" applyFill="1" applyBorder="1" applyAlignment="1">
      <alignment horizontal="right"/>
    </xf>
    <xf numFmtId="0" fontId="7" fillId="4" borderId="10" xfId="0" applyFont="1" applyFill="1" applyBorder="1" applyAlignment="1">
      <alignment horizontal="right"/>
    </xf>
    <xf numFmtId="164" fontId="7" fillId="3" borderId="10" xfId="1" applyNumberFormat="1" applyFont="1" applyFill="1" applyBorder="1" applyAlignment="1">
      <alignment horizontal="right"/>
    </xf>
    <xf numFmtId="0" fontId="8" fillId="4" borderId="10" xfId="0" applyFont="1" applyFill="1" applyBorder="1" applyAlignment="1">
      <alignment horizontal="right"/>
    </xf>
    <xf numFmtId="164" fontId="8" fillId="3" borderId="10" xfId="1" applyNumberFormat="1" applyFont="1" applyFill="1" applyBorder="1" applyAlignment="1">
      <alignment horizontal="right"/>
    </xf>
    <xf numFmtId="164" fontId="7" fillId="3" borderId="10" xfId="0" applyNumberFormat="1" applyFont="1" applyFill="1" applyBorder="1" applyAlignment="1">
      <alignment horizontal="right"/>
    </xf>
    <xf numFmtId="17" fontId="8" fillId="0" borderId="10" xfId="0" applyNumberFormat="1" applyFont="1" applyBorder="1" applyAlignment="1">
      <alignment horizontal="left"/>
    </xf>
    <xf numFmtId="17" fontId="7" fillId="0" borderId="10" xfId="0" applyNumberFormat="1" applyFont="1" applyBorder="1" applyAlignment="1">
      <alignment horizontal="left"/>
    </xf>
    <xf numFmtId="0" fontId="3" fillId="5" borderId="10"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17" fontId="8" fillId="4" borderId="38" xfId="0" applyNumberFormat="1" applyFont="1" applyFill="1" applyBorder="1" applyAlignment="1">
      <alignment horizontal="left"/>
    </xf>
    <xf numFmtId="164" fontId="7" fillId="3" borderId="10" xfId="0" applyNumberFormat="1" applyFont="1" applyFill="1" applyBorder="1"/>
    <xf numFmtId="0" fontId="7" fillId="3" borderId="10" xfId="0" applyNumberFormat="1" applyFont="1" applyFill="1" applyBorder="1" applyAlignment="1">
      <alignment horizontal="left"/>
    </xf>
    <xf numFmtId="164" fontId="7" fillId="3" borderId="10" xfId="0" applyNumberFormat="1" applyFont="1" applyFill="1" applyBorder="1" applyAlignment="1"/>
    <xf numFmtId="164" fontId="7" fillId="12" borderId="10" xfId="0" applyNumberFormat="1" applyFont="1" applyFill="1" applyBorder="1" applyAlignment="1">
      <alignment horizontal="right"/>
    </xf>
    <xf numFmtId="164" fontId="7" fillId="4" borderId="20" xfId="1" applyNumberFormat="1" applyFont="1" applyFill="1" applyBorder="1"/>
    <xf numFmtId="164" fontId="7" fillId="4" borderId="54" xfId="1" applyNumberFormat="1" applyFont="1" applyFill="1" applyBorder="1"/>
    <xf numFmtId="164" fontId="7" fillId="4" borderId="10" xfId="1" applyNumberFormat="1" applyFont="1" applyFill="1" applyBorder="1"/>
    <xf numFmtId="164" fontId="7" fillId="4" borderId="82" xfId="1" applyNumberFormat="1" applyFont="1" applyFill="1" applyBorder="1"/>
    <xf numFmtId="164" fontId="7" fillId="4" borderId="11" xfId="1" applyNumberFormat="1" applyFont="1" applyFill="1" applyBorder="1"/>
    <xf numFmtId="164" fontId="7" fillId="4" borderId="9" xfId="1" applyNumberFormat="1" applyFont="1" applyFill="1" applyBorder="1"/>
    <xf numFmtId="0" fontId="7" fillId="4" borderId="10" xfId="0" applyNumberFormat="1" applyFont="1" applyFill="1" applyBorder="1" applyAlignment="1">
      <alignment horizontal="left"/>
    </xf>
    <xf numFmtId="164" fontId="8" fillId="4" borderId="54" xfId="1" applyNumberFormat="1" applyFont="1" applyFill="1" applyBorder="1"/>
    <xf numFmtId="164" fontId="8" fillId="4" borderId="82" xfId="1" applyNumberFormat="1" applyFont="1" applyFill="1" applyBorder="1"/>
    <xf numFmtId="164" fontId="8" fillId="4" borderId="11" xfId="1" applyNumberFormat="1" applyFont="1" applyFill="1" applyBorder="1"/>
    <xf numFmtId="164" fontId="8" fillId="0" borderId="20" xfId="1" applyNumberFormat="1" applyFont="1" applyFill="1" applyBorder="1"/>
    <xf numFmtId="164" fontId="8" fillId="0" borderId="54" xfId="1" applyNumberFormat="1" applyFont="1" applyFill="1" applyBorder="1"/>
    <xf numFmtId="0" fontId="8" fillId="0" borderId="20" xfId="0" applyFont="1" applyBorder="1"/>
    <xf numFmtId="0" fontId="8" fillId="0" borderId="82" xfId="0" applyFont="1" applyBorder="1"/>
    <xf numFmtId="0" fontId="8" fillId="0" borderId="10" xfId="0" applyFont="1" applyBorder="1"/>
    <xf numFmtId="164" fontId="8" fillId="0" borderId="11" xfId="1" applyNumberFormat="1" applyFont="1" applyBorder="1"/>
    <xf numFmtId="164" fontId="7" fillId="0" borderId="20" xfId="0" applyNumberFormat="1" applyFont="1" applyFill="1" applyBorder="1"/>
    <xf numFmtId="164" fontId="7" fillId="0" borderId="54" xfId="0" applyNumberFormat="1" applyFont="1" applyFill="1" applyBorder="1"/>
    <xf numFmtId="164" fontId="7" fillId="0" borderId="10" xfId="0" applyNumberFormat="1" applyFont="1" applyFill="1" applyBorder="1"/>
    <xf numFmtId="164" fontId="7" fillId="0" borderId="82" xfId="0" applyNumberFormat="1" applyFont="1" applyFill="1" applyBorder="1"/>
    <xf numFmtId="164" fontId="7" fillId="0" borderId="11" xfId="0" applyNumberFormat="1" applyFont="1" applyFill="1" applyBorder="1"/>
    <xf numFmtId="164" fontId="7" fillId="0" borderId="9" xfId="0" applyNumberFormat="1" applyFont="1" applyFill="1" applyBorder="1"/>
    <xf numFmtId="164" fontId="8" fillId="0" borderId="20" xfId="1" applyNumberFormat="1" applyFont="1" applyBorder="1"/>
    <xf numFmtId="164" fontId="8" fillId="0" borderId="82" xfId="1" applyNumberFormat="1" applyFont="1" applyBorder="1"/>
    <xf numFmtId="17" fontId="8" fillId="0" borderId="10" xfId="0" applyNumberFormat="1" applyFont="1" applyFill="1" applyBorder="1" applyAlignment="1">
      <alignment horizontal="left"/>
    </xf>
    <xf numFmtId="164" fontId="8" fillId="0" borderId="54" xfId="1" applyNumberFormat="1" applyFont="1" applyBorder="1"/>
    <xf numFmtId="164" fontId="7" fillId="0" borderId="20" xfId="1" applyNumberFormat="1" applyFont="1" applyFill="1" applyBorder="1"/>
    <xf numFmtId="164" fontId="7" fillId="0" borderId="54" xfId="1" applyNumberFormat="1" applyFont="1" applyFill="1" applyBorder="1"/>
    <xf numFmtId="164" fontId="7" fillId="0" borderId="82" xfId="1" applyNumberFormat="1" applyFont="1" applyFill="1" applyBorder="1"/>
    <xf numFmtId="164" fontId="7" fillId="0" borderId="11" xfId="1" applyNumberFormat="1" applyFont="1" applyFill="1" applyBorder="1"/>
    <xf numFmtId="0" fontId="7" fillId="0" borderId="10" xfId="0" applyFont="1" applyBorder="1"/>
    <xf numFmtId="164" fontId="7" fillId="0" borderId="11" xfId="1" applyNumberFormat="1" applyFont="1" applyBorder="1"/>
    <xf numFmtId="164" fontId="7" fillId="0" borderId="54" xfId="1" applyNumberFormat="1" applyFont="1" applyBorder="1"/>
    <xf numFmtId="164" fontId="7" fillId="0" borderId="82" xfId="1" applyNumberFormat="1" applyFont="1" applyBorder="1"/>
    <xf numFmtId="0" fontId="6" fillId="13" borderId="10" xfId="0" applyFont="1" applyFill="1" applyBorder="1" applyAlignment="1">
      <alignment horizontal="center" vertical="center" wrapText="1"/>
    </xf>
    <xf numFmtId="0" fontId="5" fillId="13" borderId="10" xfId="0" applyFont="1" applyFill="1" applyBorder="1" applyAlignment="1">
      <alignment horizontal="center" vertical="center" wrapText="1"/>
    </xf>
    <xf numFmtId="17" fontId="8" fillId="8" borderId="10" xfId="0" applyNumberFormat="1" applyFont="1" applyFill="1" applyBorder="1" applyAlignment="1">
      <alignment horizontal="left" vertical="center"/>
    </xf>
    <xf numFmtId="3" fontId="8" fillId="8" borderId="10" xfId="0" applyNumberFormat="1" applyFont="1" applyFill="1" applyBorder="1" applyAlignment="1">
      <alignment horizontal="center" vertical="center"/>
    </xf>
    <xf numFmtId="0" fontId="8" fillId="8" borderId="10" xfId="0" applyFont="1" applyFill="1" applyBorder="1" applyAlignment="1">
      <alignment horizontal="center" vertical="center"/>
    </xf>
    <xf numFmtId="0" fontId="8" fillId="4" borderId="10" xfId="0" applyFont="1" applyFill="1" applyBorder="1" applyAlignment="1">
      <alignment horizontal="center" vertical="center"/>
    </xf>
    <xf numFmtId="3" fontId="8" fillId="4" borderId="10" xfId="0" applyNumberFormat="1" applyFont="1" applyFill="1" applyBorder="1" applyAlignment="1">
      <alignment horizontal="center" vertical="center"/>
    </xf>
    <xf numFmtId="17" fontId="7" fillId="8" borderId="10" xfId="0" applyNumberFormat="1" applyFont="1" applyFill="1" applyBorder="1" applyAlignment="1">
      <alignment horizontal="left" vertical="center"/>
    </xf>
    <xf numFmtId="3" fontId="7" fillId="8" borderId="10" xfId="0" applyNumberFormat="1" applyFont="1" applyFill="1" applyBorder="1" applyAlignment="1">
      <alignment horizontal="center" vertical="center"/>
    </xf>
    <xf numFmtId="0" fontId="8" fillId="0" borderId="0" xfId="0" applyFont="1" applyAlignment="1"/>
    <xf numFmtId="0" fontId="8" fillId="0" borderId="0" xfId="0" applyFont="1" applyBorder="1" applyAlignment="1">
      <alignment vertical="top" wrapText="1"/>
    </xf>
    <xf numFmtId="0" fontId="8" fillId="14" borderId="0" xfId="0" applyFont="1" applyFill="1"/>
    <xf numFmtId="0" fontId="0" fillId="14" borderId="0" xfId="0" applyFill="1"/>
    <xf numFmtId="0" fontId="10" fillId="0" borderId="0" xfId="6" applyAlignment="1" applyProtection="1"/>
    <xf numFmtId="164" fontId="13" fillId="6" borderId="0" xfId="5" applyNumberFormat="1" applyFont="1" applyFill="1" applyBorder="1"/>
    <xf numFmtId="0" fontId="13" fillId="0" borderId="0" xfId="0" applyFont="1"/>
    <xf numFmtId="0" fontId="22" fillId="0" borderId="0" xfId="0" applyFont="1"/>
    <xf numFmtId="0" fontId="21" fillId="0" borderId="0" xfId="0" applyFont="1" applyBorder="1"/>
    <xf numFmtId="0" fontId="0" fillId="0" borderId="0" xfId="0" applyFont="1" applyBorder="1" applyAlignment="1">
      <alignment horizontal="left" vertical="top"/>
    </xf>
    <xf numFmtId="0" fontId="10" fillId="0" borderId="0" xfId="6" quotePrefix="1" applyFont="1" applyBorder="1" applyAlignment="1" applyProtection="1">
      <alignment vertical="top"/>
    </xf>
    <xf numFmtId="0" fontId="10" fillId="0" borderId="0" xfId="6" quotePrefix="1" applyFont="1" applyFill="1" applyBorder="1" applyAlignment="1" applyProtection="1"/>
    <xf numFmtId="0" fontId="10" fillId="0" borderId="0" xfId="6" quotePrefix="1" applyFont="1" applyAlignment="1" applyProtection="1"/>
    <xf numFmtId="0" fontId="21" fillId="0" borderId="0" xfId="0" applyFont="1"/>
    <xf numFmtId="0" fontId="16" fillId="0" borderId="0" xfId="0" applyFont="1" applyAlignment="1">
      <alignment vertical="center" wrapText="1"/>
    </xf>
    <xf numFmtId="0" fontId="21" fillId="14" borderId="0" xfId="0" applyFont="1" applyFill="1"/>
    <xf numFmtId="0" fontId="23" fillId="0" borderId="0" xfId="0" applyFont="1"/>
    <xf numFmtId="0" fontId="16" fillId="0" borderId="56" xfId="0" applyFont="1" applyBorder="1"/>
    <xf numFmtId="0" fontId="23" fillId="0" borderId="79" xfId="0" applyFont="1" applyBorder="1"/>
    <xf numFmtId="0" fontId="23" fillId="0" borderId="16" xfId="0" applyFont="1" applyBorder="1"/>
    <xf numFmtId="0" fontId="23" fillId="0" borderId="80" xfId="0" applyFont="1" applyBorder="1"/>
    <xf numFmtId="0" fontId="23" fillId="0" borderId="31" xfId="0" applyFont="1" applyBorder="1"/>
    <xf numFmtId="0" fontId="24" fillId="0" borderId="0" xfId="6" quotePrefix="1" applyFont="1" applyAlignment="1" applyProtection="1"/>
    <xf numFmtId="0" fontId="24" fillId="0" borderId="0" xfId="6" applyFont="1" applyAlignment="1" applyProtection="1"/>
    <xf numFmtId="0" fontId="26" fillId="0" borderId="0" xfId="6" applyFont="1" applyAlignment="1" applyProtection="1"/>
    <xf numFmtId="0" fontId="16" fillId="0" borderId="0" xfId="0" applyFont="1" applyFill="1" applyBorder="1"/>
    <xf numFmtId="0" fontId="26" fillId="0" borderId="0" xfId="6" quotePrefix="1" applyFont="1" applyAlignment="1" applyProtection="1"/>
    <xf numFmtId="0" fontId="23" fillId="0" borderId="73" xfId="0" applyFont="1" applyBorder="1"/>
    <xf numFmtId="0" fontId="23" fillId="0" borderId="0" xfId="0" applyFont="1" applyBorder="1"/>
    <xf numFmtId="0" fontId="23" fillId="0" borderId="21" xfId="0" applyFont="1" applyBorder="1"/>
    <xf numFmtId="0" fontId="23" fillId="0" borderId="33" xfId="0" applyFont="1" applyBorder="1"/>
    <xf numFmtId="0" fontId="24" fillId="0" borderId="0" xfId="6" quotePrefix="1" applyFont="1" applyFill="1" applyBorder="1" applyAlignment="1" applyProtection="1"/>
    <xf numFmtId="0" fontId="19" fillId="0" borderId="0" xfId="0" applyFont="1" applyAlignment="1">
      <alignment vertical="center"/>
    </xf>
    <xf numFmtId="0" fontId="18" fillId="0" borderId="0" xfId="0" applyFont="1" applyAlignment="1">
      <alignment horizontal="left" vertical="center"/>
    </xf>
    <xf numFmtId="0" fontId="27" fillId="0" borderId="0" xfId="6" applyFont="1" applyAlignment="1" applyProtection="1"/>
    <xf numFmtId="0" fontId="28" fillId="0" borderId="0" xfId="6" applyFont="1" applyAlignment="1" applyProtection="1"/>
    <xf numFmtId="0" fontId="29" fillId="0" borderId="0" xfId="6" applyFont="1" applyAlignment="1" applyProtection="1"/>
    <xf numFmtId="164" fontId="8" fillId="0" borderId="50" xfId="1" applyNumberFormat="1" applyFont="1" applyBorder="1"/>
    <xf numFmtId="3" fontId="30" fillId="0" borderId="10" xfId="0" applyNumberFormat="1" applyFont="1" applyFill="1" applyBorder="1" applyAlignment="1">
      <alignment horizontal="right" vertical="center"/>
    </xf>
    <xf numFmtId="3" fontId="30" fillId="0" borderId="10" xfId="0" applyNumberFormat="1" applyFont="1" applyBorder="1" applyAlignment="1">
      <alignment horizontal="right" vertical="center"/>
    </xf>
    <xf numFmtId="0" fontId="31" fillId="0" borderId="10" xfId="9" applyFont="1" applyBorder="1" applyAlignment="1">
      <alignment horizontal="center" vertical="center"/>
    </xf>
    <xf numFmtId="17" fontId="30" fillId="0" borderId="10" xfId="0" applyNumberFormat="1" applyFont="1" applyBorder="1" applyAlignment="1">
      <alignment horizontal="left" vertical="center"/>
    </xf>
    <xf numFmtId="0" fontId="17" fillId="5" borderId="10" xfId="0" applyFont="1" applyFill="1" applyBorder="1" applyAlignment="1">
      <alignment horizontal="center" vertical="center" wrapText="1"/>
    </xf>
    <xf numFmtId="0" fontId="3" fillId="5" borderId="10" xfId="0" applyFont="1" applyFill="1" applyBorder="1" applyAlignment="1">
      <alignment horizontal="center"/>
    </xf>
    <xf numFmtId="0" fontId="3" fillId="5" borderId="10" xfId="0" applyFont="1" applyFill="1" applyBorder="1" applyAlignment="1">
      <alignment horizontal="center" vertical="center"/>
    </xf>
    <xf numFmtId="0" fontId="23" fillId="0" borderId="33" xfId="0" applyFont="1" applyFill="1" applyBorder="1"/>
    <xf numFmtId="17" fontId="30" fillId="0" borderId="10" xfId="0" applyNumberFormat="1" applyFont="1" applyFill="1" applyBorder="1" applyAlignment="1">
      <alignment horizontal="left" vertical="center"/>
    </xf>
    <xf numFmtId="0" fontId="32" fillId="7" borderId="10" xfId="0" applyFont="1" applyFill="1" applyBorder="1" applyAlignment="1">
      <alignment horizontal="left" vertical="center"/>
    </xf>
    <xf numFmtId="3" fontId="32" fillId="3" borderId="10" xfId="0" applyNumberFormat="1" applyFont="1" applyFill="1" applyBorder="1" applyAlignment="1">
      <alignment horizontal="right" vertical="center"/>
    </xf>
    <xf numFmtId="3" fontId="32" fillId="9" borderId="10" xfId="0" applyNumberFormat="1" applyFont="1" applyFill="1" applyBorder="1" applyAlignment="1">
      <alignment horizontal="right" vertical="center"/>
    </xf>
    <xf numFmtId="0" fontId="31" fillId="0" borderId="10" xfId="10" applyFont="1" applyBorder="1" applyAlignment="1">
      <alignment horizontal="center" vertical="center"/>
    </xf>
    <xf numFmtId="0" fontId="33" fillId="0" borderId="10" xfId="10" applyFont="1" applyBorder="1" applyAlignment="1">
      <alignment horizontal="center" vertical="center"/>
    </xf>
    <xf numFmtId="17" fontId="32" fillId="3" borderId="10" xfId="0" applyNumberFormat="1" applyFont="1" applyFill="1" applyBorder="1" applyAlignment="1">
      <alignment horizontal="left" vertical="center"/>
    </xf>
    <xf numFmtId="3" fontId="30" fillId="3" borderId="10" xfId="0" applyNumberFormat="1" applyFont="1" applyFill="1" applyBorder="1" applyAlignment="1">
      <alignment horizontal="right" vertical="center"/>
    </xf>
    <xf numFmtId="0" fontId="32" fillId="10" borderId="10" xfId="0" applyFont="1" applyFill="1" applyBorder="1" applyAlignment="1">
      <alignment horizontal="left" vertical="center"/>
    </xf>
    <xf numFmtId="3" fontId="32" fillId="10" borderId="10" xfId="0" applyNumberFormat="1" applyFont="1" applyFill="1" applyBorder="1" applyAlignment="1">
      <alignment horizontal="right" vertical="center"/>
    </xf>
    <xf numFmtId="164" fontId="3" fillId="5" borderId="10" xfId="5" applyNumberFormat="1" applyFont="1" applyFill="1" applyBorder="1" applyAlignment="1">
      <alignment horizontal="center" vertical="center" wrapText="1"/>
    </xf>
    <xf numFmtId="164" fontId="6" fillId="3" borderId="14" xfId="3" applyNumberFormat="1" applyFont="1" applyFill="1" applyBorder="1" applyAlignment="1">
      <alignment horizontal="left" vertical="center" wrapText="1"/>
    </xf>
    <xf numFmtId="3" fontId="3" fillId="5" borderId="10" xfId="0" applyNumberFormat="1" applyFont="1" applyFill="1" applyBorder="1" applyAlignment="1">
      <alignment horizontal="center" vertical="center"/>
    </xf>
    <xf numFmtId="3" fontId="11" fillId="0" borderId="10" xfId="0" applyNumberFormat="1" applyFont="1" applyBorder="1" applyAlignment="1" applyProtection="1">
      <alignment horizontal="left"/>
    </xf>
    <xf numFmtId="3" fontId="5" fillId="0" borderId="10" xfId="0" applyNumberFormat="1" applyFont="1" applyBorder="1"/>
    <xf numFmtId="3" fontId="6" fillId="0" borderId="10" xfId="0" quotePrefix="1" applyNumberFormat="1" applyFont="1" applyBorder="1" applyAlignment="1" applyProtection="1">
      <alignment horizontal="left"/>
    </xf>
    <xf numFmtId="3" fontId="12" fillId="0" borderId="10" xfId="0" applyNumberFormat="1" applyFont="1" applyBorder="1" applyAlignment="1" applyProtection="1">
      <alignment horizontal="left"/>
    </xf>
    <xf numFmtId="3" fontId="5" fillId="0" borderId="10" xfId="0" quotePrefix="1" applyNumberFormat="1" applyFont="1" applyBorder="1" applyAlignment="1" applyProtection="1">
      <alignment horizontal="left"/>
    </xf>
    <xf numFmtId="0" fontId="24" fillId="0" borderId="0" xfId="6" applyFont="1" applyAlignment="1" applyProtection="1">
      <alignment horizontal="left"/>
    </xf>
    <xf numFmtId="0" fontId="23" fillId="0" borderId="73" xfId="0" applyFont="1" applyBorder="1" applyAlignment="1">
      <alignment horizontal="left" vertical="top" wrapText="1"/>
    </xf>
    <xf numFmtId="0" fontId="23" fillId="0" borderId="0" xfId="0" applyFont="1" applyBorder="1" applyAlignment="1">
      <alignment horizontal="left" vertical="top" wrapText="1"/>
    </xf>
    <xf numFmtId="0" fontId="23" fillId="0" borderId="21" xfId="0" applyFont="1" applyBorder="1" applyAlignment="1">
      <alignment horizontal="left" vertical="top" wrapText="1"/>
    </xf>
    <xf numFmtId="0" fontId="24" fillId="0" borderId="0" xfId="6" quotePrefix="1" applyFont="1" applyAlignment="1" applyProtection="1">
      <alignment horizontal="left"/>
    </xf>
    <xf numFmtId="0" fontId="16"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164" fontId="3" fillId="5" borderId="4" xfId="3" applyNumberFormat="1" applyFont="1" applyFill="1" applyBorder="1" applyAlignment="1">
      <alignment horizontal="center" vertical="center" wrapText="1"/>
    </xf>
    <xf numFmtId="164" fontId="3" fillId="5" borderId="8" xfId="3" applyNumberFormat="1" applyFont="1" applyFill="1"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8" fillId="0" borderId="0" xfId="0" applyFont="1" applyAlignment="1">
      <alignment horizontal="left" vertical="top" wrapText="1"/>
    </xf>
    <xf numFmtId="164" fontId="3" fillId="5" borderId="23" xfId="3" applyNumberFormat="1" applyFont="1" applyFill="1" applyBorder="1" applyAlignment="1">
      <alignment horizontal="center" vertical="center" wrapText="1"/>
    </xf>
    <xf numFmtId="9" fontId="5" fillId="0" borderId="64" xfId="2" applyFont="1" applyFill="1" applyBorder="1" applyAlignment="1">
      <alignment horizontal="center" vertical="center" wrapText="1"/>
    </xf>
    <xf numFmtId="9" fontId="5" fillId="0" borderId="65" xfId="2" applyFont="1" applyFill="1" applyBorder="1" applyAlignment="1">
      <alignment horizontal="center" vertical="center" wrapText="1"/>
    </xf>
    <xf numFmtId="17" fontId="16" fillId="0" borderId="0" xfId="0" applyNumberFormat="1" applyFont="1" applyAlignment="1">
      <alignment horizontal="center"/>
    </xf>
    <xf numFmtId="0" fontId="5" fillId="0" borderId="40" xfId="0" applyFont="1" applyBorder="1" applyAlignment="1">
      <alignment horizontal="center"/>
    </xf>
    <xf numFmtId="0" fontId="5" fillId="0" borderId="28" xfId="0" applyFont="1" applyBorder="1" applyAlignment="1">
      <alignment horizontal="center"/>
    </xf>
    <xf numFmtId="0" fontId="5" fillId="0" borderId="27" xfId="0" applyFont="1" applyBorder="1" applyAlignment="1">
      <alignment horizontal="center"/>
    </xf>
    <xf numFmtId="0" fontId="5" fillId="0" borderId="30" xfId="0" applyFont="1" applyBorder="1" applyAlignment="1">
      <alignment horizontal="center"/>
    </xf>
    <xf numFmtId="0" fontId="25" fillId="0" borderId="0" xfId="0" applyFont="1" applyAlignment="1">
      <alignment horizontal="center"/>
    </xf>
    <xf numFmtId="9" fontId="5" fillId="0" borderId="1" xfId="4" applyNumberFormat="1" applyFont="1" applyBorder="1" applyAlignment="1">
      <alignment horizontal="center"/>
    </xf>
    <xf numFmtId="9" fontId="5" fillId="0" borderId="3" xfId="4" applyNumberFormat="1" applyFont="1" applyBorder="1" applyAlignment="1">
      <alignment horizontal="center"/>
    </xf>
    <xf numFmtId="164" fontId="3" fillId="5" borderId="19" xfId="3" applyNumberFormat="1" applyFont="1" applyFill="1" applyBorder="1" applyAlignment="1">
      <alignment horizontal="center" vertical="center" wrapText="1"/>
    </xf>
    <xf numFmtId="0" fontId="5" fillId="0" borderId="66" xfId="0" applyFont="1" applyBorder="1" applyAlignment="1">
      <alignment horizontal="center"/>
    </xf>
    <xf numFmtId="0" fontId="5" fillId="0" borderId="67" xfId="0" applyFont="1" applyBorder="1" applyAlignment="1">
      <alignment horizontal="center"/>
    </xf>
    <xf numFmtId="0" fontId="5" fillId="0" borderId="69" xfId="0" applyFont="1" applyBorder="1" applyAlignment="1">
      <alignment horizontal="center"/>
    </xf>
    <xf numFmtId="0" fontId="5" fillId="0" borderId="70" xfId="0" applyFont="1" applyBorder="1" applyAlignment="1">
      <alignment horizontal="center"/>
    </xf>
    <xf numFmtId="0" fontId="5" fillId="0" borderId="71" xfId="0" applyFont="1" applyBorder="1" applyAlignment="1">
      <alignment horizontal="center"/>
    </xf>
    <xf numFmtId="0" fontId="5" fillId="0" borderId="68" xfId="0" applyFont="1" applyBorder="1" applyAlignment="1">
      <alignment horizontal="center"/>
    </xf>
    <xf numFmtId="164" fontId="3" fillId="5" borderId="10" xfId="5" applyNumberFormat="1" applyFont="1" applyFill="1" applyBorder="1" applyAlignment="1">
      <alignment horizontal="center" vertical="center" wrapText="1"/>
    </xf>
    <xf numFmtId="164" fontId="3" fillId="5" borderId="38" xfId="5" applyNumberFormat="1" applyFont="1" applyFill="1" applyBorder="1" applyAlignment="1">
      <alignment horizontal="center" vertical="center" wrapText="1"/>
    </xf>
    <xf numFmtId="164" fontId="3" fillId="5" borderId="50" xfId="5" applyNumberFormat="1" applyFont="1" applyFill="1" applyBorder="1" applyAlignment="1">
      <alignment horizontal="center" vertical="center" wrapText="1"/>
    </xf>
    <xf numFmtId="164" fontId="3" fillId="5" borderId="9" xfId="5" applyNumberFormat="1" applyFont="1" applyFill="1" applyBorder="1" applyAlignment="1">
      <alignment horizontal="center" vertical="center" wrapText="1"/>
    </xf>
    <xf numFmtId="164" fontId="25" fillId="0" borderId="0" xfId="5" applyNumberFormat="1" applyFont="1" applyFill="1" applyBorder="1" applyAlignment="1">
      <alignment horizontal="center" vertical="center"/>
    </xf>
    <xf numFmtId="164" fontId="3" fillId="5" borderId="32" xfId="5" applyNumberFormat="1" applyFont="1" applyFill="1" applyBorder="1" applyAlignment="1">
      <alignment horizontal="center" vertical="center" wrapText="1"/>
    </xf>
    <xf numFmtId="164" fontId="3" fillId="5" borderId="39" xfId="5" applyNumberFormat="1" applyFont="1" applyFill="1" applyBorder="1" applyAlignment="1">
      <alignment horizontal="center" vertical="center" wrapText="1"/>
    </xf>
    <xf numFmtId="0" fontId="23" fillId="0" borderId="33" xfId="0" applyFont="1" applyBorder="1" applyAlignment="1">
      <alignment horizontal="left" vertical="top" wrapText="1"/>
    </xf>
    <xf numFmtId="0" fontId="23" fillId="0" borderId="80" xfId="0" applyFont="1" applyBorder="1" applyAlignment="1">
      <alignment horizontal="left" vertical="top" wrapText="1"/>
    </xf>
    <xf numFmtId="0" fontId="23" fillId="0" borderId="31" xfId="0" applyFont="1" applyBorder="1" applyAlignment="1">
      <alignment horizontal="left" vertical="top" wrapText="1"/>
    </xf>
    <xf numFmtId="0" fontId="18" fillId="0" borderId="38" xfId="0" applyFont="1" applyBorder="1" applyAlignment="1">
      <alignment horizontal="center" vertical="center"/>
    </xf>
    <xf numFmtId="0" fontId="18" fillId="0" borderId="50" xfId="0" applyFont="1" applyBorder="1" applyAlignment="1">
      <alignment horizontal="center" vertical="center"/>
    </xf>
    <xf numFmtId="0" fontId="18" fillId="0" borderId="9" xfId="0" applyFont="1" applyBorder="1" applyAlignment="1">
      <alignment horizontal="center" vertical="center"/>
    </xf>
    <xf numFmtId="0" fontId="17" fillId="5" borderId="10" xfId="0" applyFont="1" applyFill="1" applyBorder="1" applyAlignment="1">
      <alignment horizontal="center" vertical="center" wrapText="1"/>
    </xf>
    <xf numFmtId="0" fontId="17" fillId="5" borderId="10" xfId="0" applyFont="1" applyFill="1" applyBorder="1" applyAlignment="1">
      <alignment horizontal="center" vertical="center"/>
    </xf>
    <xf numFmtId="0" fontId="3" fillId="5" borderId="10" xfId="0" applyFont="1" applyFill="1" applyBorder="1" applyAlignment="1">
      <alignment horizontal="center"/>
    </xf>
    <xf numFmtId="0" fontId="5" fillId="0" borderId="10" xfId="0" quotePrefix="1"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alignment horizontal="center" vertical="center"/>
    </xf>
    <xf numFmtId="3" fontId="5" fillId="0" borderId="10" xfId="0" applyNumberFormat="1" applyFont="1" applyBorder="1" applyAlignment="1">
      <alignment horizontal="center" vertical="center"/>
    </xf>
    <xf numFmtId="3" fontId="5" fillId="0" borderId="10" xfId="0" quotePrefix="1" applyNumberFormat="1" applyFont="1" applyBorder="1" applyAlignment="1">
      <alignment horizontal="center" vertical="center"/>
    </xf>
    <xf numFmtId="3" fontId="3" fillId="5" borderId="10" xfId="0" applyNumberFormat="1" applyFont="1" applyFill="1" applyBorder="1" applyAlignment="1">
      <alignment horizontal="center" vertical="center"/>
    </xf>
    <xf numFmtId="0" fontId="4" fillId="5" borderId="10" xfId="0" applyFont="1" applyFill="1" applyBorder="1" applyAlignment="1">
      <alignment horizontal="center" vertical="center"/>
    </xf>
    <xf numFmtId="0" fontId="16" fillId="0" borderId="0" xfId="0" quotePrefix="1" applyFont="1" applyAlignment="1">
      <alignment horizontal="center"/>
    </xf>
    <xf numFmtId="3" fontId="3" fillId="5" borderId="10" xfId="0" applyNumberFormat="1" applyFont="1" applyFill="1" applyBorder="1" applyAlignment="1" applyProtection="1">
      <alignment horizontal="center" vertical="center"/>
    </xf>
    <xf numFmtId="3" fontId="4" fillId="5" borderId="10" xfId="0" applyNumberFormat="1" applyFont="1" applyFill="1" applyBorder="1" applyAlignment="1">
      <alignment horizontal="center"/>
    </xf>
    <xf numFmtId="0" fontId="16" fillId="0" borderId="0" xfId="0" applyFont="1" applyAlignment="1">
      <alignment horizontal="center" vertical="top" wrapText="1"/>
    </xf>
    <xf numFmtId="0" fontId="3" fillId="5" borderId="10"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0" xfId="0" applyFont="1" applyFill="1" applyBorder="1" applyAlignment="1">
      <alignment horizontal="center" vertical="center"/>
    </xf>
    <xf numFmtId="0" fontId="3" fillId="5" borderId="81"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xf>
    <xf numFmtId="0" fontId="3" fillId="5" borderId="38" xfId="0" applyFont="1" applyFill="1" applyBorder="1" applyAlignment="1">
      <alignment horizontal="center" vertical="center" wrapText="1"/>
    </xf>
    <xf numFmtId="0" fontId="3" fillId="5" borderId="50"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39" xfId="0" applyNumberFormat="1" applyFont="1" applyFill="1" applyBorder="1" applyAlignment="1">
      <alignment horizontal="center" vertical="center" wrapText="1"/>
    </xf>
    <xf numFmtId="0" fontId="3" fillId="5" borderId="32" xfId="0" applyNumberFormat="1" applyFont="1" applyFill="1" applyBorder="1" applyAlignment="1">
      <alignment horizontal="center" vertical="center" wrapText="1"/>
    </xf>
    <xf numFmtId="17" fontId="7" fillId="3" borderId="38" xfId="0" applyNumberFormat="1" applyFont="1" applyFill="1" applyBorder="1" applyAlignment="1">
      <alignment horizontal="left"/>
    </xf>
    <xf numFmtId="17" fontId="7" fillId="3" borderId="50" xfId="0" applyNumberFormat="1" applyFont="1" applyFill="1" applyBorder="1" applyAlignment="1">
      <alignment horizontal="left"/>
    </xf>
    <xf numFmtId="17" fontId="7" fillId="3" borderId="9" xfId="0" applyNumberFormat="1" applyFont="1" applyFill="1" applyBorder="1" applyAlignment="1">
      <alignment horizontal="left"/>
    </xf>
    <xf numFmtId="0" fontId="7" fillId="3" borderId="38" xfId="0" applyNumberFormat="1" applyFont="1" applyFill="1" applyBorder="1" applyAlignment="1">
      <alignment horizontal="left"/>
    </xf>
    <xf numFmtId="0" fontId="7" fillId="3" borderId="50" xfId="0" applyNumberFormat="1" applyFont="1" applyFill="1" applyBorder="1" applyAlignment="1">
      <alignment horizontal="left"/>
    </xf>
    <xf numFmtId="0" fontId="7" fillId="3" borderId="9" xfId="0" applyNumberFormat="1" applyFont="1" applyFill="1" applyBorder="1" applyAlignment="1">
      <alignment horizontal="left"/>
    </xf>
    <xf numFmtId="17" fontId="7" fillId="12" borderId="10" xfId="0" applyNumberFormat="1" applyFont="1" applyFill="1" applyBorder="1" applyAlignment="1">
      <alignment horizontal="center"/>
    </xf>
    <xf numFmtId="0" fontId="3" fillId="5" borderId="39"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32"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wrapText="1"/>
    </xf>
    <xf numFmtId="0" fontId="19" fillId="0" borderId="0" xfId="0" applyFont="1" applyAlignment="1">
      <alignment horizontal="left" vertical="top" wrapText="1"/>
    </xf>
    <xf numFmtId="0" fontId="7" fillId="0" borderId="39"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2" xfId="0" applyFont="1" applyBorder="1" applyAlignment="1">
      <alignment horizontal="center" vertical="center" wrapText="1"/>
    </xf>
    <xf numFmtId="0" fontId="17" fillId="5" borderId="38" xfId="0" applyFont="1" applyFill="1" applyBorder="1" applyAlignment="1">
      <alignment horizontal="center" vertical="center"/>
    </xf>
    <xf numFmtId="0" fontId="17" fillId="5" borderId="9" xfId="0" applyFont="1" applyFill="1" applyBorder="1" applyAlignment="1">
      <alignment horizontal="center" vertical="center"/>
    </xf>
    <xf numFmtId="0" fontId="5" fillId="13" borderId="38" xfId="0" applyFont="1" applyFill="1" applyBorder="1" applyAlignment="1">
      <alignment horizontal="center" vertical="center"/>
    </xf>
    <xf numFmtId="0" fontId="5" fillId="13" borderId="50" xfId="0" applyFont="1" applyFill="1" applyBorder="1" applyAlignment="1">
      <alignment horizontal="center" vertical="center"/>
    </xf>
    <xf numFmtId="0" fontId="5" fillId="13" borderId="9" xfId="0" applyFont="1" applyFill="1" applyBorder="1" applyAlignment="1">
      <alignment horizontal="center" vertical="center"/>
    </xf>
    <xf numFmtId="0" fontId="17" fillId="5" borderId="39" xfId="0" applyFont="1" applyFill="1" applyBorder="1" applyAlignment="1">
      <alignment horizontal="center" vertical="center" wrapText="1"/>
    </xf>
    <xf numFmtId="0" fontId="17" fillId="5" borderId="32" xfId="0" applyFont="1" applyFill="1" applyBorder="1" applyAlignment="1">
      <alignment horizontal="center" vertical="center" wrapText="1"/>
    </xf>
    <xf numFmtId="0" fontId="5" fillId="13" borderId="39" xfId="0" applyFont="1" applyFill="1" applyBorder="1" applyAlignment="1">
      <alignment horizontal="center" vertical="center" wrapText="1"/>
    </xf>
    <xf numFmtId="0" fontId="5" fillId="13" borderId="32" xfId="0" applyFont="1" applyFill="1" applyBorder="1" applyAlignment="1">
      <alignment horizontal="center" vertical="center" wrapText="1"/>
    </xf>
    <xf numFmtId="0" fontId="5" fillId="13" borderId="38" xfId="0" applyFont="1" applyFill="1" applyBorder="1" applyAlignment="1">
      <alignment horizontal="center" vertical="center" wrapText="1"/>
    </xf>
    <xf numFmtId="0" fontId="5" fillId="13" borderId="50" xfId="0" applyFont="1" applyFill="1" applyBorder="1" applyAlignment="1">
      <alignment horizontal="center" vertical="center" wrapText="1"/>
    </xf>
    <xf numFmtId="0" fontId="5" fillId="13" borderId="9" xfId="0" applyFont="1" applyFill="1" applyBorder="1" applyAlignment="1">
      <alignment horizontal="center" vertical="center" wrapText="1"/>
    </xf>
    <xf numFmtId="3" fontId="8" fillId="0" borderId="10" xfId="0" applyNumberFormat="1" applyFont="1" applyBorder="1"/>
    <xf numFmtId="17" fontId="23" fillId="0" borderId="10" xfId="0" applyNumberFormat="1" applyFont="1" applyBorder="1" applyAlignment="1">
      <alignment horizontal="left"/>
    </xf>
    <xf numFmtId="164" fontId="23" fillId="0" borderId="10" xfId="1" applyNumberFormat="1" applyFont="1" applyBorder="1"/>
    <xf numFmtId="164" fontId="23" fillId="0" borderId="11" xfId="1" applyNumberFormat="1" applyFont="1" applyBorder="1"/>
    <xf numFmtId="164" fontId="23" fillId="0" borderId="54" xfId="1" applyNumberFormat="1" applyFont="1" applyBorder="1"/>
    <xf numFmtId="164" fontId="23" fillId="0" borderId="82" xfId="1" applyNumberFormat="1" applyFont="1" applyBorder="1"/>
    <xf numFmtId="164" fontId="23" fillId="0" borderId="9" xfId="1" applyNumberFormat="1" applyFont="1" applyBorder="1"/>
  </cellXfs>
  <cellStyles count="11">
    <cellStyle name="Énfasis1" xfId="3" builtinId="29"/>
    <cellStyle name="Hipervínculo" xfId="6" builtinId="8"/>
    <cellStyle name="Hipervínculo 2" xfId="8"/>
    <cellStyle name="Millares" xfId="1" builtinId="3"/>
    <cellStyle name="Millares 2 3" xfId="5"/>
    <cellStyle name="Normal" xfId="0" builtinId="0"/>
    <cellStyle name="Normal 10" xfId="10"/>
    <cellStyle name="Normal 2" xfId="4"/>
    <cellStyle name="Normal 46" xfId="9"/>
    <cellStyle name="Porcentaje" xfId="2" builtinId="5"/>
    <cellStyle name="Porcentual 2" xfId="7"/>
  </cellStyles>
  <dxfs count="0"/>
  <tableStyles count="0" defaultTableStyle="TableStyleMedium2" defaultPivotStyle="PivotStyleLight16"/>
  <colors>
    <mruColors>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885825</xdr:colOff>
      <xdr:row>1</xdr:row>
      <xdr:rowOff>0</xdr:rowOff>
    </xdr:to>
    <xdr:pic>
      <xdr:nvPicPr>
        <xdr:cNvPr id="2" name="Imagen 1" descr="cid:image001.png@01CC8988.715F2480"/>
        <xdr:cNvPicPr/>
      </xdr:nvPicPr>
      <xdr:blipFill>
        <a:blip xmlns:r="http://schemas.openxmlformats.org/officeDocument/2006/relationships" r:embed="rId1"/>
        <a:srcRect/>
        <a:stretch>
          <a:fillRect/>
        </a:stretch>
      </xdr:blipFill>
      <xdr:spPr bwMode="auto">
        <a:xfrm>
          <a:off x="0" y="0"/>
          <a:ext cx="885825" cy="790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
  <sheetViews>
    <sheetView workbookViewId="0">
      <selection activeCell="B3" sqref="B3"/>
    </sheetView>
  </sheetViews>
  <sheetFormatPr baseColWidth="10" defaultRowHeight="15" x14ac:dyDescent="0.25"/>
  <sheetData>
    <row r="2" spans="1:2" x14ac:dyDescent="0.25">
      <c r="A2" t="s">
        <v>483</v>
      </c>
      <c r="B2" t="s">
        <v>638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Q131"/>
  <sheetViews>
    <sheetView showGridLines="0" zoomScaleNormal="100" workbookViewId="0"/>
  </sheetViews>
  <sheetFormatPr baseColWidth="10" defaultRowHeight="12" x14ac:dyDescent="0.2"/>
  <cols>
    <col min="1" max="1" width="6" style="189" customWidth="1"/>
    <col min="2" max="2" width="18.140625" style="189" customWidth="1"/>
    <col min="3" max="4" width="8.5703125" style="189" bestFit="1" customWidth="1"/>
    <col min="5" max="6" width="8.5703125" style="189" customWidth="1"/>
    <col min="7" max="7" width="9.42578125" style="189" bestFit="1" customWidth="1"/>
    <col min="8" max="8" width="7.5703125" style="189" bestFit="1" customWidth="1"/>
    <col min="9" max="10" width="7.5703125" style="189" customWidth="1"/>
    <col min="11" max="11" width="9.7109375" style="189" customWidth="1"/>
    <col min="12" max="12" width="11.140625" style="189" customWidth="1"/>
    <col min="13" max="14" width="11.42578125" style="189"/>
    <col min="15" max="15" width="12.42578125" style="189" bestFit="1" customWidth="1"/>
    <col min="16" max="251" width="11.42578125" style="189"/>
    <col min="252" max="252" width="18.140625" style="189" customWidth="1"/>
    <col min="253" max="254" width="8.5703125" style="189" bestFit="1" customWidth="1"/>
    <col min="255" max="256" width="8.5703125" style="189" customWidth="1"/>
    <col min="257" max="257" width="9.42578125" style="189" bestFit="1" customWidth="1"/>
    <col min="258" max="258" width="7.5703125" style="189" bestFit="1" customWidth="1"/>
    <col min="259" max="260" width="7.5703125" style="189" customWidth="1"/>
    <col min="261" max="261" width="9.7109375" style="189" customWidth="1"/>
    <col min="262" max="267" width="0" style="189" hidden="1" customWidth="1"/>
    <col min="268" max="268" width="11.140625" style="189" customWidth="1"/>
    <col min="269" max="270" width="11.42578125" style="189"/>
    <col min="271" max="271" width="12.42578125" style="189" bestFit="1" customWidth="1"/>
    <col min="272" max="507" width="11.42578125" style="189"/>
    <col min="508" max="508" width="18.140625" style="189" customWidth="1"/>
    <col min="509" max="510" width="8.5703125" style="189" bestFit="1" customWidth="1"/>
    <col min="511" max="512" width="8.5703125" style="189" customWidth="1"/>
    <col min="513" max="513" width="9.42578125" style="189" bestFit="1" customWidth="1"/>
    <col min="514" max="514" width="7.5703125" style="189" bestFit="1" customWidth="1"/>
    <col min="515" max="516" width="7.5703125" style="189" customWidth="1"/>
    <col min="517" max="517" width="9.7109375" style="189" customWidth="1"/>
    <col min="518" max="523" width="0" style="189" hidden="1" customWidth="1"/>
    <col min="524" max="524" width="11.140625" style="189" customWidth="1"/>
    <col min="525" max="526" width="11.42578125" style="189"/>
    <col min="527" max="527" width="12.42578125" style="189" bestFit="1" customWidth="1"/>
    <col min="528" max="763" width="11.42578125" style="189"/>
    <col min="764" max="764" width="18.140625" style="189" customWidth="1"/>
    <col min="765" max="766" width="8.5703125" style="189" bestFit="1" customWidth="1"/>
    <col min="767" max="768" width="8.5703125" style="189" customWidth="1"/>
    <col min="769" max="769" width="9.42578125" style="189" bestFit="1" customWidth="1"/>
    <col min="770" max="770" width="7.5703125" style="189" bestFit="1" customWidth="1"/>
    <col min="771" max="772" width="7.5703125" style="189" customWidth="1"/>
    <col min="773" max="773" width="9.7109375" style="189" customWidth="1"/>
    <col min="774" max="779" width="0" style="189" hidden="1" customWidth="1"/>
    <col min="780" max="780" width="11.140625" style="189" customWidth="1"/>
    <col min="781" max="782" width="11.42578125" style="189"/>
    <col min="783" max="783" width="12.42578125" style="189" bestFit="1" customWidth="1"/>
    <col min="784" max="1019" width="11.42578125" style="189"/>
    <col min="1020" max="1020" width="18.140625" style="189" customWidth="1"/>
    <col min="1021" max="1022" width="8.5703125" style="189" bestFit="1" customWidth="1"/>
    <col min="1023" max="1024" width="8.5703125" style="189" customWidth="1"/>
    <col min="1025" max="1025" width="9.42578125" style="189" bestFit="1" customWidth="1"/>
    <col min="1026" max="1026" width="7.5703125" style="189" bestFit="1" customWidth="1"/>
    <col min="1027" max="1028" width="7.5703125" style="189" customWidth="1"/>
    <col min="1029" max="1029" width="9.7109375" style="189" customWidth="1"/>
    <col min="1030" max="1035" width="0" style="189" hidden="1" customWidth="1"/>
    <col min="1036" max="1036" width="11.140625" style="189" customWidth="1"/>
    <col min="1037" max="1038" width="11.42578125" style="189"/>
    <col min="1039" max="1039" width="12.42578125" style="189" bestFit="1" customWidth="1"/>
    <col min="1040" max="1275" width="11.42578125" style="189"/>
    <col min="1276" max="1276" width="18.140625" style="189" customWidth="1"/>
    <col min="1277" max="1278" width="8.5703125" style="189" bestFit="1" customWidth="1"/>
    <col min="1279" max="1280" width="8.5703125" style="189" customWidth="1"/>
    <col min="1281" max="1281" width="9.42578125" style="189" bestFit="1" customWidth="1"/>
    <col min="1282" max="1282" width="7.5703125" style="189" bestFit="1" customWidth="1"/>
    <col min="1283" max="1284" width="7.5703125" style="189" customWidth="1"/>
    <col min="1285" max="1285" width="9.7109375" style="189" customWidth="1"/>
    <col min="1286" max="1291" width="0" style="189" hidden="1" customWidth="1"/>
    <col min="1292" max="1292" width="11.140625" style="189" customWidth="1"/>
    <col min="1293" max="1294" width="11.42578125" style="189"/>
    <col min="1295" max="1295" width="12.42578125" style="189" bestFit="1" customWidth="1"/>
    <col min="1296" max="1531" width="11.42578125" style="189"/>
    <col min="1532" max="1532" width="18.140625" style="189" customWidth="1"/>
    <col min="1533" max="1534" width="8.5703125" style="189" bestFit="1" customWidth="1"/>
    <col min="1535" max="1536" width="8.5703125" style="189" customWidth="1"/>
    <col min="1537" max="1537" width="9.42578125" style="189" bestFit="1" customWidth="1"/>
    <col min="1538" max="1538" width="7.5703125" style="189" bestFit="1" customWidth="1"/>
    <col min="1539" max="1540" width="7.5703125" style="189" customWidth="1"/>
    <col min="1541" max="1541" width="9.7109375" style="189" customWidth="1"/>
    <col min="1542" max="1547" width="0" style="189" hidden="1" customWidth="1"/>
    <col min="1548" max="1548" width="11.140625" style="189" customWidth="1"/>
    <col min="1549" max="1550" width="11.42578125" style="189"/>
    <col min="1551" max="1551" width="12.42578125" style="189" bestFit="1" customWidth="1"/>
    <col min="1552" max="1787" width="11.42578125" style="189"/>
    <col min="1788" max="1788" width="18.140625" style="189" customWidth="1"/>
    <col min="1789" max="1790" width="8.5703125" style="189" bestFit="1" customWidth="1"/>
    <col min="1791" max="1792" width="8.5703125" style="189" customWidth="1"/>
    <col min="1793" max="1793" width="9.42578125" style="189" bestFit="1" customWidth="1"/>
    <col min="1794" max="1794" width="7.5703125" style="189" bestFit="1" customWidth="1"/>
    <col min="1795" max="1796" width="7.5703125" style="189" customWidth="1"/>
    <col min="1797" max="1797" width="9.7109375" style="189" customWidth="1"/>
    <col min="1798" max="1803" width="0" style="189" hidden="1" customWidth="1"/>
    <col min="1804" max="1804" width="11.140625" style="189" customWidth="1"/>
    <col min="1805" max="1806" width="11.42578125" style="189"/>
    <col min="1807" max="1807" width="12.42578125" style="189" bestFit="1" customWidth="1"/>
    <col min="1808" max="2043" width="11.42578125" style="189"/>
    <col min="2044" max="2044" width="18.140625" style="189" customWidth="1"/>
    <col min="2045" max="2046" width="8.5703125" style="189" bestFit="1" customWidth="1"/>
    <col min="2047" max="2048" width="8.5703125" style="189" customWidth="1"/>
    <col min="2049" max="2049" width="9.42578125" style="189" bestFit="1" customWidth="1"/>
    <col min="2050" max="2050" width="7.5703125" style="189" bestFit="1" customWidth="1"/>
    <col min="2051" max="2052" width="7.5703125" style="189" customWidth="1"/>
    <col min="2053" max="2053" width="9.7109375" style="189" customWidth="1"/>
    <col min="2054" max="2059" width="0" style="189" hidden="1" customWidth="1"/>
    <col min="2060" max="2060" width="11.140625" style="189" customWidth="1"/>
    <col min="2061" max="2062" width="11.42578125" style="189"/>
    <col min="2063" max="2063" width="12.42578125" style="189" bestFit="1" customWidth="1"/>
    <col min="2064" max="2299" width="11.42578125" style="189"/>
    <col min="2300" max="2300" width="18.140625" style="189" customWidth="1"/>
    <col min="2301" max="2302" width="8.5703125" style="189" bestFit="1" customWidth="1"/>
    <col min="2303" max="2304" width="8.5703125" style="189" customWidth="1"/>
    <col min="2305" max="2305" width="9.42578125" style="189" bestFit="1" customWidth="1"/>
    <col min="2306" max="2306" width="7.5703125" style="189" bestFit="1" customWidth="1"/>
    <col min="2307" max="2308" width="7.5703125" style="189" customWidth="1"/>
    <col min="2309" max="2309" width="9.7109375" style="189" customWidth="1"/>
    <col min="2310" max="2315" width="0" style="189" hidden="1" customWidth="1"/>
    <col min="2316" max="2316" width="11.140625" style="189" customWidth="1"/>
    <col min="2317" max="2318" width="11.42578125" style="189"/>
    <col min="2319" max="2319" width="12.42578125" style="189" bestFit="1" customWidth="1"/>
    <col min="2320" max="2555" width="11.42578125" style="189"/>
    <col min="2556" max="2556" width="18.140625" style="189" customWidth="1"/>
    <col min="2557" max="2558" width="8.5703125" style="189" bestFit="1" customWidth="1"/>
    <col min="2559" max="2560" width="8.5703125" style="189" customWidth="1"/>
    <col min="2561" max="2561" width="9.42578125" style="189" bestFit="1" customWidth="1"/>
    <col min="2562" max="2562" width="7.5703125" style="189" bestFit="1" customWidth="1"/>
    <col min="2563" max="2564" width="7.5703125" style="189" customWidth="1"/>
    <col min="2565" max="2565" width="9.7109375" style="189" customWidth="1"/>
    <col min="2566" max="2571" width="0" style="189" hidden="1" customWidth="1"/>
    <col min="2572" max="2572" width="11.140625" style="189" customWidth="1"/>
    <col min="2573" max="2574" width="11.42578125" style="189"/>
    <col min="2575" max="2575" width="12.42578125" style="189" bestFit="1" customWidth="1"/>
    <col min="2576" max="2811" width="11.42578125" style="189"/>
    <col min="2812" max="2812" width="18.140625" style="189" customWidth="1"/>
    <col min="2813" max="2814" width="8.5703125" style="189" bestFit="1" customWidth="1"/>
    <col min="2815" max="2816" width="8.5703125" style="189" customWidth="1"/>
    <col min="2817" max="2817" width="9.42578125" style="189" bestFit="1" customWidth="1"/>
    <col min="2818" max="2818" width="7.5703125" style="189" bestFit="1" customWidth="1"/>
    <col min="2819" max="2820" width="7.5703125" style="189" customWidth="1"/>
    <col min="2821" max="2821" width="9.7109375" style="189" customWidth="1"/>
    <col min="2822" max="2827" width="0" style="189" hidden="1" customWidth="1"/>
    <col min="2828" max="2828" width="11.140625" style="189" customWidth="1"/>
    <col min="2829" max="2830" width="11.42578125" style="189"/>
    <col min="2831" max="2831" width="12.42578125" style="189" bestFit="1" customWidth="1"/>
    <col min="2832" max="3067" width="11.42578125" style="189"/>
    <col min="3068" max="3068" width="18.140625" style="189" customWidth="1"/>
    <col min="3069" max="3070" width="8.5703125" style="189" bestFit="1" customWidth="1"/>
    <col min="3071" max="3072" width="8.5703125" style="189" customWidth="1"/>
    <col min="3073" max="3073" width="9.42578125" style="189" bestFit="1" customWidth="1"/>
    <col min="3074" max="3074" width="7.5703125" style="189" bestFit="1" customWidth="1"/>
    <col min="3075" max="3076" width="7.5703125" style="189" customWidth="1"/>
    <col min="3077" max="3077" width="9.7109375" style="189" customWidth="1"/>
    <col min="3078" max="3083" width="0" style="189" hidden="1" customWidth="1"/>
    <col min="3084" max="3084" width="11.140625" style="189" customWidth="1"/>
    <col min="3085" max="3086" width="11.42578125" style="189"/>
    <col min="3087" max="3087" width="12.42578125" style="189" bestFit="1" customWidth="1"/>
    <col min="3088" max="3323" width="11.42578125" style="189"/>
    <col min="3324" max="3324" width="18.140625" style="189" customWidth="1"/>
    <col min="3325" max="3326" width="8.5703125" style="189" bestFit="1" customWidth="1"/>
    <col min="3327" max="3328" width="8.5703125" style="189" customWidth="1"/>
    <col min="3329" max="3329" width="9.42578125" style="189" bestFit="1" customWidth="1"/>
    <col min="3330" max="3330" width="7.5703125" style="189" bestFit="1" customWidth="1"/>
    <col min="3331" max="3332" width="7.5703125" style="189" customWidth="1"/>
    <col min="3333" max="3333" width="9.7109375" style="189" customWidth="1"/>
    <col min="3334" max="3339" width="0" style="189" hidden="1" customWidth="1"/>
    <col min="3340" max="3340" width="11.140625" style="189" customWidth="1"/>
    <col min="3341" max="3342" width="11.42578125" style="189"/>
    <col min="3343" max="3343" width="12.42578125" style="189" bestFit="1" customWidth="1"/>
    <col min="3344" max="3579" width="11.42578125" style="189"/>
    <col min="3580" max="3580" width="18.140625" style="189" customWidth="1"/>
    <col min="3581" max="3582" width="8.5703125" style="189" bestFit="1" customWidth="1"/>
    <col min="3583" max="3584" width="8.5703125" style="189" customWidth="1"/>
    <col min="3585" max="3585" width="9.42578125" style="189" bestFit="1" customWidth="1"/>
    <col min="3586" max="3586" width="7.5703125" style="189" bestFit="1" customWidth="1"/>
    <col min="3587" max="3588" width="7.5703125" style="189" customWidth="1"/>
    <col min="3589" max="3589" width="9.7109375" style="189" customWidth="1"/>
    <col min="3590" max="3595" width="0" style="189" hidden="1" customWidth="1"/>
    <col min="3596" max="3596" width="11.140625" style="189" customWidth="1"/>
    <col min="3597" max="3598" width="11.42578125" style="189"/>
    <col min="3599" max="3599" width="12.42578125" style="189" bestFit="1" customWidth="1"/>
    <col min="3600" max="3835" width="11.42578125" style="189"/>
    <col min="3836" max="3836" width="18.140625" style="189" customWidth="1"/>
    <col min="3837" max="3838" width="8.5703125" style="189" bestFit="1" customWidth="1"/>
    <col min="3839" max="3840" width="8.5703125" style="189" customWidth="1"/>
    <col min="3841" max="3841" width="9.42578125" style="189" bestFit="1" customWidth="1"/>
    <col min="3842" max="3842" width="7.5703125" style="189" bestFit="1" customWidth="1"/>
    <col min="3843" max="3844" width="7.5703125" style="189" customWidth="1"/>
    <col min="3845" max="3845" width="9.7109375" style="189" customWidth="1"/>
    <col min="3846" max="3851" width="0" style="189" hidden="1" customWidth="1"/>
    <col min="3852" max="3852" width="11.140625" style="189" customWidth="1"/>
    <col min="3853" max="3854" width="11.42578125" style="189"/>
    <col min="3855" max="3855" width="12.42578125" style="189" bestFit="1" customWidth="1"/>
    <col min="3856" max="4091" width="11.42578125" style="189"/>
    <col min="4092" max="4092" width="18.140625" style="189" customWidth="1"/>
    <col min="4093" max="4094" width="8.5703125" style="189" bestFit="1" customWidth="1"/>
    <col min="4095" max="4096" width="8.5703125" style="189" customWidth="1"/>
    <col min="4097" max="4097" width="9.42578125" style="189" bestFit="1" customWidth="1"/>
    <col min="4098" max="4098" width="7.5703125" style="189" bestFit="1" customWidth="1"/>
    <col min="4099" max="4100" width="7.5703125" style="189" customWidth="1"/>
    <col min="4101" max="4101" width="9.7109375" style="189" customWidth="1"/>
    <col min="4102" max="4107" width="0" style="189" hidden="1" customWidth="1"/>
    <col min="4108" max="4108" width="11.140625" style="189" customWidth="1"/>
    <col min="4109" max="4110" width="11.42578125" style="189"/>
    <col min="4111" max="4111" width="12.42578125" style="189" bestFit="1" customWidth="1"/>
    <col min="4112" max="4347" width="11.42578125" style="189"/>
    <col min="4348" max="4348" width="18.140625" style="189" customWidth="1"/>
    <col min="4349" max="4350" width="8.5703125" style="189" bestFit="1" customWidth="1"/>
    <col min="4351" max="4352" width="8.5703125" style="189" customWidth="1"/>
    <col min="4353" max="4353" width="9.42578125" style="189" bestFit="1" customWidth="1"/>
    <col min="4354" max="4354" width="7.5703125" style="189" bestFit="1" customWidth="1"/>
    <col min="4355" max="4356" width="7.5703125" style="189" customWidth="1"/>
    <col min="4357" max="4357" width="9.7109375" style="189" customWidth="1"/>
    <col min="4358" max="4363" width="0" style="189" hidden="1" customWidth="1"/>
    <col min="4364" max="4364" width="11.140625" style="189" customWidth="1"/>
    <col min="4365" max="4366" width="11.42578125" style="189"/>
    <col min="4367" max="4367" width="12.42578125" style="189" bestFit="1" customWidth="1"/>
    <col min="4368" max="4603" width="11.42578125" style="189"/>
    <col min="4604" max="4604" width="18.140625" style="189" customWidth="1"/>
    <col min="4605" max="4606" width="8.5703125" style="189" bestFit="1" customWidth="1"/>
    <col min="4607" max="4608" width="8.5703125" style="189" customWidth="1"/>
    <col min="4609" max="4609" width="9.42578125" style="189" bestFit="1" customWidth="1"/>
    <col min="4610" max="4610" width="7.5703125" style="189" bestFit="1" customWidth="1"/>
    <col min="4611" max="4612" width="7.5703125" style="189" customWidth="1"/>
    <col min="4613" max="4613" width="9.7109375" style="189" customWidth="1"/>
    <col min="4614" max="4619" width="0" style="189" hidden="1" customWidth="1"/>
    <col min="4620" max="4620" width="11.140625" style="189" customWidth="1"/>
    <col min="4621" max="4622" width="11.42578125" style="189"/>
    <col min="4623" max="4623" width="12.42578125" style="189" bestFit="1" customWidth="1"/>
    <col min="4624" max="4859" width="11.42578125" style="189"/>
    <col min="4860" max="4860" width="18.140625" style="189" customWidth="1"/>
    <col min="4861" max="4862" width="8.5703125" style="189" bestFit="1" customWidth="1"/>
    <col min="4863" max="4864" width="8.5703125" style="189" customWidth="1"/>
    <col min="4865" max="4865" width="9.42578125" style="189" bestFit="1" customWidth="1"/>
    <col min="4866" max="4866" width="7.5703125" style="189" bestFit="1" customWidth="1"/>
    <col min="4867" max="4868" width="7.5703125" style="189" customWidth="1"/>
    <col min="4869" max="4869" width="9.7109375" style="189" customWidth="1"/>
    <col min="4870" max="4875" width="0" style="189" hidden="1" customWidth="1"/>
    <col min="4876" max="4876" width="11.140625" style="189" customWidth="1"/>
    <col min="4877" max="4878" width="11.42578125" style="189"/>
    <col min="4879" max="4879" width="12.42578125" style="189" bestFit="1" customWidth="1"/>
    <col min="4880" max="5115" width="11.42578125" style="189"/>
    <col min="5116" max="5116" width="18.140625" style="189" customWidth="1"/>
    <col min="5117" max="5118" width="8.5703125" style="189" bestFit="1" customWidth="1"/>
    <col min="5119" max="5120" width="8.5703125" style="189" customWidth="1"/>
    <col min="5121" max="5121" width="9.42578125" style="189" bestFit="1" customWidth="1"/>
    <col min="5122" max="5122" width="7.5703125" style="189" bestFit="1" customWidth="1"/>
    <col min="5123" max="5124" width="7.5703125" style="189" customWidth="1"/>
    <col min="5125" max="5125" width="9.7109375" style="189" customWidth="1"/>
    <col min="5126" max="5131" width="0" style="189" hidden="1" customWidth="1"/>
    <col min="5132" max="5132" width="11.140625" style="189" customWidth="1"/>
    <col min="5133" max="5134" width="11.42578125" style="189"/>
    <col min="5135" max="5135" width="12.42578125" style="189" bestFit="1" customWidth="1"/>
    <col min="5136" max="5371" width="11.42578125" style="189"/>
    <col min="5372" max="5372" width="18.140625" style="189" customWidth="1"/>
    <col min="5373" max="5374" width="8.5703125" style="189" bestFit="1" customWidth="1"/>
    <col min="5375" max="5376" width="8.5703125" style="189" customWidth="1"/>
    <col min="5377" max="5377" width="9.42578125" style="189" bestFit="1" customWidth="1"/>
    <col min="5378" max="5378" width="7.5703125" style="189" bestFit="1" customWidth="1"/>
    <col min="5379" max="5380" width="7.5703125" style="189" customWidth="1"/>
    <col min="5381" max="5381" width="9.7109375" style="189" customWidth="1"/>
    <col min="5382" max="5387" width="0" style="189" hidden="1" customWidth="1"/>
    <col min="5388" max="5388" width="11.140625" style="189" customWidth="1"/>
    <col min="5389" max="5390" width="11.42578125" style="189"/>
    <col min="5391" max="5391" width="12.42578125" style="189" bestFit="1" customWidth="1"/>
    <col min="5392" max="5627" width="11.42578125" style="189"/>
    <col min="5628" max="5628" width="18.140625" style="189" customWidth="1"/>
    <col min="5629" max="5630" width="8.5703125" style="189" bestFit="1" customWidth="1"/>
    <col min="5631" max="5632" width="8.5703125" style="189" customWidth="1"/>
    <col min="5633" max="5633" width="9.42578125" style="189" bestFit="1" customWidth="1"/>
    <col min="5634" max="5634" width="7.5703125" style="189" bestFit="1" customWidth="1"/>
    <col min="5635" max="5636" width="7.5703125" style="189" customWidth="1"/>
    <col min="5637" max="5637" width="9.7109375" style="189" customWidth="1"/>
    <col min="5638" max="5643" width="0" style="189" hidden="1" customWidth="1"/>
    <col min="5644" max="5644" width="11.140625" style="189" customWidth="1"/>
    <col min="5645" max="5646" width="11.42578125" style="189"/>
    <col min="5647" max="5647" width="12.42578125" style="189" bestFit="1" customWidth="1"/>
    <col min="5648" max="5883" width="11.42578125" style="189"/>
    <col min="5884" max="5884" width="18.140625" style="189" customWidth="1"/>
    <col min="5885" max="5886" width="8.5703125" style="189" bestFit="1" customWidth="1"/>
    <col min="5887" max="5888" width="8.5703125" style="189" customWidth="1"/>
    <col min="5889" max="5889" width="9.42578125" style="189" bestFit="1" customWidth="1"/>
    <col min="5890" max="5890" width="7.5703125" style="189" bestFit="1" customWidth="1"/>
    <col min="5891" max="5892" width="7.5703125" style="189" customWidth="1"/>
    <col min="5893" max="5893" width="9.7109375" style="189" customWidth="1"/>
    <col min="5894" max="5899" width="0" style="189" hidden="1" customWidth="1"/>
    <col min="5900" max="5900" width="11.140625" style="189" customWidth="1"/>
    <col min="5901" max="5902" width="11.42578125" style="189"/>
    <col min="5903" max="5903" width="12.42578125" style="189" bestFit="1" customWidth="1"/>
    <col min="5904" max="6139" width="11.42578125" style="189"/>
    <col min="6140" max="6140" width="18.140625" style="189" customWidth="1"/>
    <col min="6141" max="6142" width="8.5703125" style="189" bestFit="1" customWidth="1"/>
    <col min="6143" max="6144" width="8.5703125" style="189" customWidth="1"/>
    <col min="6145" max="6145" width="9.42578125" style="189" bestFit="1" customWidth="1"/>
    <col min="6146" max="6146" width="7.5703125" style="189" bestFit="1" customWidth="1"/>
    <col min="6147" max="6148" width="7.5703125" style="189" customWidth="1"/>
    <col min="6149" max="6149" width="9.7109375" style="189" customWidth="1"/>
    <col min="6150" max="6155" width="0" style="189" hidden="1" customWidth="1"/>
    <col min="6156" max="6156" width="11.140625" style="189" customWidth="1"/>
    <col min="6157" max="6158" width="11.42578125" style="189"/>
    <col min="6159" max="6159" width="12.42578125" style="189" bestFit="1" customWidth="1"/>
    <col min="6160" max="6395" width="11.42578125" style="189"/>
    <col min="6396" max="6396" width="18.140625" style="189" customWidth="1"/>
    <col min="6397" max="6398" width="8.5703125" style="189" bestFit="1" customWidth="1"/>
    <col min="6399" max="6400" width="8.5703125" style="189" customWidth="1"/>
    <col min="6401" max="6401" width="9.42578125" style="189" bestFit="1" customWidth="1"/>
    <col min="6402" max="6402" width="7.5703125" style="189" bestFit="1" customWidth="1"/>
    <col min="6403" max="6404" width="7.5703125" style="189" customWidth="1"/>
    <col min="6405" max="6405" width="9.7109375" style="189" customWidth="1"/>
    <col min="6406" max="6411" width="0" style="189" hidden="1" customWidth="1"/>
    <col min="6412" max="6412" width="11.140625" style="189" customWidth="1"/>
    <col min="6413" max="6414" width="11.42578125" style="189"/>
    <col min="6415" max="6415" width="12.42578125" style="189" bestFit="1" customWidth="1"/>
    <col min="6416" max="6651" width="11.42578125" style="189"/>
    <col min="6652" max="6652" width="18.140625" style="189" customWidth="1"/>
    <col min="6653" max="6654" width="8.5703125" style="189" bestFit="1" customWidth="1"/>
    <col min="6655" max="6656" width="8.5703125" style="189" customWidth="1"/>
    <col min="6657" max="6657" width="9.42578125" style="189" bestFit="1" customWidth="1"/>
    <col min="6658" max="6658" width="7.5703125" style="189" bestFit="1" customWidth="1"/>
    <col min="6659" max="6660" width="7.5703125" style="189" customWidth="1"/>
    <col min="6661" max="6661" width="9.7109375" style="189" customWidth="1"/>
    <col min="6662" max="6667" width="0" style="189" hidden="1" customWidth="1"/>
    <col min="6668" max="6668" width="11.140625" style="189" customWidth="1"/>
    <col min="6669" max="6670" width="11.42578125" style="189"/>
    <col min="6671" max="6671" width="12.42578125" style="189" bestFit="1" customWidth="1"/>
    <col min="6672" max="6907" width="11.42578125" style="189"/>
    <col min="6908" max="6908" width="18.140625" style="189" customWidth="1"/>
    <col min="6909" max="6910" width="8.5703125" style="189" bestFit="1" customWidth="1"/>
    <col min="6911" max="6912" width="8.5703125" style="189" customWidth="1"/>
    <col min="6913" max="6913" width="9.42578125" style="189" bestFit="1" customWidth="1"/>
    <col min="6914" max="6914" width="7.5703125" style="189" bestFit="1" customWidth="1"/>
    <col min="6915" max="6916" width="7.5703125" style="189" customWidth="1"/>
    <col min="6917" max="6917" width="9.7109375" style="189" customWidth="1"/>
    <col min="6918" max="6923" width="0" style="189" hidden="1" customWidth="1"/>
    <col min="6924" max="6924" width="11.140625" style="189" customWidth="1"/>
    <col min="6925" max="6926" width="11.42578125" style="189"/>
    <col min="6927" max="6927" width="12.42578125" style="189" bestFit="1" customWidth="1"/>
    <col min="6928" max="7163" width="11.42578125" style="189"/>
    <col min="7164" max="7164" width="18.140625" style="189" customWidth="1"/>
    <col min="7165" max="7166" width="8.5703125" style="189" bestFit="1" customWidth="1"/>
    <col min="7167" max="7168" width="8.5703125" style="189" customWidth="1"/>
    <col min="7169" max="7169" width="9.42578125" style="189" bestFit="1" customWidth="1"/>
    <col min="7170" max="7170" width="7.5703125" style="189" bestFit="1" customWidth="1"/>
    <col min="7171" max="7172" width="7.5703125" style="189" customWidth="1"/>
    <col min="7173" max="7173" width="9.7109375" style="189" customWidth="1"/>
    <col min="7174" max="7179" width="0" style="189" hidden="1" customWidth="1"/>
    <col min="7180" max="7180" width="11.140625" style="189" customWidth="1"/>
    <col min="7181" max="7182" width="11.42578125" style="189"/>
    <col min="7183" max="7183" width="12.42578125" style="189" bestFit="1" customWidth="1"/>
    <col min="7184" max="7419" width="11.42578125" style="189"/>
    <col min="7420" max="7420" width="18.140625" style="189" customWidth="1"/>
    <col min="7421" max="7422" width="8.5703125" style="189" bestFit="1" customWidth="1"/>
    <col min="7423" max="7424" width="8.5703125" style="189" customWidth="1"/>
    <col min="7425" max="7425" width="9.42578125" style="189" bestFit="1" customWidth="1"/>
    <col min="7426" max="7426" width="7.5703125" style="189" bestFit="1" customWidth="1"/>
    <col min="7427" max="7428" width="7.5703125" style="189" customWidth="1"/>
    <col min="7429" max="7429" width="9.7109375" style="189" customWidth="1"/>
    <col min="7430" max="7435" width="0" style="189" hidden="1" customWidth="1"/>
    <col min="7436" max="7436" width="11.140625" style="189" customWidth="1"/>
    <col min="7437" max="7438" width="11.42578125" style="189"/>
    <col min="7439" max="7439" width="12.42578125" style="189" bestFit="1" customWidth="1"/>
    <col min="7440" max="7675" width="11.42578125" style="189"/>
    <col min="7676" max="7676" width="18.140625" style="189" customWidth="1"/>
    <col min="7677" max="7678" width="8.5703125" style="189" bestFit="1" customWidth="1"/>
    <col min="7679" max="7680" width="8.5703125" style="189" customWidth="1"/>
    <col min="7681" max="7681" width="9.42578125" style="189" bestFit="1" customWidth="1"/>
    <col min="7682" max="7682" width="7.5703125" style="189" bestFit="1" customWidth="1"/>
    <col min="7683" max="7684" width="7.5703125" style="189" customWidth="1"/>
    <col min="7685" max="7685" width="9.7109375" style="189" customWidth="1"/>
    <col min="7686" max="7691" width="0" style="189" hidden="1" customWidth="1"/>
    <col min="7692" max="7692" width="11.140625" style="189" customWidth="1"/>
    <col min="7693" max="7694" width="11.42578125" style="189"/>
    <col min="7695" max="7695" width="12.42578125" style="189" bestFit="1" customWidth="1"/>
    <col min="7696" max="7931" width="11.42578125" style="189"/>
    <col min="7932" max="7932" width="18.140625" style="189" customWidth="1"/>
    <col min="7933" max="7934" width="8.5703125" style="189" bestFit="1" customWidth="1"/>
    <col min="7935" max="7936" width="8.5703125" style="189" customWidth="1"/>
    <col min="7937" max="7937" width="9.42578125" style="189" bestFit="1" customWidth="1"/>
    <col min="7938" max="7938" width="7.5703125" style="189" bestFit="1" customWidth="1"/>
    <col min="7939" max="7940" width="7.5703125" style="189" customWidth="1"/>
    <col min="7941" max="7941" width="9.7109375" style="189" customWidth="1"/>
    <col min="7942" max="7947" width="0" style="189" hidden="1" customWidth="1"/>
    <col min="7948" max="7948" width="11.140625" style="189" customWidth="1"/>
    <col min="7949" max="7950" width="11.42578125" style="189"/>
    <col min="7951" max="7951" width="12.42578125" style="189" bestFit="1" customWidth="1"/>
    <col min="7952" max="8187" width="11.42578125" style="189"/>
    <col min="8188" max="8188" width="18.140625" style="189" customWidth="1"/>
    <col min="8189" max="8190" width="8.5703125" style="189" bestFit="1" customWidth="1"/>
    <col min="8191" max="8192" width="8.5703125" style="189" customWidth="1"/>
    <col min="8193" max="8193" width="9.42578125" style="189" bestFit="1" customWidth="1"/>
    <col min="8194" max="8194" width="7.5703125" style="189" bestFit="1" customWidth="1"/>
    <col min="8195" max="8196" width="7.5703125" style="189" customWidth="1"/>
    <col min="8197" max="8197" width="9.7109375" style="189" customWidth="1"/>
    <col min="8198" max="8203" width="0" style="189" hidden="1" customWidth="1"/>
    <col min="8204" max="8204" width="11.140625" style="189" customWidth="1"/>
    <col min="8205" max="8206" width="11.42578125" style="189"/>
    <col min="8207" max="8207" width="12.42578125" style="189" bestFit="1" customWidth="1"/>
    <col min="8208" max="8443" width="11.42578125" style="189"/>
    <col min="8444" max="8444" width="18.140625" style="189" customWidth="1"/>
    <col min="8445" max="8446" width="8.5703125" style="189" bestFit="1" customWidth="1"/>
    <col min="8447" max="8448" width="8.5703125" style="189" customWidth="1"/>
    <col min="8449" max="8449" width="9.42578125" style="189" bestFit="1" customWidth="1"/>
    <col min="8450" max="8450" width="7.5703125" style="189" bestFit="1" customWidth="1"/>
    <col min="8451" max="8452" width="7.5703125" style="189" customWidth="1"/>
    <col min="8453" max="8453" width="9.7109375" style="189" customWidth="1"/>
    <col min="8454" max="8459" width="0" style="189" hidden="1" customWidth="1"/>
    <col min="8460" max="8460" width="11.140625" style="189" customWidth="1"/>
    <col min="8461" max="8462" width="11.42578125" style="189"/>
    <col min="8463" max="8463" width="12.42578125" style="189" bestFit="1" customWidth="1"/>
    <col min="8464" max="8699" width="11.42578125" style="189"/>
    <col min="8700" max="8700" width="18.140625" style="189" customWidth="1"/>
    <col min="8701" max="8702" width="8.5703125" style="189" bestFit="1" customWidth="1"/>
    <col min="8703" max="8704" width="8.5703125" style="189" customWidth="1"/>
    <col min="8705" max="8705" width="9.42578125" style="189" bestFit="1" customWidth="1"/>
    <col min="8706" max="8706" width="7.5703125" style="189" bestFit="1" customWidth="1"/>
    <col min="8707" max="8708" width="7.5703125" style="189" customWidth="1"/>
    <col min="8709" max="8709" width="9.7109375" style="189" customWidth="1"/>
    <col min="8710" max="8715" width="0" style="189" hidden="1" customWidth="1"/>
    <col min="8716" max="8716" width="11.140625" style="189" customWidth="1"/>
    <col min="8717" max="8718" width="11.42578125" style="189"/>
    <col min="8719" max="8719" width="12.42578125" style="189" bestFit="1" customWidth="1"/>
    <col min="8720" max="8955" width="11.42578125" style="189"/>
    <col min="8956" max="8956" width="18.140625" style="189" customWidth="1"/>
    <col min="8957" max="8958" width="8.5703125" style="189" bestFit="1" customWidth="1"/>
    <col min="8959" max="8960" width="8.5703125" style="189" customWidth="1"/>
    <col min="8961" max="8961" width="9.42578125" style="189" bestFit="1" customWidth="1"/>
    <col min="8962" max="8962" width="7.5703125" style="189" bestFit="1" customWidth="1"/>
    <col min="8963" max="8964" width="7.5703125" style="189" customWidth="1"/>
    <col min="8965" max="8965" width="9.7109375" style="189" customWidth="1"/>
    <col min="8966" max="8971" width="0" style="189" hidden="1" customWidth="1"/>
    <col min="8972" max="8972" width="11.140625" style="189" customWidth="1"/>
    <col min="8973" max="8974" width="11.42578125" style="189"/>
    <col min="8975" max="8975" width="12.42578125" style="189" bestFit="1" customWidth="1"/>
    <col min="8976" max="9211" width="11.42578125" style="189"/>
    <col min="9212" max="9212" width="18.140625" style="189" customWidth="1"/>
    <col min="9213" max="9214" width="8.5703125" style="189" bestFit="1" customWidth="1"/>
    <col min="9215" max="9216" width="8.5703125" style="189" customWidth="1"/>
    <col min="9217" max="9217" width="9.42578125" style="189" bestFit="1" customWidth="1"/>
    <col min="9218" max="9218" width="7.5703125" style="189" bestFit="1" customWidth="1"/>
    <col min="9219" max="9220" width="7.5703125" style="189" customWidth="1"/>
    <col min="9221" max="9221" width="9.7109375" style="189" customWidth="1"/>
    <col min="9222" max="9227" width="0" style="189" hidden="1" customWidth="1"/>
    <col min="9228" max="9228" width="11.140625" style="189" customWidth="1"/>
    <col min="9229" max="9230" width="11.42578125" style="189"/>
    <col min="9231" max="9231" width="12.42578125" style="189" bestFit="1" customWidth="1"/>
    <col min="9232" max="9467" width="11.42578125" style="189"/>
    <col min="9468" max="9468" width="18.140625" style="189" customWidth="1"/>
    <col min="9469" max="9470" width="8.5703125" style="189" bestFit="1" customWidth="1"/>
    <col min="9471" max="9472" width="8.5703125" style="189" customWidth="1"/>
    <col min="9473" max="9473" width="9.42578125" style="189" bestFit="1" customWidth="1"/>
    <col min="9474" max="9474" width="7.5703125" style="189" bestFit="1" customWidth="1"/>
    <col min="9475" max="9476" width="7.5703125" style="189" customWidth="1"/>
    <col min="9477" max="9477" width="9.7109375" style="189" customWidth="1"/>
    <col min="9478" max="9483" width="0" style="189" hidden="1" customWidth="1"/>
    <col min="9484" max="9484" width="11.140625" style="189" customWidth="1"/>
    <col min="9485" max="9486" width="11.42578125" style="189"/>
    <col min="9487" max="9487" width="12.42578125" style="189" bestFit="1" customWidth="1"/>
    <col min="9488" max="9723" width="11.42578125" style="189"/>
    <col min="9724" max="9724" width="18.140625" style="189" customWidth="1"/>
    <col min="9725" max="9726" width="8.5703125" style="189" bestFit="1" customWidth="1"/>
    <col min="9727" max="9728" width="8.5703125" style="189" customWidth="1"/>
    <col min="9729" max="9729" width="9.42578125" style="189" bestFit="1" customWidth="1"/>
    <col min="9730" max="9730" width="7.5703125" style="189" bestFit="1" customWidth="1"/>
    <col min="9731" max="9732" width="7.5703125" style="189" customWidth="1"/>
    <col min="9733" max="9733" width="9.7109375" style="189" customWidth="1"/>
    <col min="9734" max="9739" width="0" style="189" hidden="1" customWidth="1"/>
    <col min="9740" max="9740" width="11.140625" style="189" customWidth="1"/>
    <col min="9741" max="9742" width="11.42578125" style="189"/>
    <col min="9743" max="9743" width="12.42578125" style="189" bestFit="1" customWidth="1"/>
    <col min="9744" max="9979" width="11.42578125" style="189"/>
    <col min="9980" max="9980" width="18.140625" style="189" customWidth="1"/>
    <col min="9981" max="9982" width="8.5703125" style="189" bestFit="1" customWidth="1"/>
    <col min="9983" max="9984" width="8.5703125" style="189" customWidth="1"/>
    <col min="9985" max="9985" width="9.42578125" style="189" bestFit="1" customWidth="1"/>
    <col min="9986" max="9986" width="7.5703125" style="189" bestFit="1" customWidth="1"/>
    <col min="9987" max="9988" width="7.5703125" style="189" customWidth="1"/>
    <col min="9989" max="9989" width="9.7109375" style="189" customWidth="1"/>
    <col min="9990" max="9995" width="0" style="189" hidden="1" customWidth="1"/>
    <col min="9996" max="9996" width="11.140625" style="189" customWidth="1"/>
    <col min="9997" max="9998" width="11.42578125" style="189"/>
    <col min="9999" max="9999" width="12.42578125" style="189" bestFit="1" customWidth="1"/>
    <col min="10000" max="10235" width="11.42578125" style="189"/>
    <col min="10236" max="10236" width="18.140625" style="189" customWidth="1"/>
    <col min="10237" max="10238" width="8.5703125" style="189" bestFit="1" customWidth="1"/>
    <col min="10239" max="10240" width="8.5703125" style="189" customWidth="1"/>
    <col min="10241" max="10241" width="9.42578125" style="189" bestFit="1" customWidth="1"/>
    <col min="10242" max="10242" width="7.5703125" style="189" bestFit="1" customWidth="1"/>
    <col min="10243" max="10244" width="7.5703125" style="189" customWidth="1"/>
    <col min="10245" max="10245" width="9.7109375" style="189" customWidth="1"/>
    <col min="10246" max="10251" width="0" style="189" hidden="1" customWidth="1"/>
    <col min="10252" max="10252" width="11.140625" style="189" customWidth="1"/>
    <col min="10253" max="10254" width="11.42578125" style="189"/>
    <col min="10255" max="10255" width="12.42578125" style="189" bestFit="1" customWidth="1"/>
    <col min="10256" max="10491" width="11.42578125" style="189"/>
    <col min="10492" max="10492" width="18.140625" style="189" customWidth="1"/>
    <col min="10493" max="10494" width="8.5703125" style="189" bestFit="1" customWidth="1"/>
    <col min="10495" max="10496" width="8.5703125" style="189" customWidth="1"/>
    <col min="10497" max="10497" width="9.42578125" style="189" bestFit="1" customWidth="1"/>
    <col min="10498" max="10498" width="7.5703125" style="189" bestFit="1" customWidth="1"/>
    <col min="10499" max="10500" width="7.5703125" style="189" customWidth="1"/>
    <col min="10501" max="10501" width="9.7109375" style="189" customWidth="1"/>
    <col min="10502" max="10507" width="0" style="189" hidden="1" customWidth="1"/>
    <col min="10508" max="10508" width="11.140625" style="189" customWidth="1"/>
    <col min="10509" max="10510" width="11.42578125" style="189"/>
    <col min="10511" max="10511" width="12.42578125" style="189" bestFit="1" customWidth="1"/>
    <col min="10512" max="10747" width="11.42578125" style="189"/>
    <col min="10748" max="10748" width="18.140625" style="189" customWidth="1"/>
    <col min="10749" max="10750" width="8.5703125" style="189" bestFit="1" customWidth="1"/>
    <col min="10751" max="10752" width="8.5703125" style="189" customWidth="1"/>
    <col min="10753" max="10753" width="9.42578125" style="189" bestFit="1" customWidth="1"/>
    <col min="10754" max="10754" width="7.5703125" style="189" bestFit="1" customWidth="1"/>
    <col min="10755" max="10756" width="7.5703125" style="189" customWidth="1"/>
    <col min="10757" max="10757" width="9.7109375" style="189" customWidth="1"/>
    <col min="10758" max="10763" width="0" style="189" hidden="1" customWidth="1"/>
    <col min="10764" max="10764" width="11.140625" style="189" customWidth="1"/>
    <col min="10765" max="10766" width="11.42578125" style="189"/>
    <col min="10767" max="10767" width="12.42578125" style="189" bestFit="1" customWidth="1"/>
    <col min="10768" max="11003" width="11.42578125" style="189"/>
    <col min="11004" max="11004" width="18.140625" style="189" customWidth="1"/>
    <col min="11005" max="11006" width="8.5703125" style="189" bestFit="1" customWidth="1"/>
    <col min="11007" max="11008" width="8.5703125" style="189" customWidth="1"/>
    <col min="11009" max="11009" width="9.42578125" style="189" bestFit="1" customWidth="1"/>
    <col min="11010" max="11010" width="7.5703125" style="189" bestFit="1" customWidth="1"/>
    <col min="11011" max="11012" width="7.5703125" style="189" customWidth="1"/>
    <col min="11013" max="11013" width="9.7109375" style="189" customWidth="1"/>
    <col min="11014" max="11019" width="0" style="189" hidden="1" customWidth="1"/>
    <col min="11020" max="11020" width="11.140625" style="189" customWidth="1"/>
    <col min="11021" max="11022" width="11.42578125" style="189"/>
    <col min="11023" max="11023" width="12.42578125" style="189" bestFit="1" customWidth="1"/>
    <col min="11024" max="11259" width="11.42578125" style="189"/>
    <col min="11260" max="11260" width="18.140625" style="189" customWidth="1"/>
    <col min="11261" max="11262" width="8.5703125" style="189" bestFit="1" customWidth="1"/>
    <col min="11263" max="11264" width="8.5703125" style="189" customWidth="1"/>
    <col min="11265" max="11265" width="9.42578125" style="189" bestFit="1" customWidth="1"/>
    <col min="11266" max="11266" width="7.5703125" style="189" bestFit="1" customWidth="1"/>
    <col min="11267" max="11268" width="7.5703125" style="189" customWidth="1"/>
    <col min="11269" max="11269" width="9.7109375" style="189" customWidth="1"/>
    <col min="11270" max="11275" width="0" style="189" hidden="1" customWidth="1"/>
    <col min="11276" max="11276" width="11.140625" style="189" customWidth="1"/>
    <col min="11277" max="11278" width="11.42578125" style="189"/>
    <col min="11279" max="11279" width="12.42578125" style="189" bestFit="1" customWidth="1"/>
    <col min="11280" max="11515" width="11.42578125" style="189"/>
    <col min="11516" max="11516" width="18.140625" style="189" customWidth="1"/>
    <col min="11517" max="11518" width="8.5703125" style="189" bestFit="1" customWidth="1"/>
    <col min="11519" max="11520" width="8.5703125" style="189" customWidth="1"/>
    <col min="11521" max="11521" width="9.42578125" style="189" bestFit="1" customWidth="1"/>
    <col min="11522" max="11522" width="7.5703125" style="189" bestFit="1" customWidth="1"/>
    <col min="11523" max="11524" width="7.5703125" style="189" customWidth="1"/>
    <col min="11525" max="11525" width="9.7109375" style="189" customWidth="1"/>
    <col min="11526" max="11531" width="0" style="189" hidden="1" customWidth="1"/>
    <col min="11532" max="11532" width="11.140625" style="189" customWidth="1"/>
    <col min="11533" max="11534" width="11.42578125" style="189"/>
    <col min="11535" max="11535" width="12.42578125" style="189" bestFit="1" customWidth="1"/>
    <col min="11536" max="11771" width="11.42578125" style="189"/>
    <col min="11772" max="11772" width="18.140625" style="189" customWidth="1"/>
    <col min="11773" max="11774" width="8.5703125" style="189" bestFit="1" customWidth="1"/>
    <col min="11775" max="11776" width="8.5703125" style="189" customWidth="1"/>
    <col min="11777" max="11777" width="9.42578125" style="189" bestFit="1" customWidth="1"/>
    <col min="11778" max="11778" width="7.5703125" style="189" bestFit="1" customWidth="1"/>
    <col min="11779" max="11780" width="7.5703125" style="189" customWidth="1"/>
    <col min="11781" max="11781" width="9.7109375" style="189" customWidth="1"/>
    <col min="11782" max="11787" width="0" style="189" hidden="1" customWidth="1"/>
    <col min="11788" max="11788" width="11.140625" style="189" customWidth="1"/>
    <col min="11789" max="11790" width="11.42578125" style="189"/>
    <col min="11791" max="11791" width="12.42578125" style="189" bestFit="1" customWidth="1"/>
    <col min="11792" max="12027" width="11.42578125" style="189"/>
    <col min="12028" max="12028" width="18.140625" style="189" customWidth="1"/>
    <col min="12029" max="12030" width="8.5703125" style="189" bestFit="1" customWidth="1"/>
    <col min="12031" max="12032" width="8.5703125" style="189" customWidth="1"/>
    <col min="12033" max="12033" width="9.42578125" style="189" bestFit="1" customWidth="1"/>
    <col min="12034" max="12034" width="7.5703125" style="189" bestFit="1" customWidth="1"/>
    <col min="12035" max="12036" width="7.5703125" style="189" customWidth="1"/>
    <col min="12037" max="12037" width="9.7109375" style="189" customWidth="1"/>
    <col min="12038" max="12043" width="0" style="189" hidden="1" customWidth="1"/>
    <col min="12044" max="12044" width="11.140625" style="189" customWidth="1"/>
    <col min="12045" max="12046" width="11.42578125" style="189"/>
    <col min="12047" max="12047" width="12.42578125" style="189" bestFit="1" customWidth="1"/>
    <col min="12048" max="12283" width="11.42578125" style="189"/>
    <col min="12284" max="12284" width="18.140625" style="189" customWidth="1"/>
    <col min="12285" max="12286" width="8.5703125" style="189" bestFit="1" customWidth="1"/>
    <col min="12287" max="12288" width="8.5703125" style="189" customWidth="1"/>
    <col min="12289" max="12289" width="9.42578125" style="189" bestFit="1" customWidth="1"/>
    <col min="12290" max="12290" width="7.5703125" style="189" bestFit="1" customWidth="1"/>
    <col min="12291" max="12292" width="7.5703125" style="189" customWidth="1"/>
    <col min="12293" max="12293" width="9.7109375" style="189" customWidth="1"/>
    <col min="12294" max="12299" width="0" style="189" hidden="1" customWidth="1"/>
    <col min="12300" max="12300" width="11.140625" style="189" customWidth="1"/>
    <col min="12301" max="12302" width="11.42578125" style="189"/>
    <col min="12303" max="12303" width="12.42578125" style="189" bestFit="1" customWidth="1"/>
    <col min="12304" max="12539" width="11.42578125" style="189"/>
    <col min="12540" max="12540" width="18.140625" style="189" customWidth="1"/>
    <col min="12541" max="12542" width="8.5703125" style="189" bestFit="1" customWidth="1"/>
    <col min="12543" max="12544" width="8.5703125" style="189" customWidth="1"/>
    <col min="12545" max="12545" width="9.42578125" style="189" bestFit="1" customWidth="1"/>
    <col min="12546" max="12546" width="7.5703125" style="189" bestFit="1" customWidth="1"/>
    <col min="12547" max="12548" width="7.5703125" style="189" customWidth="1"/>
    <col min="12549" max="12549" width="9.7109375" style="189" customWidth="1"/>
    <col min="12550" max="12555" width="0" style="189" hidden="1" customWidth="1"/>
    <col min="12556" max="12556" width="11.140625" style="189" customWidth="1"/>
    <col min="12557" max="12558" width="11.42578125" style="189"/>
    <col min="12559" max="12559" width="12.42578125" style="189" bestFit="1" customWidth="1"/>
    <col min="12560" max="12795" width="11.42578125" style="189"/>
    <col min="12796" max="12796" width="18.140625" style="189" customWidth="1"/>
    <col min="12797" max="12798" width="8.5703125" style="189" bestFit="1" customWidth="1"/>
    <col min="12799" max="12800" width="8.5703125" style="189" customWidth="1"/>
    <col min="12801" max="12801" width="9.42578125" style="189" bestFit="1" customWidth="1"/>
    <col min="12802" max="12802" width="7.5703125" style="189" bestFit="1" customWidth="1"/>
    <col min="12803" max="12804" width="7.5703125" style="189" customWidth="1"/>
    <col min="12805" max="12805" width="9.7109375" style="189" customWidth="1"/>
    <col min="12806" max="12811" width="0" style="189" hidden="1" customWidth="1"/>
    <col min="12812" max="12812" width="11.140625" style="189" customWidth="1"/>
    <col min="12813" max="12814" width="11.42578125" style="189"/>
    <col min="12815" max="12815" width="12.42578125" style="189" bestFit="1" customWidth="1"/>
    <col min="12816" max="13051" width="11.42578125" style="189"/>
    <col min="13052" max="13052" width="18.140625" style="189" customWidth="1"/>
    <col min="13053" max="13054" width="8.5703125" style="189" bestFit="1" customWidth="1"/>
    <col min="13055" max="13056" width="8.5703125" style="189" customWidth="1"/>
    <col min="13057" max="13057" width="9.42578125" style="189" bestFit="1" customWidth="1"/>
    <col min="13058" max="13058" width="7.5703125" style="189" bestFit="1" customWidth="1"/>
    <col min="13059" max="13060" width="7.5703125" style="189" customWidth="1"/>
    <col min="13061" max="13061" width="9.7109375" style="189" customWidth="1"/>
    <col min="13062" max="13067" width="0" style="189" hidden="1" customWidth="1"/>
    <col min="13068" max="13068" width="11.140625" style="189" customWidth="1"/>
    <col min="13069" max="13070" width="11.42578125" style="189"/>
    <col min="13071" max="13071" width="12.42578125" style="189" bestFit="1" customWidth="1"/>
    <col min="13072" max="13307" width="11.42578125" style="189"/>
    <col min="13308" max="13308" width="18.140625" style="189" customWidth="1"/>
    <col min="13309" max="13310" width="8.5703125" style="189" bestFit="1" customWidth="1"/>
    <col min="13311" max="13312" width="8.5703125" style="189" customWidth="1"/>
    <col min="13313" max="13313" width="9.42578125" style="189" bestFit="1" customWidth="1"/>
    <col min="13314" max="13314" width="7.5703125" style="189" bestFit="1" customWidth="1"/>
    <col min="13315" max="13316" width="7.5703125" style="189" customWidth="1"/>
    <col min="13317" max="13317" width="9.7109375" style="189" customWidth="1"/>
    <col min="13318" max="13323" width="0" style="189" hidden="1" customWidth="1"/>
    <col min="13324" max="13324" width="11.140625" style="189" customWidth="1"/>
    <col min="13325" max="13326" width="11.42578125" style="189"/>
    <col min="13327" max="13327" width="12.42578125" style="189" bestFit="1" customWidth="1"/>
    <col min="13328" max="13563" width="11.42578125" style="189"/>
    <col min="13564" max="13564" width="18.140625" style="189" customWidth="1"/>
    <col min="13565" max="13566" width="8.5703125" style="189" bestFit="1" customWidth="1"/>
    <col min="13567" max="13568" width="8.5703125" style="189" customWidth="1"/>
    <col min="13569" max="13569" width="9.42578125" style="189" bestFit="1" customWidth="1"/>
    <col min="13570" max="13570" width="7.5703125" style="189" bestFit="1" customWidth="1"/>
    <col min="13571" max="13572" width="7.5703125" style="189" customWidth="1"/>
    <col min="13573" max="13573" width="9.7109375" style="189" customWidth="1"/>
    <col min="13574" max="13579" width="0" style="189" hidden="1" customWidth="1"/>
    <col min="13580" max="13580" width="11.140625" style="189" customWidth="1"/>
    <col min="13581" max="13582" width="11.42578125" style="189"/>
    <col min="13583" max="13583" width="12.42578125" style="189" bestFit="1" customWidth="1"/>
    <col min="13584" max="13819" width="11.42578125" style="189"/>
    <col min="13820" max="13820" width="18.140625" style="189" customWidth="1"/>
    <col min="13821" max="13822" width="8.5703125" style="189" bestFit="1" customWidth="1"/>
    <col min="13823" max="13824" width="8.5703125" style="189" customWidth="1"/>
    <col min="13825" max="13825" width="9.42578125" style="189" bestFit="1" customWidth="1"/>
    <col min="13826" max="13826" width="7.5703125" style="189" bestFit="1" customWidth="1"/>
    <col min="13827" max="13828" width="7.5703125" style="189" customWidth="1"/>
    <col min="13829" max="13829" width="9.7109375" style="189" customWidth="1"/>
    <col min="13830" max="13835" width="0" style="189" hidden="1" customWidth="1"/>
    <col min="13836" max="13836" width="11.140625" style="189" customWidth="1"/>
    <col min="13837" max="13838" width="11.42578125" style="189"/>
    <col min="13839" max="13839" width="12.42578125" style="189" bestFit="1" customWidth="1"/>
    <col min="13840" max="14075" width="11.42578125" style="189"/>
    <col min="14076" max="14076" width="18.140625" style="189" customWidth="1"/>
    <col min="14077" max="14078" width="8.5703125" style="189" bestFit="1" customWidth="1"/>
    <col min="14079" max="14080" width="8.5703125" style="189" customWidth="1"/>
    <col min="14081" max="14081" width="9.42578125" style="189" bestFit="1" customWidth="1"/>
    <col min="14082" max="14082" width="7.5703125" style="189" bestFit="1" customWidth="1"/>
    <col min="14083" max="14084" width="7.5703125" style="189" customWidth="1"/>
    <col min="14085" max="14085" width="9.7109375" style="189" customWidth="1"/>
    <col min="14086" max="14091" width="0" style="189" hidden="1" customWidth="1"/>
    <col min="14092" max="14092" width="11.140625" style="189" customWidth="1"/>
    <col min="14093" max="14094" width="11.42578125" style="189"/>
    <col min="14095" max="14095" width="12.42578125" style="189" bestFit="1" customWidth="1"/>
    <col min="14096" max="14331" width="11.42578125" style="189"/>
    <col min="14332" max="14332" width="18.140625" style="189" customWidth="1"/>
    <col min="14333" max="14334" width="8.5703125" style="189" bestFit="1" customWidth="1"/>
    <col min="14335" max="14336" width="8.5703125" style="189" customWidth="1"/>
    <col min="14337" max="14337" width="9.42578125" style="189" bestFit="1" customWidth="1"/>
    <col min="14338" max="14338" width="7.5703125" style="189" bestFit="1" customWidth="1"/>
    <col min="14339" max="14340" width="7.5703125" style="189" customWidth="1"/>
    <col min="14341" max="14341" width="9.7109375" style="189" customWidth="1"/>
    <col min="14342" max="14347" width="0" style="189" hidden="1" customWidth="1"/>
    <col min="14348" max="14348" width="11.140625" style="189" customWidth="1"/>
    <col min="14349" max="14350" width="11.42578125" style="189"/>
    <col min="14351" max="14351" width="12.42578125" style="189" bestFit="1" customWidth="1"/>
    <col min="14352" max="14587" width="11.42578125" style="189"/>
    <col min="14588" max="14588" width="18.140625" style="189" customWidth="1"/>
    <col min="14589" max="14590" width="8.5703125" style="189" bestFit="1" customWidth="1"/>
    <col min="14591" max="14592" width="8.5703125" style="189" customWidth="1"/>
    <col min="14593" max="14593" width="9.42578125" style="189" bestFit="1" customWidth="1"/>
    <col min="14594" max="14594" width="7.5703125" style="189" bestFit="1" customWidth="1"/>
    <col min="14595" max="14596" width="7.5703125" style="189" customWidth="1"/>
    <col min="14597" max="14597" width="9.7109375" style="189" customWidth="1"/>
    <col min="14598" max="14603" width="0" style="189" hidden="1" customWidth="1"/>
    <col min="14604" max="14604" width="11.140625" style="189" customWidth="1"/>
    <col min="14605" max="14606" width="11.42578125" style="189"/>
    <col min="14607" max="14607" width="12.42578125" style="189" bestFit="1" customWidth="1"/>
    <col min="14608" max="14843" width="11.42578125" style="189"/>
    <col min="14844" max="14844" width="18.140625" style="189" customWidth="1"/>
    <col min="14845" max="14846" width="8.5703125" style="189" bestFit="1" customWidth="1"/>
    <col min="14847" max="14848" width="8.5703125" style="189" customWidth="1"/>
    <col min="14849" max="14849" width="9.42578125" style="189" bestFit="1" customWidth="1"/>
    <col min="14850" max="14850" width="7.5703125" style="189" bestFit="1" customWidth="1"/>
    <col min="14851" max="14852" width="7.5703125" style="189" customWidth="1"/>
    <col min="14853" max="14853" width="9.7109375" style="189" customWidth="1"/>
    <col min="14854" max="14859" width="0" style="189" hidden="1" customWidth="1"/>
    <col min="14860" max="14860" width="11.140625" style="189" customWidth="1"/>
    <col min="14861" max="14862" width="11.42578125" style="189"/>
    <col min="14863" max="14863" width="12.42578125" style="189" bestFit="1" customWidth="1"/>
    <col min="14864" max="15099" width="11.42578125" style="189"/>
    <col min="15100" max="15100" width="18.140625" style="189" customWidth="1"/>
    <col min="15101" max="15102" width="8.5703125" style="189" bestFit="1" customWidth="1"/>
    <col min="15103" max="15104" width="8.5703125" style="189" customWidth="1"/>
    <col min="15105" max="15105" width="9.42578125" style="189" bestFit="1" customWidth="1"/>
    <col min="15106" max="15106" width="7.5703125" style="189" bestFit="1" customWidth="1"/>
    <col min="15107" max="15108" width="7.5703125" style="189" customWidth="1"/>
    <col min="15109" max="15109" width="9.7109375" style="189" customWidth="1"/>
    <col min="15110" max="15115" width="0" style="189" hidden="1" customWidth="1"/>
    <col min="15116" max="15116" width="11.140625" style="189" customWidth="1"/>
    <col min="15117" max="15118" width="11.42578125" style="189"/>
    <col min="15119" max="15119" width="12.42578125" style="189" bestFit="1" customWidth="1"/>
    <col min="15120" max="15355" width="11.42578125" style="189"/>
    <col min="15356" max="15356" width="18.140625" style="189" customWidth="1"/>
    <col min="15357" max="15358" width="8.5703125" style="189" bestFit="1" customWidth="1"/>
    <col min="15359" max="15360" width="8.5703125" style="189" customWidth="1"/>
    <col min="15361" max="15361" width="9.42578125" style="189" bestFit="1" customWidth="1"/>
    <col min="15362" max="15362" width="7.5703125" style="189" bestFit="1" customWidth="1"/>
    <col min="15363" max="15364" width="7.5703125" style="189" customWidth="1"/>
    <col min="15365" max="15365" width="9.7109375" style="189" customWidth="1"/>
    <col min="15366" max="15371" width="0" style="189" hidden="1" customWidth="1"/>
    <col min="15372" max="15372" width="11.140625" style="189" customWidth="1"/>
    <col min="15373" max="15374" width="11.42578125" style="189"/>
    <col min="15375" max="15375" width="12.42578125" style="189" bestFit="1" customWidth="1"/>
    <col min="15376" max="15611" width="11.42578125" style="189"/>
    <col min="15612" max="15612" width="18.140625" style="189" customWidth="1"/>
    <col min="15613" max="15614" width="8.5703125" style="189" bestFit="1" customWidth="1"/>
    <col min="15615" max="15616" width="8.5703125" style="189" customWidth="1"/>
    <col min="15617" max="15617" width="9.42578125" style="189" bestFit="1" customWidth="1"/>
    <col min="15618" max="15618" width="7.5703125" style="189" bestFit="1" customWidth="1"/>
    <col min="15619" max="15620" width="7.5703125" style="189" customWidth="1"/>
    <col min="15621" max="15621" width="9.7109375" style="189" customWidth="1"/>
    <col min="15622" max="15627" width="0" style="189" hidden="1" customWidth="1"/>
    <col min="15628" max="15628" width="11.140625" style="189" customWidth="1"/>
    <col min="15629" max="15630" width="11.42578125" style="189"/>
    <col min="15631" max="15631" width="12.42578125" style="189" bestFit="1" customWidth="1"/>
    <col min="15632" max="15867" width="11.42578125" style="189"/>
    <col min="15868" max="15868" width="18.140625" style="189" customWidth="1"/>
    <col min="15869" max="15870" width="8.5703125" style="189" bestFit="1" customWidth="1"/>
    <col min="15871" max="15872" width="8.5703125" style="189" customWidth="1"/>
    <col min="15873" max="15873" width="9.42578125" style="189" bestFit="1" customWidth="1"/>
    <col min="15874" max="15874" width="7.5703125" style="189" bestFit="1" customWidth="1"/>
    <col min="15875" max="15876" width="7.5703125" style="189" customWidth="1"/>
    <col min="15877" max="15877" width="9.7109375" style="189" customWidth="1"/>
    <col min="15878" max="15883" width="0" style="189" hidden="1" customWidth="1"/>
    <col min="15884" max="15884" width="11.140625" style="189" customWidth="1"/>
    <col min="15885" max="15886" width="11.42578125" style="189"/>
    <col min="15887" max="15887" width="12.42578125" style="189" bestFit="1" customWidth="1"/>
    <col min="15888" max="16123" width="11.42578125" style="189"/>
    <col min="16124" max="16124" width="18.140625" style="189" customWidth="1"/>
    <col min="16125" max="16126" width="8.5703125" style="189" bestFit="1" customWidth="1"/>
    <col min="16127" max="16128" width="8.5703125" style="189" customWidth="1"/>
    <col min="16129" max="16129" width="9.42578125" style="189" bestFit="1" customWidth="1"/>
    <col min="16130" max="16130" width="7.5703125" style="189" bestFit="1" customWidth="1"/>
    <col min="16131" max="16132" width="7.5703125" style="189" customWidth="1"/>
    <col min="16133" max="16133" width="9.7109375" style="189" customWidth="1"/>
    <col min="16134" max="16139" width="0" style="189" hidden="1" customWidth="1"/>
    <col min="16140" max="16140" width="11.140625" style="189" customWidth="1"/>
    <col min="16141" max="16142" width="11.42578125" style="189"/>
    <col min="16143" max="16143" width="12.42578125" style="189" bestFit="1" customWidth="1"/>
    <col min="16144" max="16384" width="11.42578125" style="189"/>
  </cols>
  <sheetData>
    <row r="1" spans="1:17" s="190" customFormat="1" x14ac:dyDescent="0.2"/>
    <row r="2" spans="1:17" s="190" customFormat="1" x14ac:dyDescent="0.2">
      <c r="A2" s="217" t="s">
        <v>121</v>
      </c>
    </row>
    <row r="3" spans="1:17" s="190" customFormat="1" ht="15" x14ac:dyDescent="0.25">
      <c r="A3" s="217" t="s">
        <v>122</v>
      </c>
      <c r="J3" s="359"/>
    </row>
    <row r="4" spans="1:17" s="190" customFormat="1" x14ac:dyDescent="0.2"/>
    <row r="5" spans="1:17" s="190" customFormat="1" ht="12.75" x14ac:dyDescent="0.2">
      <c r="B5" s="424" t="s">
        <v>99</v>
      </c>
      <c r="C5" s="424"/>
      <c r="D5" s="424"/>
      <c r="E5" s="424"/>
      <c r="F5" s="424"/>
      <c r="G5" s="424"/>
      <c r="H5" s="424"/>
      <c r="I5" s="424"/>
      <c r="J5" s="424"/>
      <c r="K5" s="424"/>
      <c r="M5" s="390" t="s">
        <v>594</v>
      </c>
      <c r="O5" s="360"/>
    </row>
    <row r="6" spans="1:17" s="190" customFormat="1" ht="12.75" x14ac:dyDescent="0.2">
      <c r="B6" s="437" t="str">
        <f>'Solicitudes Regiones'!$B$6:$P$6</f>
        <v>Acumuladas de julio de 2008 a octubre de 2018</v>
      </c>
      <c r="C6" s="437"/>
      <c r="D6" s="437"/>
      <c r="E6" s="437"/>
      <c r="F6" s="437"/>
      <c r="G6" s="437"/>
      <c r="H6" s="437"/>
      <c r="I6" s="437"/>
      <c r="J6" s="437"/>
      <c r="K6" s="437"/>
    </row>
    <row r="7" spans="1:17" s="193" customFormat="1" x14ac:dyDescent="0.2">
      <c r="B7" s="191"/>
      <c r="C7" s="192"/>
      <c r="D7" s="192"/>
      <c r="E7" s="192"/>
      <c r="F7" s="192"/>
      <c r="G7" s="192"/>
      <c r="H7" s="192"/>
      <c r="I7" s="192"/>
      <c r="J7" s="192"/>
      <c r="K7" s="192"/>
      <c r="L7" s="192"/>
    </row>
    <row r="8" spans="1:17" ht="15" customHeight="1" x14ac:dyDescent="0.2">
      <c r="B8" s="452" t="s">
        <v>98</v>
      </c>
      <c r="C8" s="452"/>
      <c r="D8" s="452"/>
      <c r="E8" s="452"/>
      <c r="F8" s="452"/>
      <c r="G8" s="452"/>
      <c r="H8" s="452"/>
      <c r="I8" s="452"/>
      <c r="J8" s="452"/>
      <c r="K8" s="452"/>
    </row>
    <row r="9" spans="1:17" ht="20.25" customHeight="1" x14ac:dyDescent="0.2">
      <c r="B9" s="452" t="s">
        <v>74</v>
      </c>
      <c r="C9" s="453" t="s">
        <v>2</v>
      </c>
      <c r="D9" s="454"/>
      <c r="E9" s="454"/>
      <c r="F9" s="454"/>
      <c r="G9" s="454"/>
      <c r="H9" s="454"/>
      <c r="I9" s="454"/>
      <c r="J9" s="454"/>
      <c r="K9" s="455"/>
    </row>
    <row r="10" spans="1:17" ht="24" x14ac:dyDescent="0.2">
      <c r="B10" s="452"/>
      <c r="C10" s="186" t="s">
        <v>75</v>
      </c>
      <c r="D10" s="186" t="s">
        <v>76</v>
      </c>
      <c r="E10" s="186" t="s">
        <v>77</v>
      </c>
      <c r="F10" s="186" t="s">
        <v>78</v>
      </c>
      <c r="G10" s="186" t="s">
        <v>8</v>
      </c>
      <c r="H10" s="186" t="s">
        <v>79</v>
      </c>
      <c r="I10" s="186" t="s">
        <v>80</v>
      </c>
      <c r="J10" s="186" t="s">
        <v>81</v>
      </c>
      <c r="K10" s="187" t="s">
        <v>46</v>
      </c>
    </row>
    <row r="11" spans="1:17" x14ac:dyDescent="0.2">
      <c r="B11" s="181" t="s">
        <v>53</v>
      </c>
      <c r="C11" s="181">
        <v>6299</v>
      </c>
      <c r="D11" s="181">
        <v>2988</v>
      </c>
      <c r="E11" s="181">
        <f>C11+D11</f>
        <v>9287</v>
      </c>
      <c r="F11" s="182">
        <f>E11/$E$20</f>
        <v>0.62404246741029434</v>
      </c>
      <c r="G11" s="181">
        <v>19608</v>
      </c>
      <c r="H11" s="181">
        <v>1071</v>
      </c>
      <c r="I11" s="181">
        <f>G11+H11</f>
        <v>20679</v>
      </c>
      <c r="J11" s="182">
        <f>I11/$I$20</f>
        <v>0.65400550302033589</v>
      </c>
      <c r="K11" s="181">
        <f t="shared" ref="K11:K19" si="0">E11+I11</f>
        <v>29966</v>
      </c>
      <c r="Q11" s="194"/>
    </row>
    <row r="12" spans="1:17" x14ac:dyDescent="0.2">
      <c r="B12" s="181" t="s">
        <v>152</v>
      </c>
      <c r="C12" s="181">
        <v>183</v>
      </c>
      <c r="D12" s="181">
        <v>69</v>
      </c>
      <c r="E12" s="181">
        <f t="shared" ref="E12:E19" si="1">C12+D12</f>
        <v>252</v>
      </c>
      <c r="F12" s="182">
        <f t="shared" ref="F12:F19" si="2">E12/$E$20</f>
        <v>1.6933207902163686E-2</v>
      </c>
      <c r="G12" s="181">
        <v>552</v>
      </c>
      <c r="H12" s="181">
        <v>25</v>
      </c>
      <c r="I12" s="181">
        <f t="shared" ref="I12:I19" si="3">G12+H12</f>
        <v>577</v>
      </c>
      <c r="J12" s="182">
        <f t="shared" ref="J12:J19" si="4">I12/$I$20</f>
        <v>1.8248521458616655E-2</v>
      </c>
      <c r="K12" s="181">
        <f t="shared" si="0"/>
        <v>829</v>
      </c>
      <c r="Q12" s="194"/>
    </row>
    <row r="13" spans="1:17" x14ac:dyDescent="0.2">
      <c r="B13" s="181" t="s">
        <v>153</v>
      </c>
      <c r="C13" s="181">
        <v>22</v>
      </c>
      <c r="D13" s="181">
        <v>5</v>
      </c>
      <c r="E13" s="181">
        <f t="shared" si="1"/>
        <v>27</v>
      </c>
      <c r="F13" s="182">
        <f t="shared" si="2"/>
        <v>1.8142722752318237E-3</v>
      </c>
      <c r="G13" s="181">
        <v>39</v>
      </c>
      <c r="H13" s="181">
        <v>2</v>
      </c>
      <c r="I13" s="181">
        <f t="shared" si="3"/>
        <v>41</v>
      </c>
      <c r="J13" s="182">
        <f t="shared" si="4"/>
        <v>1.2966886998323792E-3</v>
      </c>
      <c r="K13" s="181">
        <f t="shared" si="0"/>
        <v>68</v>
      </c>
      <c r="Q13" s="194"/>
    </row>
    <row r="14" spans="1:17" x14ac:dyDescent="0.2">
      <c r="B14" s="181" t="s">
        <v>154</v>
      </c>
      <c r="C14" s="181">
        <v>282</v>
      </c>
      <c r="D14" s="181">
        <v>216</v>
      </c>
      <c r="E14" s="181">
        <f t="shared" si="1"/>
        <v>498</v>
      </c>
      <c r="F14" s="182">
        <f t="shared" si="2"/>
        <v>3.3463244187609195E-2</v>
      </c>
      <c r="G14" s="181">
        <v>948</v>
      </c>
      <c r="H14" s="181">
        <v>47</v>
      </c>
      <c r="I14" s="181">
        <f t="shared" si="3"/>
        <v>995</v>
      </c>
      <c r="J14" s="182">
        <f t="shared" si="4"/>
        <v>3.1468420886176032E-2</v>
      </c>
      <c r="K14" s="181">
        <f t="shared" si="0"/>
        <v>1493</v>
      </c>
      <c r="Q14" s="194"/>
    </row>
    <row r="15" spans="1:17" x14ac:dyDescent="0.2">
      <c r="B15" s="181" t="s">
        <v>155</v>
      </c>
      <c r="C15" s="181">
        <v>2529</v>
      </c>
      <c r="D15" s="181">
        <v>876</v>
      </c>
      <c r="E15" s="181">
        <f t="shared" si="1"/>
        <v>3405</v>
      </c>
      <c r="F15" s="182">
        <f t="shared" si="2"/>
        <v>0.22879989248756888</v>
      </c>
      <c r="G15" s="181">
        <v>6278</v>
      </c>
      <c r="H15" s="181">
        <v>287</v>
      </c>
      <c r="I15" s="181">
        <f t="shared" si="3"/>
        <v>6565</v>
      </c>
      <c r="J15" s="182">
        <f t="shared" si="4"/>
        <v>0.20762832474145293</v>
      </c>
      <c r="K15" s="181">
        <f t="shared" si="0"/>
        <v>9970</v>
      </c>
      <c r="Q15" s="194"/>
    </row>
    <row r="16" spans="1:17" x14ac:dyDescent="0.2">
      <c r="B16" s="181" t="s">
        <v>156</v>
      </c>
      <c r="C16" s="181">
        <v>15</v>
      </c>
      <c r="D16" s="181">
        <v>1</v>
      </c>
      <c r="E16" s="181">
        <f t="shared" si="1"/>
        <v>16</v>
      </c>
      <c r="F16" s="182">
        <f t="shared" si="2"/>
        <v>1.0751243112484881E-3</v>
      </c>
      <c r="G16" s="181">
        <v>13</v>
      </c>
      <c r="H16" s="181">
        <v>0</v>
      </c>
      <c r="I16" s="181">
        <f t="shared" si="3"/>
        <v>13</v>
      </c>
      <c r="J16" s="182">
        <f t="shared" si="4"/>
        <v>4.1114519750782755E-4</v>
      </c>
      <c r="K16" s="181">
        <f t="shared" si="0"/>
        <v>29</v>
      </c>
      <c r="Q16" s="194"/>
    </row>
    <row r="17" spans="2:17" ht="24" x14ac:dyDescent="0.2">
      <c r="B17" s="181" t="s">
        <v>157</v>
      </c>
      <c r="C17" s="181">
        <v>150</v>
      </c>
      <c r="D17" s="181">
        <v>41</v>
      </c>
      <c r="E17" s="181">
        <f t="shared" si="1"/>
        <v>191</v>
      </c>
      <c r="F17" s="182">
        <f t="shared" si="2"/>
        <v>1.2834296465528828E-2</v>
      </c>
      <c r="G17" s="181">
        <v>269</v>
      </c>
      <c r="H17" s="181">
        <v>10</v>
      </c>
      <c r="I17" s="181">
        <f t="shared" si="3"/>
        <v>279</v>
      </c>
      <c r="J17" s="182">
        <f t="shared" si="4"/>
        <v>8.8238084695910681E-3</v>
      </c>
      <c r="K17" s="181">
        <f t="shared" si="0"/>
        <v>470</v>
      </c>
      <c r="Q17" s="194"/>
    </row>
    <row r="18" spans="2:17" x14ac:dyDescent="0.2">
      <c r="B18" s="181" t="s">
        <v>158</v>
      </c>
      <c r="C18" s="181">
        <v>696</v>
      </c>
      <c r="D18" s="181">
        <v>421</v>
      </c>
      <c r="E18" s="181">
        <f t="shared" si="1"/>
        <v>1117</v>
      </c>
      <c r="F18" s="182">
        <f t="shared" si="2"/>
        <v>7.5057115979035083E-2</v>
      </c>
      <c r="G18" s="181">
        <v>2177</v>
      </c>
      <c r="H18" s="181">
        <v>107</v>
      </c>
      <c r="I18" s="181">
        <f t="shared" si="3"/>
        <v>2284</v>
      </c>
      <c r="J18" s="182">
        <f t="shared" si="4"/>
        <v>7.2235048546759856E-2</v>
      </c>
      <c r="K18" s="181">
        <f t="shared" si="0"/>
        <v>3401</v>
      </c>
      <c r="Q18" s="194"/>
    </row>
    <row r="19" spans="2:17" x14ac:dyDescent="0.2">
      <c r="B19" s="181" t="s">
        <v>159</v>
      </c>
      <c r="C19" s="181">
        <v>70</v>
      </c>
      <c r="D19" s="181">
        <v>19</v>
      </c>
      <c r="E19" s="181">
        <f t="shared" si="1"/>
        <v>89</v>
      </c>
      <c r="F19" s="182">
        <f t="shared" si="2"/>
        <v>5.9803789813197153E-3</v>
      </c>
      <c r="G19" s="181">
        <v>179</v>
      </c>
      <c r="H19" s="181">
        <v>7</v>
      </c>
      <c r="I19" s="181">
        <f t="shared" si="3"/>
        <v>186</v>
      </c>
      <c r="J19" s="182">
        <f t="shared" si="4"/>
        <v>5.8825389797273787E-3</v>
      </c>
      <c r="K19" s="181">
        <f t="shared" si="0"/>
        <v>275</v>
      </c>
      <c r="Q19" s="194"/>
    </row>
    <row r="20" spans="2:17" x14ac:dyDescent="0.2">
      <c r="B20" s="183" t="s">
        <v>66</v>
      </c>
      <c r="C20" s="181">
        <f>SUM(C11:C19)</f>
        <v>10246</v>
      </c>
      <c r="D20" s="181">
        <f>SUM(D11:D19)</f>
        <v>4636</v>
      </c>
      <c r="E20" s="183">
        <f t="shared" ref="E20" si="5">C20+D20</f>
        <v>14882</v>
      </c>
      <c r="F20" s="185">
        <f t="shared" ref="F20" si="6">E20/$E$20</f>
        <v>1</v>
      </c>
      <c r="G20" s="181">
        <f t="shared" ref="G20:H20" si="7">SUM(G11:G19)</f>
        <v>30063</v>
      </c>
      <c r="H20" s="181">
        <f t="shared" si="7"/>
        <v>1556</v>
      </c>
      <c r="I20" s="183">
        <f t="shared" ref="I20" si="8">G20+H20</f>
        <v>31619</v>
      </c>
      <c r="J20" s="185">
        <f t="shared" ref="J20" si="9">I20/$I$20</f>
        <v>1</v>
      </c>
      <c r="K20" s="183">
        <f t="shared" ref="K20:K21" si="10">E20+I20</f>
        <v>46501</v>
      </c>
      <c r="Q20" s="194"/>
    </row>
    <row r="21" spans="2:17" ht="25.5" customHeight="1" x14ac:dyDescent="0.2">
      <c r="B21" s="195" t="s">
        <v>82</v>
      </c>
      <c r="C21" s="196">
        <f>+C20/$K$20</f>
        <v>0.22033934754091311</v>
      </c>
      <c r="D21" s="196">
        <f>+D20/$K$20</f>
        <v>9.9696780714393238E-2</v>
      </c>
      <c r="E21" s="197">
        <f>C21+D21</f>
        <v>0.32003612825530636</v>
      </c>
      <c r="F21" s="197"/>
      <c r="G21" s="196">
        <f>+G20/$K$20</f>
        <v>0.64650222575858585</v>
      </c>
      <c r="H21" s="196">
        <f>+H20/$K$20</f>
        <v>3.3461645986107826E-2</v>
      </c>
      <c r="I21" s="197">
        <f>G21+H21</f>
        <v>0.67996387174469364</v>
      </c>
      <c r="J21" s="197"/>
      <c r="K21" s="197">
        <f t="shared" si="10"/>
        <v>1</v>
      </c>
    </row>
    <row r="22" spans="2:17" ht="15.75" customHeight="1" x14ac:dyDescent="0.2">
      <c r="B22" s="198"/>
      <c r="C22" s="199"/>
      <c r="D22" s="199"/>
      <c r="E22" s="200"/>
      <c r="F22" s="200"/>
      <c r="G22" s="199"/>
      <c r="H22" s="199"/>
      <c r="I22" s="200"/>
      <c r="J22" s="200"/>
      <c r="K22" s="200"/>
      <c r="L22" s="200"/>
    </row>
    <row r="23" spans="2:17" ht="15.75" customHeight="1" x14ac:dyDescent="0.2">
      <c r="B23" s="424" t="s">
        <v>100</v>
      </c>
      <c r="C23" s="424"/>
      <c r="D23" s="424"/>
      <c r="E23" s="424"/>
      <c r="F23" s="424"/>
      <c r="G23" s="424"/>
      <c r="H23" s="424"/>
      <c r="I23" s="424"/>
      <c r="J23" s="424"/>
      <c r="K23" s="424"/>
      <c r="L23" s="200"/>
    </row>
    <row r="24" spans="2:17" ht="15.75" customHeight="1" x14ac:dyDescent="0.2">
      <c r="B24" s="437" t="str">
        <f>'Solicitudes Regiones'!$B$6:$P$6</f>
        <v>Acumuladas de julio de 2008 a octubre de 2018</v>
      </c>
      <c r="C24" s="437"/>
      <c r="D24" s="437"/>
      <c r="E24" s="437"/>
      <c r="F24" s="437"/>
      <c r="G24" s="437"/>
      <c r="H24" s="437"/>
      <c r="I24" s="437"/>
      <c r="J24" s="437"/>
      <c r="K24" s="437"/>
      <c r="L24" s="200"/>
    </row>
    <row r="25" spans="2:17" x14ac:dyDescent="0.2">
      <c r="B25" s="201"/>
      <c r="C25" s="201"/>
      <c r="D25" s="201"/>
      <c r="E25" s="201"/>
      <c r="F25" s="201"/>
      <c r="G25" s="201"/>
      <c r="H25" s="201"/>
      <c r="I25" s="201"/>
      <c r="J25" s="201"/>
      <c r="K25" s="201"/>
    </row>
    <row r="26" spans="2:17" ht="12.75" customHeight="1" x14ac:dyDescent="0.2">
      <c r="B26" s="452" t="s">
        <v>83</v>
      </c>
      <c r="C26" s="452"/>
      <c r="D26" s="452"/>
      <c r="E26" s="452"/>
      <c r="F26" s="452"/>
      <c r="G26" s="452"/>
      <c r="H26" s="452"/>
      <c r="I26" s="452"/>
      <c r="J26" s="452"/>
      <c r="K26" s="452"/>
      <c r="L26" s="202"/>
    </row>
    <row r="27" spans="2:17" ht="20.25" customHeight="1" x14ac:dyDescent="0.2">
      <c r="B27" s="452" t="s">
        <v>74</v>
      </c>
      <c r="C27" s="452" t="s">
        <v>2</v>
      </c>
      <c r="D27" s="452"/>
      <c r="E27" s="452"/>
      <c r="F27" s="452"/>
      <c r="G27" s="452"/>
      <c r="H27" s="452"/>
      <c r="I27" s="452"/>
      <c r="J27" s="452"/>
      <c r="K27" s="452"/>
    </row>
    <row r="28" spans="2:17" ht="24" customHeight="1" x14ac:dyDescent="0.2">
      <c r="B28" s="452"/>
      <c r="C28" s="186" t="s">
        <v>75</v>
      </c>
      <c r="D28" s="186" t="s">
        <v>76</v>
      </c>
      <c r="E28" s="186" t="s">
        <v>77</v>
      </c>
      <c r="F28" s="186" t="s">
        <v>78</v>
      </c>
      <c r="G28" s="186" t="s">
        <v>8</v>
      </c>
      <c r="H28" s="186" t="s">
        <v>79</v>
      </c>
      <c r="I28" s="186" t="s">
        <v>80</v>
      </c>
      <c r="J28" s="186" t="s">
        <v>81</v>
      </c>
      <c r="K28" s="187" t="s">
        <v>46</v>
      </c>
    </row>
    <row r="29" spans="2:17" ht="15.75" customHeight="1" x14ac:dyDescent="0.2">
      <c r="B29" s="181" t="s">
        <v>53</v>
      </c>
      <c r="C29" s="181">
        <v>5160</v>
      </c>
      <c r="D29" s="181">
        <v>1892</v>
      </c>
      <c r="E29" s="181">
        <f>D29+C29</f>
        <v>7052</v>
      </c>
      <c r="F29" s="182">
        <f>E29/$E$38</f>
        <v>0.62285815226991692</v>
      </c>
      <c r="G29" s="181">
        <v>15383</v>
      </c>
      <c r="H29" s="181">
        <v>827</v>
      </c>
      <c r="I29" s="181">
        <f>G29+H29</f>
        <v>16210</v>
      </c>
      <c r="J29" s="182">
        <f>I29/$I$38</f>
        <v>0.65168448982873683</v>
      </c>
      <c r="K29" s="181">
        <f t="shared" ref="K29:K37" si="11">E29+I29</f>
        <v>23262</v>
      </c>
    </row>
    <row r="30" spans="2:17" x14ac:dyDescent="0.2">
      <c r="B30" s="181" t="s">
        <v>152</v>
      </c>
      <c r="C30" s="181">
        <v>138</v>
      </c>
      <c r="D30" s="181">
        <v>43</v>
      </c>
      <c r="E30" s="181">
        <f t="shared" ref="E30:E37" si="12">D30+C30</f>
        <v>181</v>
      </c>
      <c r="F30" s="182">
        <f t="shared" ref="F30:F37" si="13">E30/$E$38</f>
        <v>1.5986574810104223E-2</v>
      </c>
      <c r="G30" s="181">
        <v>423</v>
      </c>
      <c r="H30" s="181">
        <v>20</v>
      </c>
      <c r="I30" s="181">
        <f t="shared" ref="I30:I37" si="14">G30+H30</f>
        <v>443</v>
      </c>
      <c r="J30" s="182">
        <f t="shared" ref="J30:J37" si="15">I30/$I$38</f>
        <v>1.7809761196430008E-2</v>
      </c>
      <c r="K30" s="181">
        <f t="shared" si="11"/>
        <v>624</v>
      </c>
    </row>
    <row r="31" spans="2:17" x14ac:dyDescent="0.2">
      <c r="B31" s="181" t="s">
        <v>153</v>
      </c>
      <c r="C31" s="181">
        <v>19</v>
      </c>
      <c r="D31" s="181">
        <v>2</v>
      </c>
      <c r="E31" s="181">
        <f t="shared" si="12"/>
        <v>21</v>
      </c>
      <c r="F31" s="182">
        <f t="shared" si="13"/>
        <v>1.8547959724430313E-3</v>
      </c>
      <c r="G31" s="181">
        <v>29</v>
      </c>
      <c r="H31" s="181">
        <v>1</v>
      </c>
      <c r="I31" s="181">
        <f t="shared" si="14"/>
        <v>30</v>
      </c>
      <c r="J31" s="182">
        <f t="shared" si="15"/>
        <v>1.2060786363270884E-3</v>
      </c>
      <c r="K31" s="181">
        <f t="shared" si="11"/>
        <v>51</v>
      </c>
    </row>
    <row r="32" spans="2:17" x14ac:dyDescent="0.2">
      <c r="B32" s="181" t="s">
        <v>154</v>
      </c>
      <c r="C32" s="181">
        <v>218</v>
      </c>
      <c r="D32" s="181">
        <v>108</v>
      </c>
      <c r="E32" s="181">
        <f t="shared" si="12"/>
        <v>326</v>
      </c>
      <c r="F32" s="182">
        <f t="shared" si="13"/>
        <v>2.8793499381734675E-2</v>
      </c>
      <c r="G32" s="181">
        <v>736</v>
      </c>
      <c r="H32" s="181">
        <v>31</v>
      </c>
      <c r="I32" s="181">
        <f t="shared" si="14"/>
        <v>767</v>
      </c>
      <c r="J32" s="182">
        <f t="shared" si="15"/>
        <v>3.0835410468762564E-2</v>
      </c>
      <c r="K32" s="181">
        <f t="shared" si="11"/>
        <v>1093</v>
      </c>
    </row>
    <row r="33" spans="2:11" x14ac:dyDescent="0.2">
      <c r="B33" s="181" t="s">
        <v>155</v>
      </c>
      <c r="C33" s="181">
        <v>2059</v>
      </c>
      <c r="D33" s="181">
        <v>631</v>
      </c>
      <c r="E33" s="181">
        <f t="shared" si="12"/>
        <v>2690</v>
      </c>
      <c r="F33" s="182">
        <f t="shared" si="13"/>
        <v>0.23759053170817876</v>
      </c>
      <c r="G33" s="181">
        <v>4981</v>
      </c>
      <c r="H33" s="181">
        <v>212</v>
      </c>
      <c r="I33" s="181">
        <f t="shared" si="14"/>
        <v>5193</v>
      </c>
      <c r="J33" s="182">
        <f t="shared" si="15"/>
        <v>0.20877221194821902</v>
      </c>
      <c r="K33" s="181">
        <f t="shared" si="11"/>
        <v>7883</v>
      </c>
    </row>
    <row r="34" spans="2:11" x14ac:dyDescent="0.2">
      <c r="B34" s="181" t="s">
        <v>156</v>
      </c>
      <c r="C34" s="181">
        <v>14</v>
      </c>
      <c r="D34" s="181">
        <v>1</v>
      </c>
      <c r="E34" s="181">
        <f t="shared" si="12"/>
        <v>15</v>
      </c>
      <c r="F34" s="182">
        <f t="shared" si="13"/>
        <v>1.3248542660307366E-3</v>
      </c>
      <c r="G34" s="181">
        <v>13</v>
      </c>
      <c r="H34" s="181">
        <v>0</v>
      </c>
      <c r="I34" s="181">
        <f t="shared" si="14"/>
        <v>13</v>
      </c>
      <c r="J34" s="182">
        <f t="shared" si="15"/>
        <v>5.2263407574173841E-4</v>
      </c>
      <c r="K34" s="181">
        <f t="shared" si="11"/>
        <v>28</v>
      </c>
    </row>
    <row r="35" spans="2:11" ht="24" x14ac:dyDescent="0.2">
      <c r="B35" s="181" t="s">
        <v>157</v>
      </c>
      <c r="C35" s="181">
        <v>132</v>
      </c>
      <c r="D35" s="181">
        <v>26</v>
      </c>
      <c r="E35" s="181">
        <f t="shared" si="12"/>
        <v>158</v>
      </c>
      <c r="F35" s="182">
        <f t="shared" si="13"/>
        <v>1.3955131602190425E-2</v>
      </c>
      <c r="G35" s="181">
        <v>224</v>
      </c>
      <c r="H35" s="181">
        <v>7</v>
      </c>
      <c r="I35" s="181">
        <f t="shared" si="14"/>
        <v>231</v>
      </c>
      <c r="J35" s="182">
        <f t="shared" si="15"/>
        <v>9.2868054997185812E-3</v>
      </c>
      <c r="K35" s="181">
        <f t="shared" si="11"/>
        <v>389</v>
      </c>
    </row>
    <row r="36" spans="2:11" x14ac:dyDescent="0.2">
      <c r="B36" s="181" t="s">
        <v>158</v>
      </c>
      <c r="C36" s="181">
        <v>585</v>
      </c>
      <c r="D36" s="181">
        <v>231</v>
      </c>
      <c r="E36" s="181">
        <f t="shared" si="12"/>
        <v>816</v>
      </c>
      <c r="F36" s="182">
        <f t="shared" si="13"/>
        <v>7.2072072072072071E-2</v>
      </c>
      <c r="G36" s="181">
        <v>1770</v>
      </c>
      <c r="H36" s="181">
        <v>79</v>
      </c>
      <c r="I36" s="181">
        <f t="shared" si="14"/>
        <v>1849</v>
      </c>
      <c r="J36" s="182">
        <f t="shared" si="15"/>
        <v>7.4334646618959554E-2</v>
      </c>
      <c r="K36" s="181">
        <f t="shared" si="11"/>
        <v>2665</v>
      </c>
    </row>
    <row r="37" spans="2:11" x14ac:dyDescent="0.2">
      <c r="B37" s="181" t="s">
        <v>159</v>
      </c>
      <c r="C37" s="181">
        <v>50</v>
      </c>
      <c r="D37" s="181">
        <v>13</v>
      </c>
      <c r="E37" s="181">
        <f t="shared" si="12"/>
        <v>63</v>
      </c>
      <c r="F37" s="182">
        <f t="shared" si="13"/>
        <v>5.5643879173290934E-3</v>
      </c>
      <c r="G37" s="181">
        <v>133</v>
      </c>
      <c r="H37" s="181">
        <v>5</v>
      </c>
      <c r="I37" s="181">
        <f t="shared" si="14"/>
        <v>138</v>
      </c>
      <c r="J37" s="182">
        <f t="shared" si="15"/>
        <v>5.5479617271046071E-3</v>
      </c>
      <c r="K37" s="181">
        <f t="shared" si="11"/>
        <v>201</v>
      </c>
    </row>
    <row r="38" spans="2:11" x14ac:dyDescent="0.2">
      <c r="B38" s="183" t="s">
        <v>66</v>
      </c>
      <c r="C38" s="181">
        <f t="shared" ref="C38:H38" si="16">SUM(C29:C37)</f>
        <v>8375</v>
      </c>
      <c r="D38" s="181">
        <f t="shared" si="16"/>
        <v>2947</v>
      </c>
      <c r="E38" s="183">
        <f t="shared" ref="E38" si="17">D38+C38</f>
        <v>11322</v>
      </c>
      <c r="F38" s="185">
        <f t="shared" ref="F38" si="18">E38/$E$38</f>
        <v>1</v>
      </c>
      <c r="G38" s="181">
        <f t="shared" si="16"/>
        <v>23692</v>
      </c>
      <c r="H38" s="181">
        <f t="shared" si="16"/>
        <v>1182</v>
      </c>
      <c r="I38" s="183">
        <f t="shared" ref="I38" si="19">G38+H38</f>
        <v>24874</v>
      </c>
      <c r="J38" s="185">
        <f t="shared" ref="J38" si="20">I38/$I$38</f>
        <v>1</v>
      </c>
      <c r="K38" s="183">
        <f>SUM(K29:K37)</f>
        <v>36196</v>
      </c>
    </row>
    <row r="39" spans="2:11" ht="24" x14ac:dyDescent="0.2">
      <c r="B39" s="195" t="s">
        <v>84</v>
      </c>
      <c r="C39" s="196">
        <f>+C38/$K$38</f>
        <v>0.23137915791800198</v>
      </c>
      <c r="D39" s="196">
        <f>+D38/$K$38</f>
        <v>8.1417836224997236E-2</v>
      </c>
      <c r="E39" s="197">
        <f>C39+D39</f>
        <v>0.31279699414299922</v>
      </c>
      <c r="F39" s="197"/>
      <c r="G39" s="196">
        <f>+G38/$K$38</f>
        <v>0.65454746380815565</v>
      </c>
      <c r="H39" s="196">
        <f>+H38/$K$38</f>
        <v>3.2655542048845174E-2</v>
      </c>
      <c r="I39" s="197">
        <f>G39+H39</f>
        <v>0.68720300585700078</v>
      </c>
      <c r="J39" s="197"/>
      <c r="K39" s="197">
        <f>E39+I39</f>
        <v>1</v>
      </c>
    </row>
    <row r="40" spans="2:11" x14ac:dyDescent="0.2">
      <c r="B40" s="188" t="s">
        <v>149</v>
      </c>
    </row>
    <row r="41" spans="2:11" x14ac:dyDescent="0.2">
      <c r="B41" s="188" t="s">
        <v>150</v>
      </c>
    </row>
    <row r="131" spans="2:2" x14ac:dyDescent="0.2">
      <c r="B131" s="189" t="s">
        <v>96</v>
      </c>
    </row>
  </sheetData>
  <mergeCells count="10">
    <mergeCell ref="B6:K6"/>
    <mergeCell ref="B5:K5"/>
    <mergeCell ref="B23:K23"/>
    <mergeCell ref="B24:K24"/>
    <mergeCell ref="B27:B28"/>
    <mergeCell ref="C27:K27"/>
    <mergeCell ref="B8:K8"/>
    <mergeCell ref="B9:B10"/>
    <mergeCell ref="C9:K9"/>
    <mergeCell ref="B26:K26"/>
  </mergeCells>
  <hyperlinks>
    <hyperlink ref="M5" location="'Índice Pensiones Solidarias'!A1" display="Volver Sistema de Pensiones Solidadias"/>
  </hyperlinks>
  <pageMargins left="0.74803149606299213" right="0.74803149606299213" top="0.98425196850393704" bottom="0.98425196850393704" header="0" footer="0"/>
  <pageSetup scale="78" orientation="portrait" r:id="rId1"/>
  <headerFooter alignWithMargins="0"/>
  <ignoredErrors>
    <ignoredError sqref="K3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Q131"/>
  <sheetViews>
    <sheetView showGridLines="0" zoomScaleNormal="100" workbookViewId="0"/>
  </sheetViews>
  <sheetFormatPr baseColWidth="10" defaultRowHeight="12" x14ac:dyDescent="0.2"/>
  <cols>
    <col min="1" max="1" width="6" style="189" customWidth="1"/>
    <col min="2" max="2" width="18.140625" style="189" customWidth="1"/>
    <col min="3" max="3" width="8.42578125" style="189" bestFit="1" customWidth="1"/>
    <col min="4" max="4" width="8.28515625" style="189" bestFit="1" customWidth="1"/>
    <col min="5" max="6" width="8.28515625" style="189" customWidth="1"/>
    <col min="7" max="7" width="8.42578125" style="189" bestFit="1" customWidth="1"/>
    <col min="8" max="8" width="7.42578125" style="189" bestFit="1" customWidth="1"/>
    <col min="9" max="11" width="7.42578125" style="189" customWidth="1"/>
    <col min="12" max="12" width="10.140625" style="189" customWidth="1"/>
    <col min="13" max="14" width="11.42578125" style="189"/>
    <col min="15" max="15" width="12.42578125" style="189" bestFit="1" customWidth="1"/>
    <col min="16" max="251" width="11.42578125" style="189"/>
    <col min="252" max="252" width="18.140625" style="189" customWidth="1"/>
    <col min="253" max="253" width="8.42578125" style="189" bestFit="1" customWidth="1"/>
    <col min="254" max="254" width="8.28515625" style="189" bestFit="1" customWidth="1"/>
    <col min="255" max="256" width="8.28515625" style="189" customWidth="1"/>
    <col min="257" max="257" width="8.42578125" style="189" bestFit="1" customWidth="1"/>
    <col min="258" max="258" width="7.42578125" style="189" bestFit="1" customWidth="1"/>
    <col min="259" max="261" width="7.42578125" style="189" customWidth="1"/>
    <col min="262" max="267" width="0" style="189" hidden="1" customWidth="1"/>
    <col min="268" max="268" width="10.140625" style="189" customWidth="1"/>
    <col min="269" max="270" width="11.42578125" style="189"/>
    <col min="271" max="271" width="12.42578125" style="189" bestFit="1" customWidth="1"/>
    <col min="272" max="507" width="11.42578125" style="189"/>
    <col min="508" max="508" width="18.140625" style="189" customWidth="1"/>
    <col min="509" max="509" width="8.42578125" style="189" bestFit="1" customWidth="1"/>
    <col min="510" max="510" width="8.28515625" style="189" bestFit="1" customWidth="1"/>
    <col min="511" max="512" width="8.28515625" style="189" customWidth="1"/>
    <col min="513" max="513" width="8.42578125" style="189" bestFit="1" customWidth="1"/>
    <col min="514" max="514" width="7.42578125" style="189" bestFit="1" customWidth="1"/>
    <col min="515" max="517" width="7.42578125" style="189" customWidth="1"/>
    <col min="518" max="523" width="0" style="189" hidden="1" customWidth="1"/>
    <col min="524" max="524" width="10.140625" style="189" customWidth="1"/>
    <col min="525" max="526" width="11.42578125" style="189"/>
    <col min="527" max="527" width="12.42578125" style="189" bestFit="1" customWidth="1"/>
    <col min="528" max="763" width="11.42578125" style="189"/>
    <col min="764" max="764" width="18.140625" style="189" customWidth="1"/>
    <col min="765" max="765" width="8.42578125" style="189" bestFit="1" customWidth="1"/>
    <col min="766" max="766" width="8.28515625" style="189" bestFit="1" customWidth="1"/>
    <col min="767" max="768" width="8.28515625" style="189" customWidth="1"/>
    <col min="769" max="769" width="8.42578125" style="189" bestFit="1" customWidth="1"/>
    <col min="770" max="770" width="7.42578125" style="189" bestFit="1" customWidth="1"/>
    <col min="771" max="773" width="7.42578125" style="189" customWidth="1"/>
    <col min="774" max="779" width="0" style="189" hidden="1" customWidth="1"/>
    <col min="780" max="780" width="10.140625" style="189" customWidth="1"/>
    <col min="781" max="782" width="11.42578125" style="189"/>
    <col min="783" max="783" width="12.42578125" style="189" bestFit="1" customWidth="1"/>
    <col min="784" max="1019" width="11.42578125" style="189"/>
    <col min="1020" max="1020" width="18.140625" style="189" customWidth="1"/>
    <col min="1021" max="1021" width="8.42578125" style="189" bestFit="1" customWidth="1"/>
    <col min="1022" max="1022" width="8.28515625" style="189" bestFit="1" customWidth="1"/>
    <col min="1023" max="1024" width="8.28515625" style="189" customWidth="1"/>
    <col min="1025" max="1025" width="8.42578125" style="189" bestFit="1" customWidth="1"/>
    <col min="1026" max="1026" width="7.42578125" style="189" bestFit="1" customWidth="1"/>
    <col min="1027" max="1029" width="7.42578125" style="189" customWidth="1"/>
    <col min="1030" max="1035" width="0" style="189" hidden="1" customWidth="1"/>
    <col min="1036" max="1036" width="10.140625" style="189" customWidth="1"/>
    <col min="1037" max="1038" width="11.42578125" style="189"/>
    <col min="1039" max="1039" width="12.42578125" style="189" bestFit="1" customWidth="1"/>
    <col min="1040" max="1275" width="11.42578125" style="189"/>
    <col min="1276" max="1276" width="18.140625" style="189" customWidth="1"/>
    <col min="1277" max="1277" width="8.42578125" style="189" bestFit="1" customWidth="1"/>
    <col min="1278" max="1278" width="8.28515625" style="189" bestFit="1" customWidth="1"/>
    <col min="1279" max="1280" width="8.28515625" style="189" customWidth="1"/>
    <col min="1281" max="1281" width="8.42578125" style="189" bestFit="1" customWidth="1"/>
    <col min="1282" max="1282" width="7.42578125" style="189" bestFit="1" customWidth="1"/>
    <col min="1283" max="1285" width="7.42578125" style="189" customWidth="1"/>
    <col min="1286" max="1291" width="0" style="189" hidden="1" customWidth="1"/>
    <col min="1292" max="1292" width="10.140625" style="189" customWidth="1"/>
    <col min="1293" max="1294" width="11.42578125" style="189"/>
    <col min="1295" max="1295" width="12.42578125" style="189" bestFit="1" customWidth="1"/>
    <col min="1296" max="1531" width="11.42578125" style="189"/>
    <col min="1532" max="1532" width="18.140625" style="189" customWidth="1"/>
    <col min="1533" max="1533" width="8.42578125" style="189" bestFit="1" customWidth="1"/>
    <col min="1534" max="1534" width="8.28515625" style="189" bestFit="1" customWidth="1"/>
    <col min="1535" max="1536" width="8.28515625" style="189" customWidth="1"/>
    <col min="1537" max="1537" width="8.42578125" style="189" bestFit="1" customWidth="1"/>
    <col min="1538" max="1538" width="7.42578125" style="189" bestFit="1" customWidth="1"/>
    <col min="1539" max="1541" width="7.42578125" style="189" customWidth="1"/>
    <col min="1542" max="1547" width="0" style="189" hidden="1" customWidth="1"/>
    <col min="1548" max="1548" width="10.140625" style="189" customWidth="1"/>
    <col min="1549" max="1550" width="11.42578125" style="189"/>
    <col min="1551" max="1551" width="12.42578125" style="189" bestFit="1" customWidth="1"/>
    <col min="1552" max="1787" width="11.42578125" style="189"/>
    <col min="1788" max="1788" width="18.140625" style="189" customWidth="1"/>
    <col min="1789" max="1789" width="8.42578125" style="189" bestFit="1" customWidth="1"/>
    <col min="1790" max="1790" width="8.28515625" style="189" bestFit="1" customWidth="1"/>
    <col min="1791" max="1792" width="8.28515625" style="189" customWidth="1"/>
    <col min="1793" max="1793" width="8.42578125" style="189" bestFit="1" customWidth="1"/>
    <col min="1794" max="1794" width="7.42578125" style="189" bestFit="1" customWidth="1"/>
    <col min="1795" max="1797" width="7.42578125" style="189" customWidth="1"/>
    <col min="1798" max="1803" width="0" style="189" hidden="1" customWidth="1"/>
    <col min="1804" max="1804" width="10.140625" style="189" customWidth="1"/>
    <col min="1805" max="1806" width="11.42578125" style="189"/>
    <col min="1807" max="1807" width="12.42578125" style="189" bestFit="1" customWidth="1"/>
    <col min="1808" max="2043" width="11.42578125" style="189"/>
    <col min="2044" max="2044" width="18.140625" style="189" customWidth="1"/>
    <col min="2045" max="2045" width="8.42578125" style="189" bestFit="1" customWidth="1"/>
    <col min="2046" max="2046" width="8.28515625" style="189" bestFit="1" customWidth="1"/>
    <col min="2047" max="2048" width="8.28515625" style="189" customWidth="1"/>
    <col min="2049" max="2049" width="8.42578125" style="189" bestFit="1" customWidth="1"/>
    <col min="2050" max="2050" width="7.42578125" style="189" bestFit="1" customWidth="1"/>
    <col min="2051" max="2053" width="7.42578125" style="189" customWidth="1"/>
    <col min="2054" max="2059" width="0" style="189" hidden="1" customWidth="1"/>
    <col min="2060" max="2060" width="10.140625" style="189" customWidth="1"/>
    <col min="2061" max="2062" width="11.42578125" style="189"/>
    <col min="2063" max="2063" width="12.42578125" style="189" bestFit="1" customWidth="1"/>
    <col min="2064" max="2299" width="11.42578125" style="189"/>
    <col min="2300" max="2300" width="18.140625" style="189" customWidth="1"/>
    <col min="2301" max="2301" width="8.42578125" style="189" bestFit="1" customWidth="1"/>
    <col min="2302" max="2302" width="8.28515625" style="189" bestFit="1" customWidth="1"/>
    <col min="2303" max="2304" width="8.28515625" style="189" customWidth="1"/>
    <col min="2305" max="2305" width="8.42578125" style="189" bestFit="1" customWidth="1"/>
    <col min="2306" max="2306" width="7.42578125" style="189" bestFit="1" customWidth="1"/>
    <col min="2307" max="2309" width="7.42578125" style="189" customWidth="1"/>
    <col min="2310" max="2315" width="0" style="189" hidden="1" customWidth="1"/>
    <col min="2316" max="2316" width="10.140625" style="189" customWidth="1"/>
    <col min="2317" max="2318" width="11.42578125" style="189"/>
    <col min="2319" max="2319" width="12.42578125" style="189" bestFit="1" customWidth="1"/>
    <col min="2320" max="2555" width="11.42578125" style="189"/>
    <col min="2556" max="2556" width="18.140625" style="189" customWidth="1"/>
    <col min="2557" max="2557" width="8.42578125" style="189" bestFit="1" customWidth="1"/>
    <col min="2558" max="2558" width="8.28515625" style="189" bestFit="1" customWidth="1"/>
    <col min="2559" max="2560" width="8.28515625" style="189" customWidth="1"/>
    <col min="2561" max="2561" width="8.42578125" style="189" bestFit="1" customWidth="1"/>
    <col min="2562" max="2562" width="7.42578125" style="189" bestFit="1" customWidth="1"/>
    <col min="2563" max="2565" width="7.42578125" style="189" customWidth="1"/>
    <col min="2566" max="2571" width="0" style="189" hidden="1" customWidth="1"/>
    <col min="2572" max="2572" width="10.140625" style="189" customWidth="1"/>
    <col min="2573" max="2574" width="11.42578125" style="189"/>
    <col min="2575" max="2575" width="12.42578125" style="189" bestFit="1" customWidth="1"/>
    <col min="2576" max="2811" width="11.42578125" style="189"/>
    <col min="2812" max="2812" width="18.140625" style="189" customWidth="1"/>
    <col min="2813" max="2813" width="8.42578125" style="189" bestFit="1" customWidth="1"/>
    <col min="2814" max="2814" width="8.28515625" style="189" bestFit="1" customWidth="1"/>
    <col min="2815" max="2816" width="8.28515625" style="189" customWidth="1"/>
    <col min="2817" max="2817" width="8.42578125" style="189" bestFit="1" customWidth="1"/>
    <col min="2818" max="2818" width="7.42578125" style="189" bestFit="1" customWidth="1"/>
    <col min="2819" max="2821" width="7.42578125" style="189" customWidth="1"/>
    <col min="2822" max="2827" width="0" style="189" hidden="1" customWidth="1"/>
    <col min="2828" max="2828" width="10.140625" style="189" customWidth="1"/>
    <col min="2829" max="2830" width="11.42578125" style="189"/>
    <col min="2831" max="2831" width="12.42578125" style="189" bestFit="1" customWidth="1"/>
    <col min="2832" max="3067" width="11.42578125" style="189"/>
    <col min="3068" max="3068" width="18.140625" style="189" customWidth="1"/>
    <col min="3069" max="3069" width="8.42578125" style="189" bestFit="1" customWidth="1"/>
    <col min="3070" max="3070" width="8.28515625" style="189" bestFit="1" customWidth="1"/>
    <col min="3071" max="3072" width="8.28515625" style="189" customWidth="1"/>
    <col min="3073" max="3073" width="8.42578125" style="189" bestFit="1" customWidth="1"/>
    <col min="3074" max="3074" width="7.42578125" style="189" bestFit="1" customWidth="1"/>
    <col min="3075" max="3077" width="7.42578125" style="189" customWidth="1"/>
    <col min="3078" max="3083" width="0" style="189" hidden="1" customWidth="1"/>
    <col min="3084" max="3084" width="10.140625" style="189" customWidth="1"/>
    <col min="3085" max="3086" width="11.42578125" style="189"/>
    <col min="3087" max="3087" width="12.42578125" style="189" bestFit="1" customWidth="1"/>
    <col min="3088" max="3323" width="11.42578125" style="189"/>
    <col min="3324" max="3324" width="18.140625" style="189" customWidth="1"/>
    <col min="3325" max="3325" width="8.42578125" style="189" bestFit="1" customWidth="1"/>
    <col min="3326" max="3326" width="8.28515625" style="189" bestFit="1" customWidth="1"/>
    <col min="3327" max="3328" width="8.28515625" style="189" customWidth="1"/>
    <col min="3329" max="3329" width="8.42578125" style="189" bestFit="1" customWidth="1"/>
    <col min="3330" max="3330" width="7.42578125" style="189" bestFit="1" customWidth="1"/>
    <col min="3331" max="3333" width="7.42578125" style="189" customWidth="1"/>
    <col min="3334" max="3339" width="0" style="189" hidden="1" customWidth="1"/>
    <col min="3340" max="3340" width="10.140625" style="189" customWidth="1"/>
    <col min="3341" max="3342" width="11.42578125" style="189"/>
    <col min="3343" max="3343" width="12.42578125" style="189" bestFit="1" customWidth="1"/>
    <col min="3344" max="3579" width="11.42578125" style="189"/>
    <col min="3580" max="3580" width="18.140625" style="189" customWidth="1"/>
    <col min="3581" max="3581" width="8.42578125" style="189" bestFit="1" customWidth="1"/>
    <col min="3582" max="3582" width="8.28515625" style="189" bestFit="1" customWidth="1"/>
    <col min="3583" max="3584" width="8.28515625" style="189" customWidth="1"/>
    <col min="3585" max="3585" width="8.42578125" style="189" bestFit="1" customWidth="1"/>
    <col min="3586" max="3586" width="7.42578125" style="189" bestFit="1" customWidth="1"/>
    <col min="3587" max="3589" width="7.42578125" style="189" customWidth="1"/>
    <col min="3590" max="3595" width="0" style="189" hidden="1" customWidth="1"/>
    <col min="3596" max="3596" width="10.140625" style="189" customWidth="1"/>
    <col min="3597" max="3598" width="11.42578125" style="189"/>
    <col min="3599" max="3599" width="12.42578125" style="189" bestFit="1" customWidth="1"/>
    <col min="3600" max="3835" width="11.42578125" style="189"/>
    <col min="3836" max="3836" width="18.140625" style="189" customWidth="1"/>
    <col min="3837" max="3837" width="8.42578125" style="189" bestFit="1" customWidth="1"/>
    <col min="3838" max="3838" width="8.28515625" style="189" bestFit="1" customWidth="1"/>
    <col min="3839" max="3840" width="8.28515625" style="189" customWidth="1"/>
    <col min="3841" max="3841" width="8.42578125" style="189" bestFit="1" customWidth="1"/>
    <col min="3842" max="3842" width="7.42578125" style="189" bestFit="1" customWidth="1"/>
    <col min="3843" max="3845" width="7.42578125" style="189" customWidth="1"/>
    <col min="3846" max="3851" width="0" style="189" hidden="1" customWidth="1"/>
    <col min="3852" max="3852" width="10.140625" style="189" customWidth="1"/>
    <col min="3853" max="3854" width="11.42578125" style="189"/>
    <col min="3855" max="3855" width="12.42578125" style="189" bestFit="1" customWidth="1"/>
    <col min="3856" max="4091" width="11.42578125" style="189"/>
    <col min="4092" max="4092" width="18.140625" style="189" customWidth="1"/>
    <col min="4093" max="4093" width="8.42578125" style="189" bestFit="1" customWidth="1"/>
    <col min="4094" max="4094" width="8.28515625" style="189" bestFit="1" customWidth="1"/>
    <col min="4095" max="4096" width="8.28515625" style="189" customWidth="1"/>
    <col min="4097" max="4097" width="8.42578125" style="189" bestFit="1" customWidth="1"/>
    <col min="4098" max="4098" width="7.42578125" style="189" bestFit="1" customWidth="1"/>
    <col min="4099" max="4101" width="7.42578125" style="189" customWidth="1"/>
    <col min="4102" max="4107" width="0" style="189" hidden="1" customWidth="1"/>
    <col min="4108" max="4108" width="10.140625" style="189" customWidth="1"/>
    <col min="4109" max="4110" width="11.42578125" style="189"/>
    <col min="4111" max="4111" width="12.42578125" style="189" bestFit="1" customWidth="1"/>
    <col min="4112" max="4347" width="11.42578125" style="189"/>
    <col min="4348" max="4348" width="18.140625" style="189" customWidth="1"/>
    <col min="4349" max="4349" width="8.42578125" style="189" bestFit="1" customWidth="1"/>
    <col min="4350" max="4350" width="8.28515625" style="189" bestFit="1" customWidth="1"/>
    <col min="4351" max="4352" width="8.28515625" style="189" customWidth="1"/>
    <col min="4353" max="4353" width="8.42578125" style="189" bestFit="1" customWidth="1"/>
    <col min="4354" max="4354" width="7.42578125" style="189" bestFit="1" customWidth="1"/>
    <col min="4355" max="4357" width="7.42578125" style="189" customWidth="1"/>
    <col min="4358" max="4363" width="0" style="189" hidden="1" customWidth="1"/>
    <col min="4364" max="4364" width="10.140625" style="189" customWidth="1"/>
    <col min="4365" max="4366" width="11.42578125" style="189"/>
    <col min="4367" max="4367" width="12.42578125" style="189" bestFit="1" customWidth="1"/>
    <col min="4368" max="4603" width="11.42578125" style="189"/>
    <col min="4604" max="4604" width="18.140625" style="189" customWidth="1"/>
    <col min="4605" max="4605" width="8.42578125" style="189" bestFit="1" customWidth="1"/>
    <col min="4606" max="4606" width="8.28515625" style="189" bestFit="1" customWidth="1"/>
    <col min="4607" max="4608" width="8.28515625" style="189" customWidth="1"/>
    <col min="4609" max="4609" width="8.42578125" style="189" bestFit="1" customWidth="1"/>
    <col min="4610" max="4610" width="7.42578125" style="189" bestFit="1" customWidth="1"/>
    <col min="4611" max="4613" width="7.42578125" style="189" customWidth="1"/>
    <col min="4614" max="4619" width="0" style="189" hidden="1" customWidth="1"/>
    <col min="4620" max="4620" width="10.140625" style="189" customWidth="1"/>
    <col min="4621" max="4622" width="11.42578125" style="189"/>
    <col min="4623" max="4623" width="12.42578125" style="189" bestFit="1" customWidth="1"/>
    <col min="4624" max="4859" width="11.42578125" style="189"/>
    <col min="4860" max="4860" width="18.140625" style="189" customWidth="1"/>
    <col min="4861" max="4861" width="8.42578125" style="189" bestFit="1" customWidth="1"/>
    <col min="4862" max="4862" width="8.28515625" style="189" bestFit="1" customWidth="1"/>
    <col min="4863" max="4864" width="8.28515625" style="189" customWidth="1"/>
    <col min="4865" max="4865" width="8.42578125" style="189" bestFit="1" customWidth="1"/>
    <col min="4866" max="4866" width="7.42578125" style="189" bestFit="1" customWidth="1"/>
    <col min="4867" max="4869" width="7.42578125" style="189" customWidth="1"/>
    <col min="4870" max="4875" width="0" style="189" hidden="1" customWidth="1"/>
    <col min="4876" max="4876" width="10.140625" style="189" customWidth="1"/>
    <col min="4877" max="4878" width="11.42578125" style="189"/>
    <col min="4879" max="4879" width="12.42578125" style="189" bestFit="1" customWidth="1"/>
    <col min="4880" max="5115" width="11.42578125" style="189"/>
    <col min="5116" max="5116" width="18.140625" style="189" customWidth="1"/>
    <col min="5117" max="5117" width="8.42578125" style="189" bestFit="1" customWidth="1"/>
    <col min="5118" max="5118" width="8.28515625" style="189" bestFit="1" customWidth="1"/>
    <col min="5119" max="5120" width="8.28515625" style="189" customWidth="1"/>
    <col min="5121" max="5121" width="8.42578125" style="189" bestFit="1" customWidth="1"/>
    <col min="5122" max="5122" width="7.42578125" style="189" bestFit="1" customWidth="1"/>
    <col min="5123" max="5125" width="7.42578125" style="189" customWidth="1"/>
    <col min="5126" max="5131" width="0" style="189" hidden="1" customWidth="1"/>
    <col min="5132" max="5132" width="10.140625" style="189" customWidth="1"/>
    <col min="5133" max="5134" width="11.42578125" style="189"/>
    <col min="5135" max="5135" width="12.42578125" style="189" bestFit="1" customWidth="1"/>
    <col min="5136" max="5371" width="11.42578125" style="189"/>
    <col min="5372" max="5372" width="18.140625" style="189" customWidth="1"/>
    <col min="5373" max="5373" width="8.42578125" style="189" bestFit="1" customWidth="1"/>
    <col min="5374" max="5374" width="8.28515625" style="189" bestFit="1" customWidth="1"/>
    <col min="5375" max="5376" width="8.28515625" style="189" customWidth="1"/>
    <col min="5377" max="5377" width="8.42578125" style="189" bestFit="1" customWidth="1"/>
    <col min="5378" max="5378" width="7.42578125" style="189" bestFit="1" customWidth="1"/>
    <col min="5379" max="5381" width="7.42578125" style="189" customWidth="1"/>
    <col min="5382" max="5387" width="0" style="189" hidden="1" customWidth="1"/>
    <col min="5388" max="5388" width="10.140625" style="189" customWidth="1"/>
    <col min="5389" max="5390" width="11.42578125" style="189"/>
    <col min="5391" max="5391" width="12.42578125" style="189" bestFit="1" customWidth="1"/>
    <col min="5392" max="5627" width="11.42578125" style="189"/>
    <col min="5628" max="5628" width="18.140625" style="189" customWidth="1"/>
    <col min="5629" max="5629" width="8.42578125" style="189" bestFit="1" customWidth="1"/>
    <col min="5630" max="5630" width="8.28515625" style="189" bestFit="1" customWidth="1"/>
    <col min="5631" max="5632" width="8.28515625" style="189" customWidth="1"/>
    <col min="5633" max="5633" width="8.42578125" style="189" bestFit="1" customWidth="1"/>
    <col min="5634" max="5634" width="7.42578125" style="189" bestFit="1" customWidth="1"/>
    <col min="5635" max="5637" width="7.42578125" style="189" customWidth="1"/>
    <col min="5638" max="5643" width="0" style="189" hidden="1" customWidth="1"/>
    <col min="5644" max="5644" width="10.140625" style="189" customWidth="1"/>
    <col min="5645" max="5646" width="11.42578125" style="189"/>
    <col min="5647" max="5647" width="12.42578125" style="189" bestFit="1" customWidth="1"/>
    <col min="5648" max="5883" width="11.42578125" style="189"/>
    <col min="5884" max="5884" width="18.140625" style="189" customWidth="1"/>
    <col min="5885" max="5885" width="8.42578125" style="189" bestFit="1" customWidth="1"/>
    <col min="5886" max="5886" width="8.28515625" style="189" bestFit="1" customWidth="1"/>
    <col min="5887" max="5888" width="8.28515625" style="189" customWidth="1"/>
    <col min="5889" max="5889" width="8.42578125" style="189" bestFit="1" customWidth="1"/>
    <col min="5890" max="5890" width="7.42578125" style="189" bestFit="1" customWidth="1"/>
    <col min="5891" max="5893" width="7.42578125" style="189" customWidth="1"/>
    <col min="5894" max="5899" width="0" style="189" hidden="1" customWidth="1"/>
    <col min="5900" max="5900" width="10.140625" style="189" customWidth="1"/>
    <col min="5901" max="5902" width="11.42578125" style="189"/>
    <col min="5903" max="5903" width="12.42578125" style="189" bestFit="1" customWidth="1"/>
    <col min="5904" max="6139" width="11.42578125" style="189"/>
    <col min="6140" max="6140" width="18.140625" style="189" customWidth="1"/>
    <col min="6141" max="6141" width="8.42578125" style="189" bestFit="1" customWidth="1"/>
    <col min="6142" max="6142" width="8.28515625" style="189" bestFit="1" customWidth="1"/>
    <col min="6143" max="6144" width="8.28515625" style="189" customWidth="1"/>
    <col min="6145" max="6145" width="8.42578125" style="189" bestFit="1" customWidth="1"/>
    <col min="6146" max="6146" width="7.42578125" style="189" bestFit="1" customWidth="1"/>
    <col min="6147" max="6149" width="7.42578125" style="189" customWidth="1"/>
    <col min="6150" max="6155" width="0" style="189" hidden="1" customWidth="1"/>
    <col min="6156" max="6156" width="10.140625" style="189" customWidth="1"/>
    <col min="6157" max="6158" width="11.42578125" style="189"/>
    <col min="6159" max="6159" width="12.42578125" style="189" bestFit="1" customWidth="1"/>
    <col min="6160" max="6395" width="11.42578125" style="189"/>
    <col min="6396" max="6396" width="18.140625" style="189" customWidth="1"/>
    <col min="6397" max="6397" width="8.42578125" style="189" bestFit="1" customWidth="1"/>
    <col min="6398" max="6398" width="8.28515625" style="189" bestFit="1" customWidth="1"/>
    <col min="6399" max="6400" width="8.28515625" style="189" customWidth="1"/>
    <col min="6401" max="6401" width="8.42578125" style="189" bestFit="1" customWidth="1"/>
    <col min="6402" max="6402" width="7.42578125" style="189" bestFit="1" customWidth="1"/>
    <col min="6403" max="6405" width="7.42578125" style="189" customWidth="1"/>
    <col min="6406" max="6411" width="0" style="189" hidden="1" customWidth="1"/>
    <col min="6412" max="6412" width="10.140625" style="189" customWidth="1"/>
    <col min="6413" max="6414" width="11.42578125" style="189"/>
    <col min="6415" max="6415" width="12.42578125" style="189" bestFit="1" customWidth="1"/>
    <col min="6416" max="6651" width="11.42578125" style="189"/>
    <col min="6652" max="6652" width="18.140625" style="189" customWidth="1"/>
    <col min="6653" max="6653" width="8.42578125" style="189" bestFit="1" customWidth="1"/>
    <col min="6654" max="6654" width="8.28515625" style="189" bestFit="1" customWidth="1"/>
    <col min="6655" max="6656" width="8.28515625" style="189" customWidth="1"/>
    <col min="6657" max="6657" width="8.42578125" style="189" bestFit="1" customWidth="1"/>
    <col min="6658" max="6658" width="7.42578125" style="189" bestFit="1" customWidth="1"/>
    <col min="6659" max="6661" width="7.42578125" style="189" customWidth="1"/>
    <col min="6662" max="6667" width="0" style="189" hidden="1" customWidth="1"/>
    <col min="6668" max="6668" width="10.140625" style="189" customWidth="1"/>
    <col min="6669" max="6670" width="11.42578125" style="189"/>
    <col min="6671" max="6671" width="12.42578125" style="189" bestFit="1" customWidth="1"/>
    <col min="6672" max="6907" width="11.42578125" style="189"/>
    <col min="6908" max="6908" width="18.140625" style="189" customWidth="1"/>
    <col min="6909" max="6909" width="8.42578125" style="189" bestFit="1" customWidth="1"/>
    <col min="6910" max="6910" width="8.28515625" style="189" bestFit="1" customWidth="1"/>
    <col min="6911" max="6912" width="8.28515625" style="189" customWidth="1"/>
    <col min="6913" max="6913" width="8.42578125" style="189" bestFit="1" customWidth="1"/>
    <col min="6914" max="6914" width="7.42578125" style="189" bestFit="1" customWidth="1"/>
    <col min="6915" max="6917" width="7.42578125" style="189" customWidth="1"/>
    <col min="6918" max="6923" width="0" style="189" hidden="1" customWidth="1"/>
    <col min="6924" max="6924" width="10.140625" style="189" customWidth="1"/>
    <col min="6925" max="6926" width="11.42578125" style="189"/>
    <col min="6927" max="6927" width="12.42578125" style="189" bestFit="1" customWidth="1"/>
    <col min="6928" max="7163" width="11.42578125" style="189"/>
    <col min="7164" max="7164" width="18.140625" style="189" customWidth="1"/>
    <col min="7165" max="7165" width="8.42578125" style="189" bestFit="1" customWidth="1"/>
    <col min="7166" max="7166" width="8.28515625" style="189" bestFit="1" customWidth="1"/>
    <col min="7167" max="7168" width="8.28515625" style="189" customWidth="1"/>
    <col min="7169" max="7169" width="8.42578125" style="189" bestFit="1" customWidth="1"/>
    <col min="7170" max="7170" width="7.42578125" style="189" bestFit="1" customWidth="1"/>
    <col min="7171" max="7173" width="7.42578125" style="189" customWidth="1"/>
    <col min="7174" max="7179" width="0" style="189" hidden="1" customWidth="1"/>
    <col min="7180" max="7180" width="10.140625" style="189" customWidth="1"/>
    <col min="7181" max="7182" width="11.42578125" style="189"/>
    <col min="7183" max="7183" width="12.42578125" style="189" bestFit="1" customWidth="1"/>
    <col min="7184" max="7419" width="11.42578125" style="189"/>
    <col min="7420" max="7420" width="18.140625" style="189" customWidth="1"/>
    <col min="7421" max="7421" width="8.42578125" style="189" bestFit="1" customWidth="1"/>
    <col min="7422" max="7422" width="8.28515625" style="189" bestFit="1" customWidth="1"/>
    <col min="7423" max="7424" width="8.28515625" style="189" customWidth="1"/>
    <col min="7425" max="7425" width="8.42578125" style="189" bestFit="1" customWidth="1"/>
    <col min="7426" max="7426" width="7.42578125" style="189" bestFit="1" customWidth="1"/>
    <col min="7427" max="7429" width="7.42578125" style="189" customWidth="1"/>
    <col min="7430" max="7435" width="0" style="189" hidden="1" customWidth="1"/>
    <col min="7436" max="7436" width="10.140625" style="189" customWidth="1"/>
    <col min="7437" max="7438" width="11.42578125" style="189"/>
    <col min="7439" max="7439" width="12.42578125" style="189" bestFit="1" customWidth="1"/>
    <col min="7440" max="7675" width="11.42578125" style="189"/>
    <col min="7676" max="7676" width="18.140625" style="189" customWidth="1"/>
    <col min="7677" max="7677" width="8.42578125" style="189" bestFit="1" customWidth="1"/>
    <col min="7678" max="7678" width="8.28515625" style="189" bestFit="1" customWidth="1"/>
    <col min="7679" max="7680" width="8.28515625" style="189" customWidth="1"/>
    <col min="7681" max="7681" width="8.42578125" style="189" bestFit="1" customWidth="1"/>
    <col min="7682" max="7682" width="7.42578125" style="189" bestFit="1" customWidth="1"/>
    <col min="7683" max="7685" width="7.42578125" style="189" customWidth="1"/>
    <col min="7686" max="7691" width="0" style="189" hidden="1" customWidth="1"/>
    <col min="7692" max="7692" width="10.140625" style="189" customWidth="1"/>
    <col min="7693" max="7694" width="11.42578125" style="189"/>
    <col min="7695" max="7695" width="12.42578125" style="189" bestFit="1" customWidth="1"/>
    <col min="7696" max="7931" width="11.42578125" style="189"/>
    <col min="7932" max="7932" width="18.140625" style="189" customWidth="1"/>
    <col min="7933" max="7933" width="8.42578125" style="189" bestFit="1" customWidth="1"/>
    <col min="7934" max="7934" width="8.28515625" style="189" bestFit="1" customWidth="1"/>
    <col min="7935" max="7936" width="8.28515625" style="189" customWidth="1"/>
    <col min="7937" max="7937" width="8.42578125" style="189" bestFit="1" customWidth="1"/>
    <col min="7938" max="7938" width="7.42578125" style="189" bestFit="1" customWidth="1"/>
    <col min="7939" max="7941" width="7.42578125" style="189" customWidth="1"/>
    <col min="7942" max="7947" width="0" style="189" hidden="1" customWidth="1"/>
    <col min="7948" max="7948" width="10.140625" style="189" customWidth="1"/>
    <col min="7949" max="7950" width="11.42578125" style="189"/>
    <col min="7951" max="7951" width="12.42578125" style="189" bestFit="1" customWidth="1"/>
    <col min="7952" max="8187" width="11.42578125" style="189"/>
    <col min="8188" max="8188" width="18.140625" style="189" customWidth="1"/>
    <col min="8189" max="8189" width="8.42578125" style="189" bestFit="1" customWidth="1"/>
    <col min="8190" max="8190" width="8.28515625" style="189" bestFit="1" customWidth="1"/>
    <col min="8191" max="8192" width="8.28515625" style="189" customWidth="1"/>
    <col min="8193" max="8193" width="8.42578125" style="189" bestFit="1" customWidth="1"/>
    <col min="8194" max="8194" width="7.42578125" style="189" bestFit="1" customWidth="1"/>
    <col min="8195" max="8197" width="7.42578125" style="189" customWidth="1"/>
    <col min="8198" max="8203" width="0" style="189" hidden="1" customWidth="1"/>
    <col min="8204" max="8204" width="10.140625" style="189" customWidth="1"/>
    <col min="8205" max="8206" width="11.42578125" style="189"/>
    <col min="8207" max="8207" width="12.42578125" style="189" bestFit="1" customWidth="1"/>
    <col min="8208" max="8443" width="11.42578125" style="189"/>
    <col min="8444" max="8444" width="18.140625" style="189" customWidth="1"/>
    <col min="8445" max="8445" width="8.42578125" style="189" bestFit="1" customWidth="1"/>
    <col min="8446" max="8446" width="8.28515625" style="189" bestFit="1" customWidth="1"/>
    <col min="8447" max="8448" width="8.28515625" style="189" customWidth="1"/>
    <col min="8449" max="8449" width="8.42578125" style="189" bestFit="1" customWidth="1"/>
    <col min="8450" max="8450" width="7.42578125" style="189" bestFit="1" customWidth="1"/>
    <col min="8451" max="8453" width="7.42578125" style="189" customWidth="1"/>
    <col min="8454" max="8459" width="0" style="189" hidden="1" customWidth="1"/>
    <col min="8460" max="8460" width="10.140625" style="189" customWidth="1"/>
    <col min="8461" max="8462" width="11.42578125" style="189"/>
    <col min="8463" max="8463" width="12.42578125" style="189" bestFit="1" customWidth="1"/>
    <col min="8464" max="8699" width="11.42578125" style="189"/>
    <col min="8700" max="8700" width="18.140625" style="189" customWidth="1"/>
    <col min="8701" max="8701" width="8.42578125" style="189" bestFit="1" customWidth="1"/>
    <col min="8702" max="8702" width="8.28515625" style="189" bestFit="1" customWidth="1"/>
    <col min="8703" max="8704" width="8.28515625" style="189" customWidth="1"/>
    <col min="8705" max="8705" width="8.42578125" style="189" bestFit="1" customWidth="1"/>
    <col min="8706" max="8706" width="7.42578125" style="189" bestFit="1" customWidth="1"/>
    <col min="8707" max="8709" width="7.42578125" style="189" customWidth="1"/>
    <col min="8710" max="8715" width="0" style="189" hidden="1" customWidth="1"/>
    <col min="8716" max="8716" width="10.140625" style="189" customWidth="1"/>
    <col min="8717" max="8718" width="11.42578125" style="189"/>
    <col min="8719" max="8719" width="12.42578125" style="189" bestFit="1" customWidth="1"/>
    <col min="8720" max="8955" width="11.42578125" style="189"/>
    <col min="8956" max="8956" width="18.140625" style="189" customWidth="1"/>
    <col min="8957" max="8957" width="8.42578125" style="189" bestFit="1" customWidth="1"/>
    <col min="8958" max="8958" width="8.28515625" style="189" bestFit="1" customWidth="1"/>
    <col min="8959" max="8960" width="8.28515625" style="189" customWidth="1"/>
    <col min="8961" max="8961" width="8.42578125" style="189" bestFit="1" customWidth="1"/>
    <col min="8962" max="8962" width="7.42578125" style="189" bestFit="1" customWidth="1"/>
    <col min="8963" max="8965" width="7.42578125" style="189" customWidth="1"/>
    <col min="8966" max="8971" width="0" style="189" hidden="1" customWidth="1"/>
    <col min="8972" max="8972" width="10.140625" style="189" customWidth="1"/>
    <col min="8973" max="8974" width="11.42578125" style="189"/>
    <col min="8975" max="8975" width="12.42578125" style="189" bestFit="1" customWidth="1"/>
    <col min="8976" max="9211" width="11.42578125" style="189"/>
    <col min="9212" max="9212" width="18.140625" style="189" customWidth="1"/>
    <col min="9213" max="9213" width="8.42578125" style="189" bestFit="1" customWidth="1"/>
    <col min="9214" max="9214" width="8.28515625" style="189" bestFit="1" customWidth="1"/>
    <col min="9215" max="9216" width="8.28515625" style="189" customWidth="1"/>
    <col min="9217" max="9217" width="8.42578125" style="189" bestFit="1" customWidth="1"/>
    <col min="9218" max="9218" width="7.42578125" style="189" bestFit="1" customWidth="1"/>
    <col min="9219" max="9221" width="7.42578125" style="189" customWidth="1"/>
    <col min="9222" max="9227" width="0" style="189" hidden="1" customWidth="1"/>
    <col min="9228" max="9228" width="10.140625" style="189" customWidth="1"/>
    <col min="9229" max="9230" width="11.42578125" style="189"/>
    <col min="9231" max="9231" width="12.42578125" style="189" bestFit="1" customWidth="1"/>
    <col min="9232" max="9467" width="11.42578125" style="189"/>
    <col min="9468" max="9468" width="18.140625" style="189" customWidth="1"/>
    <col min="9469" max="9469" width="8.42578125" style="189" bestFit="1" customWidth="1"/>
    <col min="9470" max="9470" width="8.28515625" style="189" bestFit="1" customWidth="1"/>
    <col min="9471" max="9472" width="8.28515625" style="189" customWidth="1"/>
    <col min="9473" max="9473" width="8.42578125" style="189" bestFit="1" customWidth="1"/>
    <col min="9474" max="9474" width="7.42578125" style="189" bestFit="1" customWidth="1"/>
    <col min="9475" max="9477" width="7.42578125" style="189" customWidth="1"/>
    <col min="9478" max="9483" width="0" style="189" hidden="1" customWidth="1"/>
    <col min="9484" max="9484" width="10.140625" style="189" customWidth="1"/>
    <col min="9485" max="9486" width="11.42578125" style="189"/>
    <col min="9487" max="9487" width="12.42578125" style="189" bestFit="1" customWidth="1"/>
    <col min="9488" max="9723" width="11.42578125" style="189"/>
    <col min="9724" max="9724" width="18.140625" style="189" customWidth="1"/>
    <col min="9725" max="9725" width="8.42578125" style="189" bestFit="1" customWidth="1"/>
    <col min="9726" max="9726" width="8.28515625" style="189" bestFit="1" customWidth="1"/>
    <col min="9727" max="9728" width="8.28515625" style="189" customWidth="1"/>
    <col min="9729" max="9729" width="8.42578125" style="189" bestFit="1" customWidth="1"/>
    <col min="9730" max="9730" width="7.42578125" style="189" bestFit="1" customWidth="1"/>
    <col min="9731" max="9733" width="7.42578125" style="189" customWidth="1"/>
    <col min="9734" max="9739" width="0" style="189" hidden="1" customWidth="1"/>
    <col min="9740" max="9740" width="10.140625" style="189" customWidth="1"/>
    <col min="9741" max="9742" width="11.42578125" style="189"/>
    <col min="9743" max="9743" width="12.42578125" style="189" bestFit="1" customWidth="1"/>
    <col min="9744" max="9979" width="11.42578125" style="189"/>
    <col min="9980" max="9980" width="18.140625" style="189" customWidth="1"/>
    <col min="9981" max="9981" width="8.42578125" style="189" bestFit="1" customWidth="1"/>
    <col min="9982" max="9982" width="8.28515625" style="189" bestFit="1" customWidth="1"/>
    <col min="9983" max="9984" width="8.28515625" style="189" customWidth="1"/>
    <col min="9985" max="9985" width="8.42578125" style="189" bestFit="1" customWidth="1"/>
    <col min="9986" max="9986" width="7.42578125" style="189" bestFit="1" customWidth="1"/>
    <col min="9987" max="9989" width="7.42578125" style="189" customWidth="1"/>
    <col min="9990" max="9995" width="0" style="189" hidden="1" customWidth="1"/>
    <col min="9996" max="9996" width="10.140625" style="189" customWidth="1"/>
    <col min="9997" max="9998" width="11.42578125" style="189"/>
    <col min="9999" max="9999" width="12.42578125" style="189" bestFit="1" customWidth="1"/>
    <col min="10000" max="10235" width="11.42578125" style="189"/>
    <col min="10236" max="10236" width="18.140625" style="189" customWidth="1"/>
    <col min="10237" max="10237" width="8.42578125" style="189" bestFit="1" customWidth="1"/>
    <col min="10238" max="10238" width="8.28515625" style="189" bestFit="1" customWidth="1"/>
    <col min="10239" max="10240" width="8.28515625" style="189" customWidth="1"/>
    <col min="10241" max="10241" width="8.42578125" style="189" bestFit="1" customWidth="1"/>
    <col min="10242" max="10242" width="7.42578125" style="189" bestFit="1" customWidth="1"/>
    <col min="10243" max="10245" width="7.42578125" style="189" customWidth="1"/>
    <col min="10246" max="10251" width="0" style="189" hidden="1" customWidth="1"/>
    <col min="10252" max="10252" width="10.140625" style="189" customWidth="1"/>
    <col min="10253" max="10254" width="11.42578125" style="189"/>
    <col min="10255" max="10255" width="12.42578125" style="189" bestFit="1" customWidth="1"/>
    <col min="10256" max="10491" width="11.42578125" style="189"/>
    <col min="10492" max="10492" width="18.140625" style="189" customWidth="1"/>
    <col min="10493" max="10493" width="8.42578125" style="189" bestFit="1" customWidth="1"/>
    <col min="10494" max="10494" width="8.28515625" style="189" bestFit="1" customWidth="1"/>
    <col min="10495" max="10496" width="8.28515625" style="189" customWidth="1"/>
    <col min="10497" max="10497" width="8.42578125" style="189" bestFit="1" customWidth="1"/>
    <col min="10498" max="10498" width="7.42578125" style="189" bestFit="1" customWidth="1"/>
    <col min="10499" max="10501" width="7.42578125" style="189" customWidth="1"/>
    <col min="10502" max="10507" width="0" style="189" hidden="1" customWidth="1"/>
    <col min="10508" max="10508" width="10.140625" style="189" customWidth="1"/>
    <col min="10509" max="10510" width="11.42578125" style="189"/>
    <col min="10511" max="10511" width="12.42578125" style="189" bestFit="1" customWidth="1"/>
    <col min="10512" max="10747" width="11.42578125" style="189"/>
    <col min="10748" max="10748" width="18.140625" style="189" customWidth="1"/>
    <col min="10749" max="10749" width="8.42578125" style="189" bestFit="1" customWidth="1"/>
    <col min="10750" max="10750" width="8.28515625" style="189" bestFit="1" customWidth="1"/>
    <col min="10751" max="10752" width="8.28515625" style="189" customWidth="1"/>
    <col min="10753" max="10753" width="8.42578125" style="189" bestFit="1" customWidth="1"/>
    <col min="10754" max="10754" width="7.42578125" style="189" bestFit="1" customWidth="1"/>
    <col min="10755" max="10757" width="7.42578125" style="189" customWidth="1"/>
    <col min="10758" max="10763" width="0" style="189" hidden="1" customWidth="1"/>
    <col min="10764" max="10764" width="10.140625" style="189" customWidth="1"/>
    <col min="10765" max="10766" width="11.42578125" style="189"/>
    <col min="10767" max="10767" width="12.42578125" style="189" bestFit="1" customWidth="1"/>
    <col min="10768" max="11003" width="11.42578125" style="189"/>
    <col min="11004" max="11004" width="18.140625" style="189" customWidth="1"/>
    <col min="11005" max="11005" width="8.42578125" style="189" bestFit="1" customWidth="1"/>
    <col min="11006" max="11006" width="8.28515625" style="189" bestFit="1" customWidth="1"/>
    <col min="11007" max="11008" width="8.28515625" style="189" customWidth="1"/>
    <col min="11009" max="11009" width="8.42578125" style="189" bestFit="1" customWidth="1"/>
    <col min="11010" max="11010" width="7.42578125" style="189" bestFit="1" customWidth="1"/>
    <col min="11011" max="11013" width="7.42578125" style="189" customWidth="1"/>
    <col min="11014" max="11019" width="0" style="189" hidden="1" customWidth="1"/>
    <col min="11020" max="11020" width="10.140625" style="189" customWidth="1"/>
    <col min="11021" max="11022" width="11.42578125" style="189"/>
    <col min="11023" max="11023" width="12.42578125" style="189" bestFit="1" customWidth="1"/>
    <col min="11024" max="11259" width="11.42578125" style="189"/>
    <col min="11260" max="11260" width="18.140625" style="189" customWidth="1"/>
    <col min="11261" max="11261" width="8.42578125" style="189" bestFit="1" customWidth="1"/>
    <col min="11262" max="11262" width="8.28515625" style="189" bestFit="1" customWidth="1"/>
    <col min="11263" max="11264" width="8.28515625" style="189" customWidth="1"/>
    <col min="11265" max="11265" width="8.42578125" style="189" bestFit="1" customWidth="1"/>
    <col min="11266" max="11266" width="7.42578125" style="189" bestFit="1" customWidth="1"/>
    <col min="11267" max="11269" width="7.42578125" style="189" customWidth="1"/>
    <col min="11270" max="11275" width="0" style="189" hidden="1" customWidth="1"/>
    <col min="11276" max="11276" width="10.140625" style="189" customWidth="1"/>
    <col min="11277" max="11278" width="11.42578125" style="189"/>
    <col min="11279" max="11279" width="12.42578125" style="189" bestFit="1" customWidth="1"/>
    <col min="11280" max="11515" width="11.42578125" style="189"/>
    <col min="11516" max="11516" width="18.140625" style="189" customWidth="1"/>
    <col min="11517" max="11517" width="8.42578125" style="189" bestFit="1" customWidth="1"/>
    <col min="11518" max="11518" width="8.28515625" style="189" bestFit="1" customWidth="1"/>
    <col min="11519" max="11520" width="8.28515625" style="189" customWidth="1"/>
    <col min="11521" max="11521" width="8.42578125" style="189" bestFit="1" customWidth="1"/>
    <col min="11522" max="11522" width="7.42578125" style="189" bestFit="1" customWidth="1"/>
    <col min="11523" max="11525" width="7.42578125" style="189" customWidth="1"/>
    <col min="11526" max="11531" width="0" style="189" hidden="1" customWidth="1"/>
    <col min="11532" max="11532" width="10.140625" style="189" customWidth="1"/>
    <col min="11533" max="11534" width="11.42578125" style="189"/>
    <col min="11535" max="11535" width="12.42578125" style="189" bestFit="1" customWidth="1"/>
    <col min="11536" max="11771" width="11.42578125" style="189"/>
    <col min="11772" max="11772" width="18.140625" style="189" customWidth="1"/>
    <col min="11773" max="11773" width="8.42578125" style="189" bestFit="1" customWidth="1"/>
    <col min="11774" max="11774" width="8.28515625" style="189" bestFit="1" customWidth="1"/>
    <col min="11775" max="11776" width="8.28515625" style="189" customWidth="1"/>
    <col min="11777" max="11777" width="8.42578125" style="189" bestFit="1" customWidth="1"/>
    <col min="11778" max="11778" width="7.42578125" style="189" bestFit="1" customWidth="1"/>
    <col min="11779" max="11781" width="7.42578125" style="189" customWidth="1"/>
    <col min="11782" max="11787" width="0" style="189" hidden="1" customWidth="1"/>
    <col min="11788" max="11788" width="10.140625" style="189" customWidth="1"/>
    <col min="11789" max="11790" width="11.42578125" style="189"/>
    <col min="11791" max="11791" width="12.42578125" style="189" bestFit="1" customWidth="1"/>
    <col min="11792" max="12027" width="11.42578125" style="189"/>
    <col min="12028" max="12028" width="18.140625" style="189" customWidth="1"/>
    <col min="12029" max="12029" width="8.42578125" style="189" bestFit="1" customWidth="1"/>
    <col min="12030" max="12030" width="8.28515625" style="189" bestFit="1" customWidth="1"/>
    <col min="12031" max="12032" width="8.28515625" style="189" customWidth="1"/>
    <col min="12033" max="12033" width="8.42578125" style="189" bestFit="1" customWidth="1"/>
    <col min="12034" max="12034" width="7.42578125" style="189" bestFit="1" customWidth="1"/>
    <col min="12035" max="12037" width="7.42578125" style="189" customWidth="1"/>
    <col min="12038" max="12043" width="0" style="189" hidden="1" customWidth="1"/>
    <col min="12044" max="12044" width="10.140625" style="189" customWidth="1"/>
    <col min="12045" max="12046" width="11.42578125" style="189"/>
    <col min="12047" max="12047" width="12.42578125" style="189" bestFit="1" customWidth="1"/>
    <col min="12048" max="12283" width="11.42578125" style="189"/>
    <col min="12284" max="12284" width="18.140625" style="189" customWidth="1"/>
    <col min="12285" max="12285" width="8.42578125" style="189" bestFit="1" customWidth="1"/>
    <col min="12286" max="12286" width="8.28515625" style="189" bestFit="1" customWidth="1"/>
    <col min="12287" max="12288" width="8.28515625" style="189" customWidth="1"/>
    <col min="12289" max="12289" width="8.42578125" style="189" bestFit="1" customWidth="1"/>
    <col min="12290" max="12290" width="7.42578125" style="189" bestFit="1" customWidth="1"/>
    <col min="12291" max="12293" width="7.42578125" style="189" customWidth="1"/>
    <col min="12294" max="12299" width="0" style="189" hidden="1" customWidth="1"/>
    <col min="12300" max="12300" width="10.140625" style="189" customWidth="1"/>
    <col min="12301" max="12302" width="11.42578125" style="189"/>
    <col min="12303" max="12303" width="12.42578125" style="189" bestFit="1" customWidth="1"/>
    <col min="12304" max="12539" width="11.42578125" style="189"/>
    <col min="12540" max="12540" width="18.140625" style="189" customWidth="1"/>
    <col min="12541" max="12541" width="8.42578125" style="189" bestFit="1" customWidth="1"/>
    <col min="12542" max="12542" width="8.28515625" style="189" bestFit="1" customWidth="1"/>
    <col min="12543" max="12544" width="8.28515625" style="189" customWidth="1"/>
    <col min="12545" max="12545" width="8.42578125" style="189" bestFit="1" customWidth="1"/>
    <col min="12546" max="12546" width="7.42578125" style="189" bestFit="1" customWidth="1"/>
    <col min="12547" max="12549" width="7.42578125" style="189" customWidth="1"/>
    <col min="12550" max="12555" width="0" style="189" hidden="1" customWidth="1"/>
    <col min="12556" max="12556" width="10.140625" style="189" customWidth="1"/>
    <col min="12557" max="12558" width="11.42578125" style="189"/>
    <col min="12559" max="12559" width="12.42578125" style="189" bestFit="1" customWidth="1"/>
    <col min="12560" max="12795" width="11.42578125" style="189"/>
    <col min="12796" max="12796" width="18.140625" style="189" customWidth="1"/>
    <col min="12797" max="12797" width="8.42578125" style="189" bestFit="1" customWidth="1"/>
    <col min="12798" max="12798" width="8.28515625" style="189" bestFit="1" customWidth="1"/>
    <col min="12799" max="12800" width="8.28515625" style="189" customWidth="1"/>
    <col min="12801" max="12801" width="8.42578125" style="189" bestFit="1" customWidth="1"/>
    <col min="12802" max="12802" width="7.42578125" style="189" bestFit="1" customWidth="1"/>
    <col min="12803" max="12805" width="7.42578125" style="189" customWidth="1"/>
    <col min="12806" max="12811" width="0" style="189" hidden="1" customWidth="1"/>
    <col min="12812" max="12812" width="10.140625" style="189" customWidth="1"/>
    <col min="12813" max="12814" width="11.42578125" style="189"/>
    <col min="12815" max="12815" width="12.42578125" style="189" bestFit="1" customWidth="1"/>
    <col min="12816" max="13051" width="11.42578125" style="189"/>
    <col min="13052" max="13052" width="18.140625" style="189" customWidth="1"/>
    <col min="13053" max="13053" width="8.42578125" style="189" bestFit="1" customWidth="1"/>
    <col min="13054" max="13054" width="8.28515625" style="189" bestFit="1" customWidth="1"/>
    <col min="13055" max="13056" width="8.28515625" style="189" customWidth="1"/>
    <col min="13057" max="13057" width="8.42578125" style="189" bestFit="1" customWidth="1"/>
    <col min="13058" max="13058" width="7.42578125" style="189" bestFit="1" customWidth="1"/>
    <col min="13059" max="13061" width="7.42578125" style="189" customWidth="1"/>
    <col min="13062" max="13067" width="0" style="189" hidden="1" customWidth="1"/>
    <col min="13068" max="13068" width="10.140625" style="189" customWidth="1"/>
    <col min="13069" max="13070" width="11.42578125" style="189"/>
    <col min="13071" max="13071" width="12.42578125" style="189" bestFit="1" customWidth="1"/>
    <col min="13072" max="13307" width="11.42578125" style="189"/>
    <col min="13308" max="13308" width="18.140625" style="189" customWidth="1"/>
    <col min="13309" max="13309" width="8.42578125" style="189" bestFit="1" customWidth="1"/>
    <col min="13310" max="13310" width="8.28515625" style="189" bestFit="1" customWidth="1"/>
    <col min="13311" max="13312" width="8.28515625" style="189" customWidth="1"/>
    <col min="13313" max="13313" width="8.42578125" style="189" bestFit="1" customWidth="1"/>
    <col min="13314" max="13314" width="7.42578125" style="189" bestFit="1" customWidth="1"/>
    <col min="13315" max="13317" width="7.42578125" style="189" customWidth="1"/>
    <col min="13318" max="13323" width="0" style="189" hidden="1" customWidth="1"/>
    <col min="13324" max="13324" width="10.140625" style="189" customWidth="1"/>
    <col min="13325" max="13326" width="11.42578125" style="189"/>
    <col min="13327" max="13327" width="12.42578125" style="189" bestFit="1" customWidth="1"/>
    <col min="13328" max="13563" width="11.42578125" style="189"/>
    <col min="13564" max="13564" width="18.140625" style="189" customWidth="1"/>
    <col min="13565" max="13565" width="8.42578125" style="189" bestFit="1" customWidth="1"/>
    <col min="13566" max="13566" width="8.28515625" style="189" bestFit="1" customWidth="1"/>
    <col min="13567" max="13568" width="8.28515625" style="189" customWidth="1"/>
    <col min="13569" max="13569" width="8.42578125" style="189" bestFit="1" customWidth="1"/>
    <col min="13570" max="13570" width="7.42578125" style="189" bestFit="1" customWidth="1"/>
    <col min="13571" max="13573" width="7.42578125" style="189" customWidth="1"/>
    <col min="13574" max="13579" width="0" style="189" hidden="1" customWidth="1"/>
    <col min="13580" max="13580" width="10.140625" style="189" customWidth="1"/>
    <col min="13581" max="13582" width="11.42578125" style="189"/>
    <col min="13583" max="13583" width="12.42578125" style="189" bestFit="1" customWidth="1"/>
    <col min="13584" max="13819" width="11.42578125" style="189"/>
    <col min="13820" max="13820" width="18.140625" style="189" customWidth="1"/>
    <col min="13821" max="13821" width="8.42578125" style="189" bestFit="1" customWidth="1"/>
    <col min="13822" max="13822" width="8.28515625" style="189" bestFit="1" customWidth="1"/>
    <col min="13823" max="13824" width="8.28515625" style="189" customWidth="1"/>
    <col min="13825" max="13825" width="8.42578125" style="189" bestFit="1" customWidth="1"/>
    <col min="13826" max="13826" width="7.42578125" style="189" bestFit="1" customWidth="1"/>
    <col min="13827" max="13829" width="7.42578125" style="189" customWidth="1"/>
    <col min="13830" max="13835" width="0" style="189" hidden="1" customWidth="1"/>
    <col min="13836" max="13836" width="10.140625" style="189" customWidth="1"/>
    <col min="13837" max="13838" width="11.42578125" style="189"/>
    <col min="13839" max="13839" width="12.42578125" style="189" bestFit="1" customWidth="1"/>
    <col min="13840" max="14075" width="11.42578125" style="189"/>
    <col min="14076" max="14076" width="18.140625" style="189" customWidth="1"/>
    <col min="14077" max="14077" width="8.42578125" style="189" bestFit="1" customWidth="1"/>
    <col min="14078" max="14078" width="8.28515625" style="189" bestFit="1" customWidth="1"/>
    <col min="14079" max="14080" width="8.28515625" style="189" customWidth="1"/>
    <col min="14081" max="14081" width="8.42578125" style="189" bestFit="1" customWidth="1"/>
    <col min="14082" max="14082" width="7.42578125" style="189" bestFit="1" customWidth="1"/>
    <col min="14083" max="14085" width="7.42578125" style="189" customWidth="1"/>
    <col min="14086" max="14091" width="0" style="189" hidden="1" customWidth="1"/>
    <col min="14092" max="14092" width="10.140625" style="189" customWidth="1"/>
    <col min="14093" max="14094" width="11.42578125" style="189"/>
    <col min="14095" max="14095" width="12.42578125" style="189" bestFit="1" customWidth="1"/>
    <col min="14096" max="14331" width="11.42578125" style="189"/>
    <col min="14332" max="14332" width="18.140625" style="189" customWidth="1"/>
    <col min="14333" max="14333" width="8.42578125" style="189" bestFit="1" customWidth="1"/>
    <col min="14334" max="14334" width="8.28515625" style="189" bestFit="1" customWidth="1"/>
    <col min="14335" max="14336" width="8.28515625" style="189" customWidth="1"/>
    <col min="14337" max="14337" width="8.42578125" style="189" bestFit="1" customWidth="1"/>
    <col min="14338" max="14338" width="7.42578125" style="189" bestFit="1" customWidth="1"/>
    <col min="14339" max="14341" width="7.42578125" style="189" customWidth="1"/>
    <col min="14342" max="14347" width="0" style="189" hidden="1" customWidth="1"/>
    <col min="14348" max="14348" width="10.140625" style="189" customWidth="1"/>
    <col min="14349" max="14350" width="11.42578125" style="189"/>
    <col min="14351" max="14351" width="12.42578125" style="189" bestFit="1" customWidth="1"/>
    <col min="14352" max="14587" width="11.42578125" style="189"/>
    <col min="14588" max="14588" width="18.140625" style="189" customWidth="1"/>
    <col min="14589" max="14589" width="8.42578125" style="189" bestFit="1" customWidth="1"/>
    <col min="14590" max="14590" width="8.28515625" style="189" bestFit="1" customWidth="1"/>
    <col min="14591" max="14592" width="8.28515625" style="189" customWidth="1"/>
    <col min="14593" max="14593" width="8.42578125" style="189" bestFit="1" customWidth="1"/>
    <col min="14594" max="14594" width="7.42578125" style="189" bestFit="1" customWidth="1"/>
    <col min="14595" max="14597" width="7.42578125" style="189" customWidth="1"/>
    <col min="14598" max="14603" width="0" style="189" hidden="1" customWidth="1"/>
    <col min="14604" max="14604" width="10.140625" style="189" customWidth="1"/>
    <col min="14605" max="14606" width="11.42578125" style="189"/>
    <col min="14607" max="14607" width="12.42578125" style="189" bestFit="1" customWidth="1"/>
    <col min="14608" max="14843" width="11.42578125" style="189"/>
    <col min="14844" max="14844" width="18.140625" style="189" customWidth="1"/>
    <col min="14845" max="14845" width="8.42578125" style="189" bestFit="1" customWidth="1"/>
    <col min="14846" max="14846" width="8.28515625" style="189" bestFit="1" customWidth="1"/>
    <col min="14847" max="14848" width="8.28515625" style="189" customWidth="1"/>
    <col min="14849" max="14849" width="8.42578125" style="189" bestFit="1" customWidth="1"/>
    <col min="14850" max="14850" width="7.42578125" style="189" bestFit="1" customWidth="1"/>
    <col min="14851" max="14853" width="7.42578125" style="189" customWidth="1"/>
    <col min="14854" max="14859" width="0" style="189" hidden="1" customWidth="1"/>
    <col min="14860" max="14860" width="10.140625" style="189" customWidth="1"/>
    <col min="14861" max="14862" width="11.42578125" style="189"/>
    <col min="14863" max="14863" width="12.42578125" style="189" bestFit="1" customWidth="1"/>
    <col min="14864" max="15099" width="11.42578125" style="189"/>
    <col min="15100" max="15100" width="18.140625" style="189" customWidth="1"/>
    <col min="15101" max="15101" width="8.42578125" style="189" bestFit="1" customWidth="1"/>
    <col min="15102" max="15102" width="8.28515625" style="189" bestFit="1" customWidth="1"/>
    <col min="15103" max="15104" width="8.28515625" style="189" customWidth="1"/>
    <col min="15105" max="15105" width="8.42578125" style="189" bestFit="1" customWidth="1"/>
    <col min="15106" max="15106" width="7.42578125" style="189" bestFit="1" customWidth="1"/>
    <col min="15107" max="15109" width="7.42578125" style="189" customWidth="1"/>
    <col min="15110" max="15115" width="0" style="189" hidden="1" customWidth="1"/>
    <col min="15116" max="15116" width="10.140625" style="189" customWidth="1"/>
    <col min="15117" max="15118" width="11.42578125" style="189"/>
    <col min="15119" max="15119" width="12.42578125" style="189" bestFit="1" customWidth="1"/>
    <col min="15120" max="15355" width="11.42578125" style="189"/>
    <col min="15356" max="15356" width="18.140625" style="189" customWidth="1"/>
    <col min="15357" max="15357" width="8.42578125" style="189" bestFit="1" customWidth="1"/>
    <col min="15358" max="15358" width="8.28515625" style="189" bestFit="1" customWidth="1"/>
    <col min="15359" max="15360" width="8.28515625" style="189" customWidth="1"/>
    <col min="15361" max="15361" width="8.42578125" style="189" bestFit="1" customWidth="1"/>
    <col min="15362" max="15362" width="7.42578125" style="189" bestFit="1" customWidth="1"/>
    <col min="15363" max="15365" width="7.42578125" style="189" customWidth="1"/>
    <col min="15366" max="15371" width="0" style="189" hidden="1" customWidth="1"/>
    <col min="15372" max="15372" width="10.140625" style="189" customWidth="1"/>
    <col min="15373" max="15374" width="11.42578125" style="189"/>
    <col min="15375" max="15375" width="12.42578125" style="189" bestFit="1" customWidth="1"/>
    <col min="15376" max="15611" width="11.42578125" style="189"/>
    <col min="15612" max="15612" width="18.140625" style="189" customWidth="1"/>
    <col min="15613" max="15613" width="8.42578125" style="189" bestFit="1" customWidth="1"/>
    <col min="15614" max="15614" width="8.28515625" style="189" bestFit="1" customWidth="1"/>
    <col min="15615" max="15616" width="8.28515625" style="189" customWidth="1"/>
    <col min="15617" max="15617" width="8.42578125" style="189" bestFit="1" customWidth="1"/>
    <col min="15618" max="15618" width="7.42578125" style="189" bestFit="1" customWidth="1"/>
    <col min="15619" max="15621" width="7.42578125" style="189" customWidth="1"/>
    <col min="15622" max="15627" width="0" style="189" hidden="1" customWidth="1"/>
    <col min="15628" max="15628" width="10.140625" style="189" customWidth="1"/>
    <col min="15629" max="15630" width="11.42578125" style="189"/>
    <col min="15631" max="15631" width="12.42578125" style="189" bestFit="1" customWidth="1"/>
    <col min="15632" max="15867" width="11.42578125" style="189"/>
    <col min="15868" max="15868" width="18.140625" style="189" customWidth="1"/>
    <col min="15869" max="15869" width="8.42578125" style="189" bestFit="1" customWidth="1"/>
    <col min="15870" max="15870" width="8.28515625" style="189" bestFit="1" customWidth="1"/>
    <col min="15871" max="15872" width="8.28515625" style="189" customWidth="1"/>
    <col min="15873" max="15873" width="8.42578125" style="189" bestFit="1" customWidth="1"/>
    <col min="15874" max="15874" width="7.42578125" style="189" bestFit="1" customWidth="1"/>
    <col min="15875" max="15877" width="7.42578125" style="189" customWidth="1"/>
    <col min="15878" max="15883" width="0" style="189" hidden="1" customWidth="1"/>
    <col min="15884" max="15884" width="10.140625" style="189" customWidth="1"/>
    <col min="15885" max="15886" width="11.42578125" style="189"/>
    <col min="15887" max="15887" width="12.42578125" style="189" bestFit="1" customWidth="1"/>
    <col min="15888" max="16123" width="11.42578125" style="189"/>
    <col min="16124" max="16124" width="18.140625" style="189" customWidth="1"/>
    <col min="16125" max="16125" width="8.42578125" style="189" bestFit="1" customWidth="1"/>
    <col min="16126" max="16126" width="8.28515625" style="189" bestFit="1" customWidth="1"/>
    <col min="16127" max="16128" width="8.28515625" style="189" customWidth="1"/>
    <col min="16129" max="16129" width="8.42578125" style="189" bestFit="1" customWidth="1"/>
    <col min="16130" max="16130" width="7.42578125" style="189" bestFit="1" customWidth="1"/>
    <col min="16131" max="16133" width="7.42578125" style="189" customWidth="1"/>
    <col min="16134" max="16139" width="0" style="189" hidden="1" customWidth="1"/>
    <col min="16140" max="16140" width="10.140625" style="189" customWidth="1"/>
    <col min="16141" max="16142" width="11.42578125" style="189"/>
    <col min="16143" max="16143" width="12.42578125" style="189" bestFit="1" customWidth="1"/>
    <col min="16144" max="16384" width="11.42578125" style="189"/>
  </cols>
  <sheetData>
    <row r="1" spans="1:17" s="190" customFormat="1" x14ac:dyDescent="0.2">
      <c r="B1" s="203"/>
      <c r="C1" s="203"/>
      <c r="D1" s="203"/>
      <c r="E1" s="203"/>
      <c r="F1" s="203"/>
      <c r="G1" s="203"/>
      <c r="H1" s="203"/>
      <c r="I1" s="203"/>
      <c r="J1" s="203"/>
      <c r="K1" s="203"/>
      <c r="L1" s="203"/>
    </row>
    <row r="2" spans="1:17" s="190" customFormat="1" x14ac:dyDescent="0.2">
      <c r="A2" s="217" t="s">
        <v>121</v>
      </c>
      <c r="B2" s="203"/>
      <c r="C2" s="203"/>
      <c r="D2" s="203"/>
      <c r="E2" s="203"/>
      <c r="F2" s="203"/>
      <c r="G2" s="203"/>
      <c r="H2" s="203"/>
      <c r="I2" s="203"/>
      <c r="K2" s="203"/>
      <c r="L2" s="203"/>
    </row>
    <row r="3" spans="1:17" s="190" customFormat="1" ht="15" x14ac:dyDescent="0.25">
      <c r="A3" s="217" t="s">
        <v>122</v>
      </c>
      <c r="B3" s="203"/>
      <c r="C3" s="203"/>
      <c r="D3" s="203"/>
      <c r="E3" s="203"/>
      <c r="F3" s="203"/>
      <c r="G3" s="203"/>
      <c r="H3" s="203"/>
      <c r="I3" s="203"/>
      <c r="J3" s="359"/>
      <c r="K3" s="203"/>
      <c r="L3" s="203"/>
    </row>
    <row r="4" spans="1:17" s="190" customFormat="1" x14ac:dyDescent="0.2">
      <c r="B4" s="203"/>
      <c r="C4" s="203"/>
      <c r="D4" s="203"/>
      <c r="E4" s="203"/>
      <c r="F4" s="203"/>
      <c r="G4" s="203"/>
      <c r="H4" s="203"/>
      <c r="I4" s="203"/>
      <c r="J4" s="203"/>
      <c r="K4" s="203"/>
      <c r="L4" s="203"/>
    </row>
    <row r="5" spans="1:17" s="190" customFormat="1" ht="12.75" x14ac:dyDescent="0.2">
      <c r="B5" s="424" t="s">
        <v>139</v>
      </c>
      <c r="C5" s="424"/>
      <c r="D5" s="424"/>
      <c r="E5" s="424"/>
      <c r="F5" s="424"/>
      <c r="G5" s="424"/>
      <c r="H5" s="424"/>
      <c r="I5" s="424"/>
      <c r="J5" s="424"/>
      <c r="K5" s="424"/>
      <c r="L5" s="203"/>
      <c r="M5" s="390" t="s">
        <v>594</v>
      </c>
      <c r="O5" s="360"/>
    </row>
    <row r="6" spans="1:17" s="190" customFormat="1" ht="12.75" x14ac:dyDescent="0.2">
      <c r="B6" s="437" t="str">
        <f>'Solicitudes Regiones'!$B$6:$P$6</f>
        <v>Acumuladas de julio de 2008 a octubre de 2018</v>
      </c>
      <c r="C6" s="437"/>
      <c r="D6" s="437"/>
      <c r="E6" s="437"/>
      <c r="F6" s="437"/>
      <c r="G6" s="437"/>
      <c r="H6" s="437"/>
      <c r="I6" s="437"/>
      <c r="J6" s="437"/>
      <c r="K6" s="437"/>
    </row>
    <row r="7" spans="1:17" s="193" customFormat="1" x14ac:dyDescent="0.2">
      <c r="B7" s="191"/>
      <c r="C7" s="192"/>
      <c r="D7" s="192"/>
      <c r="E7" s="192"/>
      <c r="F7" s="192"/>
      <c r="G7" s="192"/>
      <c r="H7" s="192"/>
      <c r="I7" s="192"/>
      <c r="J7" s="192"/>
      <c r="K7" s="192"/>
      <c r="L7" s="192"/>
    </row>
    <row r="8" spans="1:17" ht="15" customHeight="1" x14ac:dyDescent="0.2">
      <c r="B8" s="453" t="s">
        <v>98</v>
      </c>
      <c r="C8" s="454"/>
      <c r="D8" s="454"/>
      <c r="E8" s="454"/>
      <c r="F8" s="454"/>
      <c r="G8" s="454"/>
      <c r="H8" s="454"/>
      <c r="I8" s="454"/>
      <c r="J8" s="454"/>
      <c r="K8" s="455"/>
    </row>
    <row r="9" spans="1:17" ht="20.25" customHeight="1" x14ac:dyDescent="0.2">
      <c r="B9" s="452" t="s">
        <v>74</v>
      </c>
      <c r="C9" s="453" t="s">
        <v>2</v>
      </c>
      <c r="D9" s="454"/>
      <c r="E9" s="454"/>
      <c r="F9" s="454"/>
      <c r="G9" s="454"/>
      <c r="H9" s="454"/>
      <c r="I9" s="454"/>
      <c r="J9" s="454"/>
      <c r="K9" s="455"/>
    </row>
    <row r="10" spans="1:17" ht="24" x14ac:dyDescent="0.2">
      <c r="B10" s="452"/>
      <c r="C10" s="186" t="s">
        <v>75</v>
      </c>
      <c r="D10" s="186" t="s">
        <v>76</v>
      </c>
      <c r="E10" s="186" t="s">
        <v>77</v>
      </c>
      <c r="F10" s="186" t="s">
        <v>78</v>
      </c>
      <c r="G10" s="186" t="s">
        <v>8</v>
      </c>
      <c r="H10" s="186" t="s">
        <v>79</v>
      </c>
      <c r="I10" s="186" t="s">
        <v>80</v>
      </c>
      <c r="J10" s="207" t="s">
        <v>81</v>
      </c>
      <c r="K10" s="247" t="s">
        <v>46</v>
      </c>
    </row>
    <row r="11" spans="1:17" x14ac:dyDescent="0.2">
      <c r="B11" s="183" t="s">
        <v>160</v>
      </c>
      <c r="C11" s="181">
        <v>3133</v>
      </c>
      <c r="D11" s="181">
        <v>1468</v>
      </c>
      <c r="E11" s="181">
        <f>C11+D11</f>
        <v>4601</v>
      </c>
      <c r="F11" s="182">
        <f>E11/$E$20</f>
        <v>0.46653822754005275</v>
      </c>
      <c r="G11" s="181">
        <v>9520</v>
      </c>
      <c r="H11" s="181">
        <v>555</v>
      </c>
      <c r="I11" s="181">
        <f>G11+H11</f>
        <v>10075</v>
      </c>
      <c r="J11" s="204">
        <f>I11/$I$20</f>
        <v>0.48477120723668382</v>
      </c>
      <c r="K11" s="181">
        <f t="shared" ref="K11:K19" si="0">E11+I11</f>
        <v>14676</v>
      </c>
      <c r="Q11" s="194"/>
    </row>
    <row r="12" spans="1:17" x14ac:dyDescent="0.2">
      <c r="B12" s="183" t="s">
        <v>161</v>
      </c>
      <c r="C12" s="181">
        <v>361</v>
      </c>
      <c r="D12" s="181">
        <v>179</v>
      </c>
      <c r="E12" s="181">
        <f t="shared" ref="E12:E19" si="1">C12+D12</f>
        <v>540</v>
      </c>
      <c r="F12" s="182">
        <f t="shared" ref="F12:F19" si="2">E12/$E$20</f>
        <v>5.47556276617319E-2</v>
      </c>
      <c r="G12" s="181">
        <v>1096</v>
      </c>
      <c r="H12" s="181">
        <v>66</v>
      </c>
      <c r="I12" s="181">
        <f t="shared" ref="I12:I19" si="3">G12+H12</f>
        <v>1162</v>
      </c>
      <c r="J12" s="204">
        <f t="shared" ref="J12:J19" si="4">I12/$I$20</f>
        <v>5.5911081172111819E-2</v>
      </c>
      <c r="K12" s="181">
        <f t="shared" si="0"/>
        <v>1702</v>
      </c>
      <c r="Q12" s="194"/>
    </row>
    <row r="13" spans="1:17" x14ac:dyDescent="0.2">
      <c r="B13" s="183" t="s">
        <v>162</v>
      </c>
      <c r="C13" s="181">
        <v>228</v>
      </c>
      <c r="D13" s="181">
        <v>158</v>
      </c>
      <c r="E13" s="181">
        <f t="shared" si="1"/>
        <v>386</v>
      </c>
      <c r="F13" s="182">
        <f t="shared" si="2"/>
        <v>3.9140133847089836E-2</v>
      </c>
      <c r="G13" s="181">
        <v>725</v>
      </c>
      <c r="H13" s="181">
        <v>50</v>
      </c>
      <c r="I13" s="181">
        <f t="shared" si="3"/>
        <v>775</v>
      </c>
      <c r="J13" s="204">
        <f t="shared" si="4"/>
        <v>3.7290092864360296E-2</v>
      </c>
      <c r="K13" s="181">
        <f t="shared" si="0"/>
        <v>1161</v>
      </c>
      <c r="Q13" s="194"/>
    </row>
    <row r="14" spans="1:17" x14ac:dyDescent="0.2">
      <c r="B14" s="183" t="s">
        <v>163</v>
      </c>
      <c r="C14" s="181">
        <v>423</v>
      </c>
      <c r="D14" s="181">
        <v>186</v>
      </c>
      <c r="E14" s="181">
        <f t="shared" si="1"/>
        <v>609</v>
      </c>
      <c r="F14" s="182">
        <f t="shared" si="2"/>
        <v>6.1752180085175419E-2</v>
      </c>
      <c r="G14" s="181">
        <v>1101</v>
      </c>
      <c r="H14" s="181">
        <v>67</v>
      </c>
      <c r="I14" s="181">
        <f t="shared" si="3"/>
        <v>1168</v>
      </c>
      <c r="J14" s="204">
        <f t="shared" si="4"/>
        <v>5.6199778665255259E-2</v>
      </c>
      <c r="K14" s="181">
        <f t="shared" si="0"/>
        <v>1777</v>
      </c>
      <c r="Q14" s="194"/>
    </row>
    <row r="15" spans="1:17" x14ac:dyDescent="0.2">
      <c r="B15" s="183" t="s">
        <v>164</v>
      </c>
      <c r="C15" s="181">
        <v>264</v>
      </c>
      <c r="D15" s="181">
        <v>185</v>
      </c>
      <c r="E15" s="181">
        <f t="shared" si="1"/>
        <v>449</v>
      </c>
      <c r="F15" s="182">
        <f t="shared" si="2"/>
        <v>4.5528290407625231E-2</v>
      </c>
      <c r="G15" s="181">
        <v>645</v>
      </c>
      <c r="H15" s="181">
        <v>36</v>
      </c>
      <c r="I15" s="181">
        <f t="shared" si="3"/>
        <v>681</v>
      </c>
      <c r="J15" s="204">
        <f t="shared" si="4"/>
        <v>3.2767165471779817E-2</v>
      </c>
      <c r="K15" s="181">
        <f t="shared" si="0"/>
        <v>1130</v>
      </c>
      <c r="Q15" s="194"/>
    </row>
    <row r="16" spans="1:17" x14ac:dyDescent="0.2">
      <c r="B16" s="183" t="s">
        <v>165</v>
      </c>
      <c r="C16" s="181">
        <v>1609</v>
      </c>
      <c r="D16" s="181">
        <v>746</v>
      </c>
      <c r="E16" s="181">
        <f t="shared" si="1"/>
        <v>2355</v>
      </c>
      <c r="F16" s="182">
        <f t="shared" si="2"/>
        <v>0.23879537619144189</v>
      </c>
      <c r="G16" s="181">
        <v>4874</v>
      </c>
      <c r="H16" s="181">
        <v>203</v>
      </c>
      <c r="I16" s="181">
        <f t="shared" si="3"/>
        <v>5077</v>
      </c>
      <c r="J16" s="204">
        <f t="shared" si="4"/>
        <v>0.24428619544820285</v>
      </c>
      <c r="K16" s="181">
        <f t="shared" si="0"/>
        <v>7432</v>
      </c>
      <c r="Q16" s="194"/>
    </row>
    <row r="17" spans="2:17" x14ac:dyDescent="0.2">
      <c r="B17" s="183" t="s">
        <v>166</v>
      </c>
      <c r="C17" s="181">
        <v>171</v>
      </c>
      <c r="D17" s="181">
        <v>95</v>
      </c>
      <c r="E17" s="181">
        <f t="shared" si="1"/>
        <v>266</v>
      </c>
      <c r="F17" s="182">
        <f t="shared" si="2"/>
        <v>2.6972216588927195E-2</v>
      </c>
      <c r="G17" s="181">
        <v>469</v>
      </c>
      <c r="H17" s="181">
        <v>17</v>
      </c>
      <c r="I17" s="181">
        <f t="shared" si="3"/>
        <v>486</v>
      </c>
      <c r="J17" s="204">
        <f t="shared" si="4"/>
        <v>2.3384496944618197E-2</v>
      </c>
      <c r="K17" s="181">
        <f t="shared" si="0"/>
        <v>752</v>
      </c>
      <c r="Q17" s="194"/>
    </row>
    <row r="18" spans="2:17" x14ac:dyDescent="0.2">
      <c r="B18" s="183" t="s">
        <v>167</v>
      </c>
      <c r="C18" s="181">
        <v>191</v>
      </c>
      <c r="D18" s="181">
        <v>88</v>
      </c>
      <c r="E18" s="181">
        <f t="shared" si="1"/>
        <v>279</v>
      </c>
      <c r="F18" s="182">
        <f t="shared" si="2"/>
        <v>2.8290407625228147E-2</v>
      </c>
      <c r="G18" s="181">
        <v>554</v>
      </c>
      <c r="H18" s="181">
        <v>25</v>
      </c>
      <c r="I18" s="181">
        <f t="shared" si="3"/>
        <v>579</v>
      </c>
      <c r="J18" s="204">
        <f t="shared" si="4"/>
        <v>2.7859308088341434E-2</v>
      </c>
      <c r="K18" s="181">
        <f t="shared" si="0"/>
        <v>858</v>
      </c>
      <c r="M18" s="193"/>
      <c r="Q18" s="194"/>
    </row>
    <row r="19" spans="2:17" x14ac:dyDescent="0.2">
      <c r="B19" s="183" t="s">
        <v>168</v>
      </c>
      <c r="C19" s="181">
        <v>279</v>
      </c>
      <c r="D19" s="181">
        <v>98</v>
      </c>
      <c r="E19" s="181">
        <f t="shared" si="1"/>
        <v>377</v>
      </c>
      <c r="F19" s="182">
        <f t="shared" si="2"/>
        <v>3.8227540052727639E-2</v>
      </c>
      <c r="G19" s="181">
        <v>750</v>
      </c>
      <c r="H19" s="181">
        <v>30</v>
      </c>
      <c r="I19" s="181">
        <f t="shared" si="3"/>
        <v>780</v>
      </c>
      <c r="J19" s="204">
        <f t="shared" si="4"/>
        <v>3.7530674108646488E-2</v>
      </c>
      <c r="K19" s="181">
        <f t="shared" si="0"/>
        <v>1157</v>
      </c>
      <c r="Q19" s="194"/>
    </row>
    <row r="20" spans="2:17" x14ac:dyDescent="0.2">
      <c r="B20" s="183" t="s">
        <v>66</v>
      </c>
      <c r="C20" s="181">
        <f>SUM(C11:C19)</f>
        <v>6659</v>
      </c>
      <c r="D20" s="181">
        <f>SUM(D11:D19)</f>
        <v>3203</v>
      </c>
      <c r="E20" s="183">
        <f t="shared" ref="E20" si="5">C20+D20</f>
        <v>9862</v>
      </c>
      <c r="F20" s="185">
        <f t="shared" ref="F20" si="6">E20/$E$20</f>
        <v>1</v>
      </c>
      <c r="G20" s="181">
        <f t="shared" ref="G20:H20" si="7">SUM(G11:G19)</f>
        <v>19734</v>
      </c>
      <c r="H20" s="181">
        <f t="shared" si="7"/>
        <v>1049</v>
      </c>
      <c r="I20" s="183">
        <f t="shared" ref="I20" si="8">G20+H20</f>
        <v>20783</v>
      </c>
      <c r="J20" s="205">
        <f t="shared" ref="J20" si="9">I20/$I$20</f>
        <v>1</v>
      </c>
      <c r="K20" s="183">
        <f t="shared" ref="K20:K21" si="10">E20+I20</f>
        <v>30645</v>
      </c>
      <c r="Q20" s="194"/>
    </row>
    <row r="21" spans="2:17" ht="25.5" customHeight="1" x14ac:dyDescent="0.2">
      <c r="B21" s="195" t="s">
        <v>82</v>
      </c>
      <c r="C21" s="196">
        <f>+C20/$K$20</f>
        <v>0.21729482786751508</v>
      </c>
      <c r="D21" s="196">
        <f>+D20/$K$20</f>
        <v>0.10451949747103932</v>
      </c>
      <c r="E21" s="197">
        <f>C21+D21</f>
        <v>0.32181432533855442</v>
      </c>
      <c r="F21" s="197"/>
      <c r="G21" s="196">
        <f>+G20/$K$20</f>
        <v>0.64395496818404308</v>
      </c>
      <c r="H21" s="196">
        <f>+H20/$K$20</f>
        <v>3.4230706477402513E-2</v>
      </c>
      <c r="I21" s="197">
        <f>G21+H21</f>
        <v>0.67818567466144564</v>
      </c>
      <c r="J21" s="206"/>
      <c r="K21" s="197">
        <f t="shared" si="10"/>
        <v>1</v>
      </c>
    </row>
    <row r="22" spans="2:17" x14ac:dyDescent="0.2">
      <c r="B22" s="198"/>
      <c r="C22" s="199"/>
      <c r="D22" s="199"/>
      <c r="E22" s="200"/>
      <c r="F22" s="200"/>
      <c r="G22" s="199"/>
      <c r="H22" s="199"/>
      <c r="I22" s="200"/>
      <c r="J22" s="200"/>
      <c r="K22" s="200"/>
      <c r="L22" s="225"/>
    </row>
    <row r="23" spans="2:17" ht="12.75" x14ac:dyDescent="0.2">
      <c r="B23" s="456" t="s">
        <v>138</v>
      </c>
      <c r="C23" s="456"/>
      <c r="D23" s="456"/>
      <c r="E23" s="456"/>
      <c r="F23" s="456"/>
      <c r="G23" s="456"/>
      <c r="H23" s="456"/>
      <c r="I23" s="456"/>
      <c r="J23" s="456"/>
      <c r="K23" s="456"/>
      <c r="L23" s="225"/>
    </row>
    <row r="24" spans="2:17" ht="12.75" x14ac:dyDescent="0.2">
      <c r="B24" s="437" t="str">
        <f>'Solicitudes Regiones'!$B$6:$P$6</f>
        <v>Acumuladas de julio de 2008 a octubre de 2018</v>
      </c>
      <c r="C24" s="437"/>
      <c r="D24" s="437"/>
      <c r="E24" s="437"/>
      <c r="F24" s="437"/>
      <c r="G24" s="437"/>
      <c r="H24" s="437"/>
      <c r="I24" s="437"/>
      <c r="J24" s="437"/>
      <c r="K24" s="437"/>
      <c r="L24" s="225"/>
    </row>
    <row r="25" spans="2:17" x14ac:dyDescent="0.2">
      <c r="B25" s="198"/>
      <c r="C25" s="200"/>
      <c r="D25" s="200"/>
      <c r="E25" s="200"/>
      <c r="F25" s="200"/>
      <c r="G25" s="200"/>
      <c r="H25" s="200"/>
      <c r="I25" s="200"/>
      <c r="J25" s="200"/>
      <c r="K25" s="200"/>
      <c r="L25" s="200"/>
      <c r="M25" s="225"/>
    </row>
    <row r="26" spans="2:17" ht="12.75" customHeight="1" x14ac:dyDescent="0.2">
      <c r="B26" s="452" t="s">
        <v>83</v>
      </c>
      <c r="C26" s="452"/>
      <c r="D26" s="452"/>
      <c r="E26" s="452"/>
      <c r="F26" s="452"/>
      <c r="G26" s="452"/>
      <c r="H26" s="452"/>
      <c r="I26" s="452"/>
      <c r="J26" s="452"/>
      <c r="K26" s="452"/>
    </row>
    <row r="27" spans="2:17" ht="20.25" customHeight="1" x14ac:dyDescent="0.2">
      <c r="B27" s="452" t="s">
        <v>74</v>
      </c>
      <c r="C27" s="452" t="s">
        <v>2</v>
      </c>
      <c r="D27" s="452"/>
      <c r="E27" s="452"/>
      <c r="F27" s="452"/>
      <c r="G27" s="452"/>
      <c r="H27" s="452"/>
      <c r="I27" s="452"/>
      <c r="J27" s="452"/>
      <c r="K27" s="452"/>
    </row>
    <row r="28" spans="2:17" ht="24" customHeight="1" x14ac:dyDescent="0.2">
      <c r="B28" s="452"/>
      <c r="C28" s="186" t="s">
        <v>75</v>
      </c>
      <c r="D28" s="186" t="s">
        <v>76</v>
      </c>
      <c r="E28" s="186" t="s">
        <v>77</v>
      </c>
      <c r="F28" s="186" t="s">
        <v>78</v>
      </c>
      <c r="G28" s="186" t="s">
        <v>8</v>
      </c>
      <c r="H28" s="186" t="s">
        <v>79</v>
      </c>
      <c r="I28" s="186" t="s">
        <v>80</v>
      </c>
      <c r="J28" s="186" t="s">
        <v>81</v>
      </c>
      <c r="K28" s="187" t="s">
        <v>46</v>
      </c>
    </row>
    <row r="29" spans="2:17" ht="15.75" customHeight="1" x14ac:dyDescent="0.2">
      <c r="B29" s="183" t="s">
        <v>160</v>
      </c>
      <c r="C29" s="181">
        <v>2711</v>
      </c>
      <c r="D29" s="181">
        <v>995</v>
      </c>
      <c r="E29" s="181">
        <f>C29+D29</f>
        <v>3706</v>
      </c>
      <c r="F29" s="182">
        <f>E29/$E$38</f>
        <v>0.4703045685279188</v>
      </c>
      <c r="G29" s="181">
        <v>7778</v>
      </c>
      <c r="H29" s="181">
        <v>442</v>
      </c>
      <c r="I29" s="181">
        <f>G29+H29</f>
        <v>8220</v>
      </c>
      <c r="J29" s="182">
        <f>I29/$I$38</f>
        <v>0.47804594358825242</v>
      </c>
      <c r="K29" s="181">
        <f t="shared" ref="K29:K37" si="11">E29+I29</f>
        <v>11926</v>
      </c>
    </row>
    <row r="30" spans="2:17" x14ac:dyDescent="0.2">
      <c r="B30" s="183" t="s">
        <v>161</v>
      </c>
      <c r="C30" s="181">
        <v>315</v>
      </c>
      <c r="D30" s="181">
        <v>120</v>
      </c>
      <c r="E30" s="181">
        <f t="shared" ref="E30:E37" si="12">C30+D30</f>
        <v>435</v>
      </c>
      <c r="F30" s="182">
        <f t="shared" ref="F30:F37" si="13">E30/$E$38</f>
        <v>5.5203045685279187E-2</v>
      </c>
      <c r="G30" s="181">
        <v>886</v>
      </c>
      <c r="H30" s="181">
        <v>51</v>
      </c>
      <c r="I30" s="181">
        <f t="shared" ref="I30:I37" si="14">G30+H30</f>
        <v>937</v>
      </c>
      <c r="J30" s="182">
        <f t="shared" ref="J30:J37" si="15">I30/$I$38</f>
        <v>5.4492585053794708E-2</v>
      </c>
      <c r="K30" s="181">
        <f t="shared" si="11"/>
        <v>1372</v>
      </c>
    </row>
    <row r="31" spans="2:17" x14ac:dyDescent="0.2">
      <c r="B31" s="183" t="s">
        <v>162</v>
      </c>
      <c r="C31" s="181">
        <v>201</v>
      </c>
      <c r="D31" s="181">
        <v>100</v>
      </c>
      <c r="E31" s="181">
        <f t="shared" si="12"/>
        <v>301</v>
      </c>
      <c r="F31" s="182">
        <f t="shared" si="13"/>
        <v>3.8197969543147206E-2</v>
      </c>
      <c r="G31" s="181">
        <v>619</v>
      </c>
      <c r="H31" s="181">
        <v>38</v>
      </c>
      <c r="I31" s="181">
        <f t="shared" si="14"/>
        <v>657</v>
      </c>
      <c r="J31" s="182">
        <f t="shared" si="15"/>
        <v>3.8208781622564698E-2</v>
      </c>
      <c r="K31" s="181">
        <f t="shared" si="11"/>
        <v>958</v>
      </c>
    </row>
    <row r="32" spans="2:17" x14ac:dyDescent="0.2">
      <c r="B32" s="183" t="s">
        <v>163</v>
      </c>
      <c r="C32" s="181">
        <v>360</v>
      </c>
      <c r="D32" s="181">
        <v>121</v>
      </c>
      <c r="E32" s="181">
        <f t="shared" si="12"/>
        <v>481</v>
      </c>
      <c r="F32" s="182">
        <f t="shared" si="13"/>
        <v>6.1040609137055835E-2</v>
      </c>
      <c r="G32" s="181">
        <v>906</v>
      </c>
      <c r="H32" s="181">
        <v>34</v>
      </c>
      <c r="I32" s="181">
        <f t="shared" si="14"/>
        <v>940</v>
      </c>
      <c r="J32" s="182">
        <f t="shared" si="15"/>
        <v>5.4667054376272173E-2</v>
      </c>
      <c r="K32" s="181">
        <f t="shared" si="11"/>
        <v>1421</v>
      </c>
    </row>
    <row r="33" spans="2:11" x14ac:dyDescent="0.2">
      <c r="B33" s="183" t="s">
        <v>164</v>
      </c>
      <c r="C33" s="181">
        <v>202</v>
      </c>
      <c r="D33" s="181">
        <v>103</v>
      </c>
      <c r="E33" s="181">
        <f t="shared" si="12"/>
        <v>305</v>
      </c>
      <c r="F33" s="182">
        <f t="shared" si="13"/>
        <v>3.8705583756345176E-2</v>
      </c>
      <c r="G33" s="181">
        <v>535</v>
      </c>
      <c r="H33" s="181">
        <v>20</v>
      </c>
      <c r="I33" s="181">
        <f t="shared" si="14"/>
        <v>555</v>
      </c>
      <c r="J33" s="182">
        <f t="shared" si="15"/>
        <v>3.2276824658330913E-2</v>
      </c>
      <c r="K33" s="181">
        <f t="shared" si="11"/>
        <v>860</v>
      </c>
    </row>
    <row r="34" spans="2:11" x14ac:dyDescent="0.2">
      <c r="B34" s="183" t="s">
        <v>165</v>
      </c>
      <c r="C34" s="181">
        <v>1406</v>
      </c>
      <c r="D34" s="181">
        <v>492</v>
      </c>
      <c r="E34" s="181">
        <f t="shared" si="12"/>
        <v>1898</v>
      </c>
      <c r="F34" s="182">
        <f t="shared" si="13"/>
        <v>0.24086294416243656</v>
      </c>
      <c r="G34" s="181">
        <v>4116</v>
      </c>
      <c r="H34" s="181">
        <v>170</v>
      </c>
      <c r="I34" s="181">
        <f t="shared" si="14"/>
        <v>4286</v>
      </c>
      <c r="J34" s="182">
        <f t="shared" si="15"/>
        <v>0.24925850537947078</v>
      </c>
      <c r="K34" s="181">
        <f t="shared" si="11"/>
        <v>6184</v>
      </c>
    </row>
    <row r="35" spans="2:11" x14ac:dyDescent="0.2">
      <c r="B35" s="183" t="s">
        <v>166</v>
      </c>
      <c r="C35" s="181">
        <v>160</v>
      </c>
      <c r="D35" s="181">
        <v>60</v>
      </c>
      <c r="E35" s="181">
        <f t="shared" si="12"/>
        <v>220</v>
      </c>
      <c r="F35" s="182">
        <f t="shared" si="13"/>
        <v>2.7918781725888325E-2</v>
      </c>
      <c r="G35" s="181">
        <v>402</v>
      </c>
      <c r="H35" s="181">
        <v>16</v>
      </c>
      <c r="I35" s="181">
        <f t="shared" si="14"/>
        <v>418</v>
      </c>
      <c r="J35" s="182">
        <f t="shared" si="15"/>
        <v>2.430939226519337E-2</v>
      </c>
      <c r="K35" s="181">
        <f t="shared" si="11"/>
        <v>638</v>
      </c>
    </row>
    <row r="36" spans="2:11" x14ac:dyDescent="0.2">
      <c r="B36" s="183" t="s">
        <v>167</v>
      </c>
      <c r="C36" s="181">
        <v>163</v>
      </c>
      <c r="D36" s="181">
        <v>71</v>
      </c>
      <c r="E36" s="181">
        <f t="shared" si="12"/>
        <v>234</v>
      </c>
      <c r="F36" s="182">
        <f t="shared" si="13"/>
        <v>2.9695431472081219E-2</v>
      </c>
      <c r="G36" s="181">
        <v>483</v>
      </c>
      <c r="H36" s="181">
        <v>15</v>
      </c>
      <c r="I36" s="181">
        <f t="shared" si="14"/>
        <v>498</v>
      </c>
      <c r="J36" s="182">
        <f t="shared" si="15"/>
        <v>2.8961907531259087E-2</v>
      </c>
      <c r="K36" s="181">
        <f t="shared" si="11"/>
        <v>732</v>
      </c>
    </row>
    <row r="37" spans="2:11" x14ac:dyDescent="0.2">
      <c r="B37" s="183" t="s">
        <v>168</v>
      </c>
      <c r="C37" s="181">
        <v>231</v>
      </c>
      <c r="D37" s="181">
        <v>69</v>
      </c>
      <c r="E37" s="181">
        <f t="shared" si="12"/>
        <v>300</v>
      </c>
      <c r="F37" s="182">
        <f t="shared" si="13"/>
        <v>3.8071065989847719E-2</v>
      </c>
      <c r="G37" s="181">
        <v>654</v>
      </c>
      <c r="H37" s="181">
        <v>30</v>
      </c>
      <c r="I37" s="181">
        <f t="shared" si="14"/>
        <v>684</v>
      </c>
      <c r="J37" s="182">
        <f t="shared" si="15"/>
        <v>3.9779005524861875E-2</v>
      </c>
      <c r="K37" s="181">
        <f t="shared" si="11"/>
        <v>984</v>
      </c>
    </row>
    <row r="38" spans="2:11" x14ac:dyDescent="0.2">
      <c r="B38" s="183" t="s">
        <v>66</v>
      </c>
      <c r="C38" s="181">
        <f>SUM(C29:C37)</f>
        <v>5749</v>
      </c>
      <c r="D38" s="181">
        <f>SUM(D29:D37)</f>
        <v>2131</v>
      </c>
      <c r="E38" s="183">
        <f t="shared" ref="E38" si="16">C38+D38</f>
        <v>7880</v>
      </c>
      <c r="F38" s="185">
        <f t="shared" ref="F38" si="17">E38/$E$38</f>
        <v>1</v>
      </c>
      <c r="G38" s="181">
        <f t="shared" ref="G38:H38" si="18">SUM(G29:G37)</f>
        <v>16379</v>
      </c>
      <c r="H38" s="181">
        <f t="shared" si="18"/>
        <v>816</v>
      </c>
      <c r="I38" s="183">
        <f t="shared" ref="I38" si="19">G38+H38</f>
        <v>17195</v>
      </c>
      <c r="J38" s="185">
        <f t="shared" ref="J38" si="20">I38/$I$38</f>
        <v>1</v>
      </c>
      <c r="K38" s="183">
        <f t="shared" ref="K38:K39" si="21">E38+I38</f>
        <v>25075</v>
      </c>
    </row>
    <row r="39" spans="2:11" ht="24" x14ac:dyDescent="0.2">
      <c r="B39" s="195" t="s">
        <v>84</v>
      </c>
      <c r="C39" s="196">
        <f>+C38/$K$38</f>
        <v>0.22927218344965106</v>
      </c>
      <c r="D39" s="196">
        <f>+D38/$K$38</f>
        <v>8.4985044865403786E-2</v>
      </c>
      <c r="E39" s="197">
        <f>C39+D39</f>
        <v>0.31425722831505487</v>
      </c>
      <c r="F39" s="197"/>
      <c r="G39" s="196">
        <f>+G38/$K$38</f>
        <v>0.65320039880358927</v>
      </c>
      <c r="H39" s="196">
        <f>+H38/$K$38</f>
        <v>3.2542372881355933E-2</v>
      </c>
      <c r="I39" s="197">
        <f>G39+H39</f>
        <v>0.68574277168494524</v>
      </c>
      <c r="J39" s="197"/>
      <c r="K39" s="197">
        <f t="shared" si="21"/>
        <v>1</v>
      </c>
    </row>
    <row r="40" spans="2:11" x14ac:dyDescent="0.2">
      <c r="B40" s="188" t="s">
        <v>149</v>
      </c>
    </row>
    <row r="41" spans="2:11" x14ac:dyDescent="0.2">
      <c r="B41" s="188" t="s">
        <v>150</v>
      </c>
    </row>
    <row r="131" spans="2:2" x14ac:dyDescent="0.2">
      <c r="B131" s="189" t="s">
        <v>96</v>
      </c>
    </row>
  </sheetData>
  <mergeCells count="10">
    <mergeCell ref="B6:K6"/>
    <mergeCell ref="B5:K5"/>
    <mergeCell ref="B23:K23"/>
    <mergeCell ref="B24:K24"/>
    <mergeCell ref="B27:B28"/>
    <mergeCell ref="C27:K27"/>
    <mergeCell ref="B8:K8"/>
    <mergeCell ref="B9:B10"/>
    <mergeCell ref="C9:K9"/>
    <mergeCell ref="B26:K26"/>
  </mergeCells>
  <hyperlinks>
    <hyperlink ref="M5" location="'Índice Pensiones Solidarias'!A1" display="Volver Sistema de Pensiones Solidadias"/>
  </hyperlinks>
  <pageMargins left="0.74803149606299213" right="0.74803149606299213" top="0.98425196850393704" bottom="0.98425196850393704" header="0" footer="0"/>
  <pageSetup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Q143"/>
  <sheetViews>
    <sheetView showGridLines="0" zoomScaleNormal="100" workbookViewId="0"/>
  </sheetViews>
  <sheetFormatPr baseColWidth="10" defaultRowHeight="12" x14ac:dyDescent="0.2"/>
  <cols>
    <col min="1" max="1" width="6" style="189" customWidth="1"/>
    <col min="2" max="2" width="18.140625" style="189" customWidth="1"/>
    <col min="3" max="4" width="8.42578125" style="189" bestFit="1" customWidth="1"/>
    <col min="5" max="6" width="8.42578125" style="189" customWidth="1"/>
    <col min="7" max="7" width="9.7109375" style="189" bestFit="1" customWidth="1"/>
    <col min="8" max="8" width="8.28515625" style="189" bestFit="1" customWidth="1"/>
    <col min="9" max="11" width="8.28515625" style="189" customWidth="1"/>
    <col min="12" max="12" width="9.140625" style="189" customWidth="1"/>
    <col min="13" max="13" width="11.42578125" style="189"/>
    <col min="14" max="14" width="11.28515625" style="189" customWidth="1"/>
    <col min="15" max="15" width="12.42578125" style="189" bestFit="1" customWidth="1"/>
    <col min="16" max="251" width="11.42578125" style="189"/>
    <col min="252" max="252" width="18.140625" style="189" customWidth="1"/>
    <col min="253" max="254" width="8.42578125" style="189" bestFit="1" customWidth="1"/>
    <col min="255" max="256" width="8.42578125" style="189" customWidth="1"/>
    <col min="257" max="257" width="9.7109375" style="189" bestFit="1" customWidth="1"/>
    <col min="258" max="258" width="8.28515625" style="189" bestFit="1" customWidth="1"/>
    <col min="259" max="261" width="8.28515625" style="189" customWidth="1"/>
    <col min="262" max="267" width="0" style="189" hidden="1" customWidth="1"/>
    <col min="268" max="268" width="9.140625" style="189" customWidth="1"/>
    <col min="269" max="270" width="11.42578125" style="189"/>
    <col min="271" max="271" width="12.42578125" style="189" bestFit="1" customWidth="1"/>
    <col min="272" max="507" width="11.42578125" style="189"/>
    <col min="508" max="508" width="18.140625" style="189" customWidth="1"/>
    <col min="509" max="510" width="8.42578125" style="189" bestFit="1" customWidth="1"/>
    <col min="511" max="512" width="8.42578125" style="189" customWidth="1"/>
    <col min="513" max="513" width="9.7109375" style="189" bestFit="1" customWidth="1"/>
    <col min="514" max="514" width="8.28515625" style="189" bestFit="1" customWidth="1"/>
    <col min="515" max="517" width="8.28515625" style="189" customWidth="1"/>
    <col min="518" max="523" width="0" style="189" hidden="1" customWidth="1"/>
    <col min="524" max="524" width="9.140625" style="189" customWidth="1"/>
    <col min="525" max="526" width="11.42578125" style="189"/>
    <col min="527" max="527" width="12.42578125" style="189" bestFit="1" customWidth="1"/>
    <col min="528" max="763" width="11.42578125" style="189"/>
    <col min="764" max="764" width="18.140625" style="189" customWidth="1"/>
    <col min="765" max="766" width="8.42578125" style="189" bestFit="1" customWidth="1"/>
    <col min="767" max="768" width="8.42578125" style="189" customWidth="1"/>
    <col min="769" max="769" width="9.7109375" style="189" bestFit="1" customWidth="1"/>
    <col min="770" max="770" width="8.28515625" style="189" bestFit="1" customWidth="1"/>
    <col min="771" max="773" width="8.28515625" style="189" customWidth="1"/>
    <col min="774" max="779" width="0" style="189" hidden="1" customWidth="1"/>
    <col min="780" max="780" width="9.140625" style="189" customWidth="1"/>
    <col min="781" max="782" width="11.42578125" style="189"/>
    <col min="783" max="783" width="12.42578125" style="189" bestFit="1" customWidth="1"/>
    <col min="784" max="1019" width="11.42578125" style="189"/>
    <col min="1020" max="1020" width="18.140625" style="189" customWidth="1"/>
    <col min="1021" max="1022" width="8.42578125" style="189" bestFit="1" customWidth="1"/>
    <col min="1023" max="1024" width="8.42578125" style="189" customWidth="1"/>
    <col min="1025" max="1025" width="9.7109375" style="189" bestFit="1" customWidth="1"/>
    <col min="1026" max="1026" width="8.28515625" style="189" bestFit="1" customWidth="1"/>
    <col min="1027" max="1029" width="8.28515625" style="189" customWidth="1"/>
    <col min="1030" max="1035" width="0" style="189" hidden="1" customWidth="1"/>
    <col min="1036" max="1036" width="9.140625" style="189" customWidth="1"/>
    <col min="1037" max="1038" width="11.42578125" style="189"/>
    <col min="1039" max="1039" width="12.42578125" style="189" bestFit="1" customWidth="1"/>
    <col min="1040" max="1275" width="11.42578125" style="189"/>
    <col min="1276" max="1276" width="18.140625" style="189" customWidth="1"/>
    <col min="1277" max="1278" width="8.42578125" style="189" bestFit="1" customWidth="1"/>
    <col min="1279" max="1280" width="8.42578125" style="189" customWidth="1"/>
    <col min="1281" max="1281" width="9.7109375" style="189" bestFit="1" customWidth="1"/>
    <col min="1282" max="1282" width="8.28515625" style="189" bestFit="1" customWidth="1"/>
    <col min="1283" max="1285" width="8.28515625" style="189" customWidth="1"/>
    <col min="1286" max="1291" width="0" style="189" hidden="1" customWidth="1"/>
    <col min="1292" max="1292" width="9.140625" style="189" customWidth="1"/>
    <col min="1293" max="1294" width="11.42578125" style="189"/>
    <col min="1295" max="1295" width="12.42578125" style="189" bestFit="1" customWidth="1"/>
    <col min="1296" max="1531" width="11.42578125" style="189"/>
    <col min="1532" max="1532" width="18.140625" style="189" customWidth="1"/>
    <col min="1533" max="1534" width="8.42578125" style="189" bestFit="1" customWidth="1"/>
    <col min="1535" max="1536" width="8.42578125" style="189" customWidth="1"/>
    <col min="1537" max="1537" width="9.7109375" style="189" bestFit="1" customWidth="1"/>
    <col min="1538" max="1538" width="8.28515625" style="189" bestFit="1" customWidth="1"/>
    <col min="1539" max="1541" width="8.28515625" style="189" customWidth="1"/>
    <col min="1542" max="1547" width="0" style="189" hidden="1" customWidth="1"/>
    <col min="1548" max="1548" width="9.140625" style="189" customWidth="1"/>
    <col min="1549" max="1550" width="11.42578125" style="189"/>
    <col min="1551" max="1551" width="12.42578125" style="189" bestFit="1" customWidth="1"/>
    <col min="1552" max="1787" width="11.42578125" style="189"/>
    <col min="1788" max="1788" width="18.140625" style="189" customWidth="1"/>
    <col min="1789" max="1790" width="8.42578125" style="189" bestFit="1" customWidth="1"/>
    <col min="1791" max="1792" width="8.42578125" style="189" customWidth="1"/>
    <col min="1793" max="1793" width="9.7109375" style="189" bestFit="1" customWidth="1"/>
    <col min="1794" max="1794" width="8.28515625" style="189" bestFit="1" customWidth="1"/>
    <col min="1795" max="1797" width="8.28515625" style="189" customWidth="1"/>
    <col min="1798" max="1803" width="0" style="189" hidden="1" customWidth="1"/>
    <col min="1804" max="1804" width="9.140625" style="189" customWidth="1"/>
    <col min="1805" max="1806" width="11.42578125" style="189"/>
    <col min="1807" max="1807" width="12.42578125" style="189" bestFit="1" customWidth="1"/>
    <col min="1808" max="2043" width="11.42578125" style="189"/>
    <col min="2044" max="2044" width="18.140625" style="189" customWidth="1"/>
    <col min="2045" max="2046" width="8.42578125" style="189" bestFit="1" customWidth="1"/>
    <col min="2047" max="2048" width="8.42578125" style="189" customWidth="1"/>
    <col min="2049" max="2049" width="9.7109375" style="189" bestFit="1" customWidth="1"/>
    <col min="2050" max="2050" width="8.28515625" style="189" bestFit="1" customWidth="1"/>
    <col min="2051" max="2053" width="8.28515625" style="189" customWidth="1"/>
    <col min="2054" max="2059" width="0" style="189" hidden="1" customWidth="1"/>
    <col min="2060" max="2060" width="9.140625" style="189" customWidth="1"/>
    <col min="2061" max="2062" width="11.42578125" style="189"/>
    <col min="2063" max="2063" width="12.42578125" style="189" bestFit="1" customWidth="1"/>
    <col min="2064" max="2299" width="11.42578125" style="189"/>
    <col min="2300" max="2300" width="18.140625" style="189" customWidth="1"/>
    <col min="2301" max="2302" width="8.42578125" style="189" bestFit="1" customWidth="1"/>
    <col min="2303" max="2304" width="8.42578125" style="189" customWidth="1"/>
    <col min="2305" max="2305" width="9.7109375" style="189" bestFit="1" customWidth="1"/>
    <col min="2306" max="2306" width="8.28515625" style="189" bestFit="1" customWidth="1"/>
    <col min="2307" max="2309" width="8.28515625" style="189" customWidth="1"/>
    <col min="2310" max="2315" width="0" style="189" hidden="1" customWidth="1"/>
    <col min="2316" max="2316" width="9.140625" style="189" customWidth="1"/>
    <col min="2317" max="2318" width="11.42578125" style="189"/>
    <col min="2319" max="2319" width="12.42578125" style="189" bestFit="1" customWidth="1"/>
    <col min="2320" max="2555" width="11.42578125" style="189"/>
    <col min="2556" max="2556" width="18.140625" style="189" customWidth="1"/>
    <col min="2557" max="2558" width="8.42578125" style="189" bestFit="1" customWidth="1"/>
    <col min="2559" max="2560" width="8.42578125" style="189" customWidth="1"/>
    <col min="2561" max="2561" width="9.7109375" style="189" bestFit="1" customWidth="1"/>
    <col min="2562" max="2562" width="8.28515625" style="189" bestFit="1" customWidth="1"/>
    <col min="2563" max="2565" width="8.28515625" style="189" customWidth="1"/>
    <col min="2566" max="2571" width="0" style="189" hidden="1" customWidth="1"/>
    <col min="2572" max="2572" width="9.140625" style="189" customWidth="1"/>
    <col min="2573" max="2574" width="11.42578125" style="189"/>
    <col min="2575" max="2575" width="12.42578125" style="189" bestFit="1" customWidth="1"/>
    <col min="2576" max="2811" width="11.42578125" style="189"/>
    <col min="2812" max="2812" width="18.140625" style="189" customWidth="1"/>
    <col min="2813" max="2814" width="8.42578125" style="189" bestFit="1" customWidth="1"/>
    <col min="2815" max="2816" width="8.42578125" style="189" customWidth="1"/>
    <col min="2817" max="2817" width="9.7109375" style="189" bestFit="1" customWidth="1"/>
    <col min="2818" max="2818" width="8.28515625" style="189" bestFit="1" customWidth="1"/>
    <col min="2819" max="2821" width="8.28515625" style="189" customWidth="1"/>
    <col min="2822" max="2827" width="0" style="189" hidden="1" customWidth="1"/>
    <col min="2828" max="2828" width="9.140625" style="189" customWidth="1"/>
    <col min="2829" max="2830" width="11.42578125" style="189"/>
    <col min="2831" max="2831" width="12.42578125" style="189" bestFit="1" customWidth="1"/>
    <col min="2832" max="3067" width="11.42578125" style="189"/>
    <col min="3068" max="3068" width="18.140625" style="189" customWidth="1"/>
    <col min="3069" max="3070" width="8.42578125" style="189" bestFit="1" customWidth="1"/>
    <col min="3071" max="3072" width="8.42578125" style="189" customWidth="1"/>
    <col min="3073" max="3073" width="9.7109375" style="189" bestFit="1" customWidth="1"/>
    <col min="3074" max="3074" width="8.28515625" style="189" bestFit="1" customWidth="1"/>
    <col min="3075" max="3077" width="8.28515625" style="189" customWidth="1"/>
    <col min="3078" max="3083" width="0" style="189" hidden="1" customWidth="1"/>
    <col min="3084" max="3084" width="9.140625" style="189" customWidth="1"/>
    <col min="3085" max="3086" width="11.42578125" style="189"/>
    <col min="3087" max="3087" width="12.42578125" style="189" bestFit="1" customWidth="1"/>
    <col min="3088" max="3323" width="11.42578125" style="189"/>
    <col min="3324" max="3324" width="18.140625" style="189" customWidth="1"/>
    <col min="3325" max="3326" width="8.42578125" style="189" bestFit="1" customWidth="1"/>
    <col min="3327" max="3328" width="8.42578125" style="189" customWidth="1"/>
    <col min="3329" max="3329" width="9.7109375" style="189" bestFit="1" customWidth="1"/>
    <col min="3330" max="3330" width="8.28515625" style="189" bestFit="1" customWidth="1"/>
    <col min="3331" max="3333" width="8.28515625" style="189" customWidth="1"/>
    <col min="3334" max="3339" width="0" style="189" hidden="1" customWidth="1"/>
    <col min="3340" max="3340" width="9.140625" style="189" customWidth="1"/>
    <col min="3341" max="3342" width="11.42578125" style="189"/>
    <col min="3343" max="3343" width="12.42578125" style="189" bestFit="1" customWidth="1"/>
    <col min="3344" max="3579" width="11.42578125" style="189"/>
    <col min="3580" max="3580" width="18.140625" style="189" customWidth="1"/>
    <col min="3581" max="3582" width="8.42578125" style="189" bestFit="1" customWidth="1"/>
    <col min="3583" max="3584" width="8.42578125" style="189" customWidth="1"/>
    <col min="3585" max="3585" width="9.7109375" style="189" bestFit="1" customWidth="1"/>
    <col min="3586" max="3586" width="8.28515625" style="189" bestFit="1" customWidth="1"/>
    <col min="3587" max="3589" width="8.28515625" style="189" customWidth="1"/>
    <col min="3590" max="3595" width="0" style="189" hidden="1" customWidth="1"/>
    <col min="3596" max="3596" width="9.140625" style="189" customWidth="1"/>
    <col min="3597" max="3598" width="11.42578125" style="189"/>
    <col min="3599" max="3599" width="12.42578125" style="189" bestFit="1" customWidth="1"/>
    <col min="3600" max="3835" width="11.42578125" style="189"/>
    <col min="3836" max="3836" width="18.140625" style="189" customWidth="1"/>
    <col min="3837" max="3838" width="8.42578125" style="189" bestFit="1" customWidth="1"/>
    <col min="3839" max="3840" width="8.42578125" style="189" customWidth="1"/>
    <col min="3841" max="3841" width="9.7109375" style="189" bestFit="1" customWidth="1"/>
    <col min="3842" max="3842" width="8.28515625" style="189" bestFit="1" customWidth="1"/>
    <col min="3843" max="3845" width="8.28515625" style="189" customWidth="1"/>
    <col min="3846" max="3851" width="0" style="189" hidden="1" customWidth="1"/>
    <col min="3852" max="3852" width="9.140625" style="189" customWidth="1"/>
    <col min="3853" max="3854" width="11.42578125" style="189"/>
    <col min="3855" max="3855" width="12.42578125" style="189" bestFit="1" customWidth="1"/>
    <col min="3856" max="4091" width="11.42578125" style="189"/>
    <col min="4092" max="4092" width="18.140625" style="189" customWidth="1"/>
    <col min="4093" max="4094" width="8.42578125" style="189" bestFit="1" customWidth="1"/>
    <col min="4095" max="4096" width="8.42578125" style="189" customWidth="1"/>
    <col min="4097" max="4097" width="9.7109375" style="189" bestFit="1" customWidth="1"/>
    <col min="4098" max="4098" width="8.28515625" style="189" bestFit="1" customWidth="1"/>
    <col min="4099" max="4101" width="8.28515625" style="189" customWidth="1"/>
    <col min="4102" max="4107" width="0" style="189" hidden="1" customWidth="1"/>
    <col min="4108" max="4108" width="9.140625" style="189" customWidth="1"/>
    <col min="4109" max="4110" width="11.42578125" style="189"/>
    <col min="4111" max="4111" width="12.42578125" style="189" bestFit="1" customWidth="1"/>
    <col min="4112" max="4347" width="11.42578125" style="189"/>
    <col min="4348" max="4348" width="18.140625" style="189" customWidth="1"/>
    <col min="4349" max="4350" width="8.42578125" style="189" bestFit="1" customWidth="1"/>
    <col min="4351" max="4352" width="8.42578125" style="189" customWidth="1"/>
    <col min="4353" max="4353" width="9.7109375" style="189" bestFit="1" customWidth="1"/>
    <col min="4354" max="4354" width="8.28515625" style="189" bestFit="1" customWidth="1"/>
    <col min="4355" max="4357" width="8.28515625" style="189" customWidth="1"/>
    <col min="4358" max="4363" width="0" style="189" hidden="1" customWidth="1"/>
    <col min="4364" max="4364" width="9.140625" style="189" customWidth="1"/>
    <col min="4365" max="4366" width="11.42578125" style="189"/>
    <col min="4367" max="4367" width="12.42578125" style="189" bestFit="1" customWidth="1"/>
    <col min="4368" max="4603" width="11.42578125" style="189"/>
    <col min="4604" max="4604" width="18.140625" style="189" customWidth="1"/>
    <col min="4605" max="4606" width="8.42578125" style="189" bestFit="1" customWidth="1"/>
    <col min="4607" max="4608" width="8.42578125" style="189" customWidth="1"/>
    <col min="4609" max="4609" width="9.7109375" style="189" bestFit="1" customWidth="1"/>
    <col min="4610" max="4610" width="8.28515625" style="189" bestFit="1" customWidth="1"/>
    <col min="4611" max="4613" width="8.28515625" style="189" customWidth="1"/>
    <col min="4614" max="4619" width="0" style="189" hidden="1" customWidth="1"/>
    <col min="4620" max="4620" width="9.140625" style="189" customWidth="1"/>
    <col min="4621" max="4622" width="11.42578125" style="189"/>
    <col min="4623" max="4623" width="12.42578125" style="189" bestFit="1" customWidth="1"/>
    <col min="4624" max="4859" width="11.42578125" style="189"/>
    <col min="4860" max="4860" width="18.140625" style="189" customWidth="1"/>
    <col min="4861" max="4862" width="8.42578125" style="189" bestFit="1" customWidth="1"/>
    <col min="4863" max="4864" width="8.42578125" style="189" customWidth="1"/>
    <col min="4865" max="4865" width="9.7109375" style="189" bestFit="1" customWidth="1"/>
    <col min="4866" max="4866" width="8.28515625" style="189" bestFit="1" customWidth="1"/>
    <col min="4867" max="4869" width="8.28515625" style="189" customWidth="1"/>
    <col min="4870" max="4875" width="0" style="189" hidden="1" customWidth="1"/>
    <col min="4876" max="4876" width="9.140625" style="189" customWidth="1"/>
    <col min="4877" max="4878" width="11.42578125" style="189"/>
    <col min="4879" max="4879" width="12.42578125" style="189" bestFit="1" customWidth="1"/>
    <col min="4880" max="5115" width="11.42578125" style="189"/>
    <col min="5116" max="5116" width="18.140625" style="189" customWidth="1"/>
    <col min="5117" max="5118" width="8.42578125" style="189" bestFit="1" customWidth="1"/>
    <col min="5119" max="5120" width="8.42578125" style="189" customWidth="1"/>
    <col min="5121" max="5121" width="9.7109375" style="189" bestFit="1" customWidth="1"/>
    <col min="5122" max="5122" width="8.28515625" style="189" bestFit="1" customWidth="1"/>
    <col min="5123" max="5125" width="8.28515625" style="189" customWidth="1"/>
    <col min="5126" max="5131" width="0" style="189" hidden="1" customWidth="1"/>
    <col min="5132" max="5132" width="9.140625" style="189" customWidth="1"/>
    <col min="5133" max="5134" width="11.42578125" style="189"/>
    <col min="5135" max="5135" width="12.42578125" style="189" bestFit="1" customWidth="1"/>
    <col min="5136" max="5371" width="11.42578125" style="189"/>
    <col min="5372" max="5372" width="18.140625" style="189" customWidth="1"/>
    <col min="5373" max="5374" width="8.42578125" style="189" bestFit="1" customWidth="1"/>
    <col min="5375" max="5376" width="8.42578125" style="189" customWidth="1"/>
    <col min="5377" max="5377" width="9.7109375" style="189" bestFit="1" customWidth="1"/>
    <col min="5378" max="5378" width="8.28515625" style="189" bestFit="1" customWidth="1"/>
    <col min="5379" max="5381" width="8.28515625" style="189" customWidth="1"/>
    <col min="5382" max="5387" width="0" style="189" hidden="1" customWidth="1"/>
    <col min="5388" max="5388" width="9.140625" style="189" customWidth="1"/>
    <col min="5389" max="5390" width="11.42578125" style="189"/>
    <col min="5391" max="5391" width="12.42578125" style="189" bestFit="1" customWidth="1"/>
    <col min="5392" max="5627" width="11.42578125" style="189"/>
    <col min="5628" max="5628" width="18.140625" style="189" customWidth="1"/>
    <col min="5629" max="5630" width="8.42578125" style="189" bestFit="1" customWidth="1"/>
    <col min="5631" max="5632" width="8.42578125" style="189" customWidth="1"/>
    <col min="5633" max="5633" width="9.7109375" style="189" bestFit="1" customWidth="1"/>
    <col min="5634" max="5634" width="8.28515625" style="189" bestFit="1" customWidth="1"/>
    <col min="5635" max="5637" width="8.28515625" style="189" customWidth="1"/>
    <col min="5638" max="5643" width="0" style="189" hidden="1" customWidth="1"/>
    <col min="5644" max="5644" width="9.140625" style="189" customWidth="1"/>
    <col min="5645" max="5646" width="11.42578125" style="189"/>
    <col min="5647" max="5647" width="12.42578125" style="189" bestFit="1" customWidth="1"/>
    <col min="5648" max="5883" width="11.42578125" style="189"/>
    <col min="5884" max="5884" width="18.140625" style="189" customWidth="1"/>
    <col min="5885" max="5886" width="8.42578125" style="189" bestFit="1" customWidth="1"/>
    <col min="5887" max="5888" width="8.42578125" style="189" customWidth="1"/>
    <col min="5889" max="5889" width="9.7109375" style="189" bestFit="1" customWidth="1"/>
    <col min="5890" max="5890" width="8.28515625" style="189" bestFit="1" customWidth="1"/>
    <col min="5891" max="5893" width="8.28515625" style="189" customWidth="1"/>
    <col min="5894" max="5899" width="0" style="189" hidden="1" customWidth="1"/>
    <col min="5900" max="5900" width="9.140625" style="189" customWidth="1"/>
    <col min="5901" max="5902" width="11.42578125" style="189"/>
    <col min="5903" max="5903" width="12.42578125" style="189" bestFit="1" customWidth="1"/>
    <col min="5904" max="6139" width="11.42578125" style="189"/>
    <col min="6140" max="6140" width="18.140625" style="189" customWidth="1"/>
    <col min="6141" max="6142" width="8.42578125" style="189" bestFit="1" customWidth="1"/>
    <col min="6143" max="6144" width="8.42578125" style="189" customWidth="1"/>
    <col min="6145" max="6145" width="9.7109375" style="189" bestFit="1" customWidth="1"/>
    <col min="6146" max="6146" width="8.28515625" style="189" bestFit="1" customWidth="1"/>
    <col min="6147" max="6149" width="8.28515625" style="189" customWidth="1"/>
    <col min="6150" max="6155" width="0" style="189" hidden="1" customWidth="1"/>
    <col min="6156" max="6156" width="9.140625" style="189" customWidth="1"/>
    <col min="6157" max="6158" width="11.42578125" style="189"/>
    <col min="6159" max="6159" width="12.42578125" style="189" bestFit="1" customWidth="1"/>
    <col min="6160" max="6395" width="11.42578125" style="189"/>
    <col min="6396" max="6396" width="18.140625" style="189" customWidth="1"/>
    <col min="6397" max="6398" width="8.42578125" style="189" bestFit="1" customWidth="1"/>
    <col min="6399" max="6400" width="8.42578125" style="189" customWidth="1"/>
    <col min="6401" max="6401" width="9.7109375" style="189" bestFit="1" customWidth="1"/>
    <col min="6402" max="6402" width="8.28515625" style="189" bestFit="1" customWidth="1"/>
    <col min="6403" max="6405" width="8.28515625" style="189" customWidth="1"/>
    <col min="6406" max="6411" width="0" style="189" hidden="1" customWidth="1"/>
    <col min="6412" max="6412" width="9.140625" style="189" customWidth="1"/>
    <col min="6413" max="6414" width="11.42578125" style="189"/>
    <col min="6415" max="6415" width="12.42578125" style="189" bestFit="1" customWidth="1"/>
    <col min="6416" max="6651" width="11.42578125" style="189"/>
    <col min="6652" max="6652" width="18.140625" style="189" customWidth="1"/>
    <col min="6653" max="6654" width="8.42578125" style="189" bestFit="1" customWidth="1"/>
    <col min="6655" max="6656" width="8.42578125" style="189" customWidth="1"/>
    <col min="6657" max="6657" width="9.7109375" style="189" bestFit="1" customWidth="1"/>
    <col min="6658" max="6658" width="8.28515625" style="189" bestFit="1" customWidth="1"/>
    <col min="6659" max="6661" width="8.28515625" style="189" customWidth="1"/>
    <col min="6662" max="6667" width="0" style="189" hidden="1" customWidth="1"/>
    <col min="6668" max="6668" width="9.140625" style="189" customWidth="1"/>
    <col min="6669" max="6670" width="11.42578125" style="189"/>
    <col min="6671" max="6671" width="12.42578125" style="189" bestFit="1" customWidth="1"/>
    <col min="6672" max="6907" width="11.42578125" style="189"/>
    <col min="6908" max="6908" width="18.140625" style="189" customWidth="1"/>
    <col min="6909" max="6910" width="8.42578125" style="189" bestFit="1" customWidth="1"/>
    <col min="6911" max="6912" width="8.42578125" style="189" customWidth="1"/>
    <col min="6913" max="6913" width="9.7109375" style="189" bestFit="1" customWidth="1"/>
    <col min="6914" max="6914" width="8.28515625" style="189" bestFit="1" customWidth="1"/>
    <col min="6915" max="6917" width="8.28515625" style="189" customWidth="1"/>
    <col min="6918" max="6923" width="0" style="189" hidden="1" customWidth="1"/>
    <col min="6924" max="6924" width="9.140625" style="189" customWidth="1"/>
    <col min="6925" max="6926" width="11.42578125" style="189"/>
    <col min="6927" max="6927" width="12.42578125" style="189" bestFit="1" customWidth="1"/>
    <col min="6928" max="7163" width="11.42578125" style="189"/>
    <col min="7164" max="7164" width="18.140625" style="189" customWidth="1"/>
    <col min="7165" max="7166" width="8.42578125" style="189" bestFit="1" customWidth="1"/>
    <col min="7167" max="7168" width="8.42578125" style="189" customWidth="1"/>
    <col min="7169" max="7169" width="9.7109375" style="189" bestFit="1" customWidth="1"/>
    <col min="7170" max="7170" width="8.28515625" style="189" bestFit="1" customWidth="1"/>
    <col min="7171" max="7173" width="8.28515625" style="189" customWidth="1"/>
    <col min="7174" max="7179" width="0" style="189" hidden="1" customWidth="1"/>
    <col min="7180" max="7180" width="9.140625" style="189" customWidth="1"/>
    <col min="7181" max="7182" width="11.42578125" style="189"/>
    <col min="7183" max="7183" width="12.42578125" style="189" bestFit="1" customWidth="1"/>
    <col min="7184" max="7419" width="11.42578125" style="189"/>
    <col min="7420" max="7420" width="18.140625" style="189" customWidth="1"/>
    <col min="7421" max="7422" width="8.42578125" style="189" bestFit="1" customWidth="1"/>
    <col min="7423" max="7424" width="8.42578125" style="189" customWidth="1"/>
    <col min="7425" max="7425" width="9.7109375" style="189" bestFit="1" customWidth="1"/>
    <col min="7426" max="7426" width="8.28515625" style="189" bestFit="1" customWidth="1"/>
    <col min="7427" max="7429" width="8.28515625" style="189" customWidth="1"/>
    <col min="7430" max="7435" width="0" style="189" hidden="1" customWidth="1"/>
    <col min="7436" max="7436" width="9.140625" style="189" customWidth="1"/>
    <col min="7437" max="7438" width="11.42578125" style="189"/>
    <col min="7439" max="7439" width="12.42578125" style="189" bestFit="1" customWidth="1"/>
    <col min="7440" max="7675" width="11.42578125" style="189"/>
    <col min="7676" max="7676" width="18.140625" style="189" customWidth="1"/>
    <col min="7677" max="7678" width="8.42578125" style="189" bestFit="1" customWidth="1"/>
    <col min="7679" max="7680" width="8.42578125" style="189" customWidth="1"/>
    <col min="7681" max="7681" width="9.7109375" style="189" bestFit="1" customWidth="1"/>
    <col min="7682" max="7682" width="8.28515625" style="189" bestFit="1" customWidth="1"/>
    <col min="7683" max="7685" width="8.28515625" style="189" customWidth="1"/>
    <col min="7686" max="7691" width="0" style="189" hidden="1" customWidth="1"/>
    <col min="7692" max="7692" width="9.140625" style="189" customWidth="1"/>
    <col min="7693" max="7694" width="11.42578125" style="189"/>
    <col min="7695" max="7695" width="12.42578125" style="189" bestFit="1" customWidth="1"/>
    <col min="7696" max="7931" width="11.42578125" style="189"/>
    <col min="7932" max="7932" width="18.140625" style="189" customWidth="1"/>
    <col min="7933" max="7934" width="8.42578125" style="189" bestFit="1" customWidth="1"/>
    <col min="7935" max="7936" width="8.42578125" style="189" customWidth="1"/>
    <col min="7937" max="7937" width="9.7109375" style="189" bestFit="1" customWidth="1"/>
    <col min="7938" max="7938" width="8.28515625" style="189" bestFit="1" customWidth="1"/>
    <col min="7939" max="7941" width="8.28515625" style="189" customWidth="1"/>
    <col min="7942" max="7947" width="0" style="189" hidden="1" customWidth="1"/>
    <col min="7948" max="7948" width="9.140625" style="189" customWidth="1"/>
    <col min="7949" max="7950" width="11.42578125" style="189"/>
    <col min="7951" max="7951" width="12.42578125" style="189" bestFit="1" customWidth="1"/>
    <col min="7952" max="8187" width="11.42578125" style="189"/>
    <col min="8188" max="8188" width="18.140625" style="189" customWidth="1"/>
    <col min="8189" max="8190" width="8.42578125" style="189" bestFit="1" customWidth="1"/>
    <col min="8191" max="8192" width="8.42578125" style="189" customWidth="1"/>
    <col min="8193" max="8193" width="9.7109375" style="189" bestFit="1" customWidth="1"/>
    <col min="8194" max="8194" width="8.28515625" style="189" bestFit="1" customWidth="1"/>
    <col min="8195" max="8197" width="8.28515625" style="189" customWidth="1"/>
    <col min="8198" max="8203" width="0" style="189" hidden="1" customWidth="1"/>
    <col min="8204" max="8204" width="9.140625" style="189" customWidth="1"/>
    <col min="8205" max="8206" width="11.42578125" style="189"/>
    <col min="8207" max="8207" width="12.42578125" style="189" bestFit="1" customWidth="1"/>
    <col min="8208" max="8443" width="11.42578125" style="189"/>
    <col min="8444" max="8444" width="18.140625" style="189" customWidth="1"/>
    <col min="8445" max="8446" width="8.42578125" style="189" bestFit="1" customWidth="1"/>
    <col min="8447" max="8448" width="8.42578125" style="189" customWidth="1"/>
    <col min="8449" max="8449" width="9.7109375" style="189" bestFit="1" customWidth="1"/>
    <col min="8450" max="8450" width="8.28515625" style="189" bestFit="1" customWidth="1"/>
    <col min="8451" max="8453" width="8.28515625" style="189" customWidth="1"/>
    <col min="8454" max="8459" width="0" style="189" hidden="1" customWidth="1"/>
    <col min="8460" max="8460" width="9.140625" style="189" customWidth="1"/>
    <col min="8461" max="8462" width="11.42578125" style="189"/>
    <col min="8463" max="8463" width="12.42578125" style="189" bestFit="1" customWidth="1"/>
    <col min="8464" max="8699" width="11.42578125" style="189"/>
    <col min="8700" max="8700" width="18.140625" style="189" customWidth="1"/>
    <col min="8701" max="8702" width="8.42578125" style="189" bestFit="1" customWidth="1"/>
    <col min="8703" max="8704" width="8.42578125" style="189" customWidth="1"/>
    <col min="8705" max="8705" width="9.7109375" style="189" bestFit="1" customWidth="1"/>
    <col min="8706" max="8706" width="8.28515625" style="189" bestFit="1" customWidth="1"/>
    <col min="8707" max="8709" width="8.28515625" style="189" customWidth="1"/>
    <col min="8710" max="8715" width="0" style="189" hidden="1" customWidth="1"/>
    <col min="8716" max="8716" width="9.140625" style="189" customWidth="1"/>
    <col min="8717" max="8718" width="11.42578125" style="189"/>
    <col min="8719" max="8719" width="12.42578125" style="189" bestFit="1" customWidth="1"/>
    <col min="8720" max="8955" width="11.42578125" style="189"/>
    <col min="8956" max="8956" width="18.140625" style="189" customWidth="1"/>
    <col min="8957" max="8958" width="8.42578125" style="189" bestFit="1" customWidth="1"/>
    <col min="8959" max="8960" width="8.42578125" style="189" customWidth="1"/>
    <col min="8961" max="8961" width="9.7109375" style="189" bestFit="1" customWidth="1"/>
    <col min="8962" max="8962" width="8.28515625" style="189" bestFit="1" customWidth="1"/>
    <col min="8963" max="8965" width="8.28515625" style="189" customWidth="1"/>
    <col min="8966" max="8971" width="0" style="189" hidden="1" customWidth="1"/>
    <col min="8972" max="8972" width="9.140625" style="189" customWidth="1"/>
    <col min="8973" max="8974" width="11.42578125" style="189"/>
    <col min="8975" max="8975" width="12.42578125" style="189" bestFit="1" customWidth="1"/>
    <col min="8976" max="9211" width="11.42578125" style="189"/>
    <col min="9212" max="9212" width="18.140625" style="189" customWidth="1"/>
    <col min="9213" max="9214" width="8.42578125" style="189" bestFit="1" customWidth="1"/>
    <col min="9215" max="9216" width="8.42578125" style="189" customWidth="1"/>
    <col min="9217" max="9217" width="9.7109375" style="189" bestFit="1" customWidth="1"/>
    <col min="9218" max="9218" width="8.28515625" style="189" bestFit="1" customWidth="1"/>
    <col min="9219" max="9221" width="8.28515625" style="189" customWidth="1"/>
    <col min="9222" max="9227" width="0" style="189" hidden="1" customWidth="1"/>
    <col min="9228" max="9228" width="9.140625" style="189" customWidth="1"/>
    <col min="9229" max="9230" width="11.42578125" style="189"/>
    <col min="9231" max="9231" width="12.42578125" style="189" bestFit="1" customWidth="1"/>
    <col min="9232" max="9467" width="11.42578125" style="189"/>
    <col min="9468" max="9468" width="18.140625" style="189" customWidth="1"/>
    <col min="9469" max="9470" width="8.42578125" style="189" bestFit="1" customWidth="1"/>
    <col min="9471" max="9472" width="8.42578125" style="189" customWidth="1"/>
    <col min="9473" max="9473" width="9.7109375" style="189" bestFit="1" customWidth="1"/>
    <col min="9474" max="9474" width="8.28515625" style="189" bestFit="1" customWidth="1"/>
    <col min="9475" max="9477" width="8.28515625" style="189" customWidth="1"/>
    <col min="9478" max="9483" width="0" style="189" hidden="1" customWidth="1"/>
    <col min="9484" max="9484" width="9.140625" style="189" customWidth="1"/>
    <col min="9485" max="9486" width="11.42578125" style="189"/>
    <col min="9487" max="9487" width="12.42578125" style="189" bestFit="1" customWidth="1"/>
    <col min="9488" max="9723" width="11.42578125" style="189"/>
    <col min="9724" max="9724" width="18.140625" style="189" customWidth="1"/>
    <col min="9725" max="9726" width="8.42578125" style="189" bestFit="1" customWidth="1"/>
    <col min="9727" max="9728" width="8.42578125" style="189" customWidth="1"/>
    <col min="9729" max="9729" width="9.7109375" style="189" bestFit="1" customWidth="1"/>
    <col min="9730" max="9730" width="8.28515625" style="189" bestFit="1" customWidth="1"/>
    <col min="9731" max="9733" width="8.28515625" style="189" customWidth="1"/>
    <col min="9734" max="9739" width="0" style="189" hidden="1" customWidth="1"/>
    <col min="9740" max="9740" width="9.140625" style="189" customWidth="1"/>
    <col min="9741" max="9742" width="11.42578125" style="189"/>
    <col min="9743" max="9743" width="12.42578125" style="189" bestFit="1" customWidth="1"/>
    <col min="9744" max="9979" width="11.42578125" style="189"/>
    <col min="9980" max="9980" width="18.140625" style="189" customWidth="1"/>
    <col min="9981" max="9982" width="8.42578125" style="189" bestFit="1" customWidth="1"/>
    <col min="9983" max="9984" width="8.42578125" style="189" customWidth="1"/>
    <col min="9985" max="9985" width="9.7109375" style="189" bestFit="1" customWidth="1"/>
    <col min="9986" max="9986" width="8.28515625" style="189" bestFit="1" customWidth="1"/>
    <col min="9987" max="9989" width="8.28515625" style="189" customWidth="1"/>
    <col min="9990" max="9995" width="0" style="189" hidden="1" customWidth="1"/>
    <col min="9996" max="9996" width="9.140625" style="189" customWidth="1"/>
    <col min="9997" max="9998" width="11.42578125" style="189"/>
    <col min="9999" max="9999" width="12.42578125" style="189" bestFit="1" customWidth="1"/>
    <col min="10000" max="10235" width="11.42578125" style="189"/>
    <col min="10236" max="10236" width="18.140625" style="189" customWidth="1"/>
    <col min="10237" max="10238" width="8.42578125" style="189" bestFit="1" customWidth="1"/>
    <col min="10239" max="10240" width="8.42578125" style="189" customWidth="1"/>
    <col min="10241" max="10241" width="9.7109375" style="189" bestFit="1" customWidth="1"/>
    <col min="10242" max="10242" width="8.28515625" style="189" bestFit="1" customWidth="1"/>
    <col min="10243" max="10245" width="8.28515625" style="189" customWidth="1"/>
    <col min="10246" max="10251" width="0" style="189" hidden="1" customWidth="1"/>
    <col min="10252" max="10252" width="9.140625" style="189" customWidth="1"/>
    <col min="10253" max="10254" width="11.42578125" style="189"/>
    <col min="10255" max="10255" width="12.42578125" style="189" bestFit="1" customWidth="1"/>
    <col min="10256" max="10491" width="11.42578125" style="189"/>
    <col min="10492" max="10492" width="18.140625" style="189" customWidth="1"/>
    <col min="10493" max="10494" width="8.42578125" style="189" bestFit="1" customWidth="1"/>
    <col min="10495" max="10496" width="8.42578125" style="189" customWidth="1"/>
    <col min="10497" max="10497" width="9.7109375" style="189" bestFit="1" customWidth="1"/>
    <col min="10498" max="10498" width="8.28515625" style="189" bestFit="1" customWidth="1"/>
    <col min="10499" max="10501" width="8.28515625" style="189" customWidth="1"/>
    <col min="10502" max="10507" width="0" style="189" hidden="1" customWidth="1"/>
    <col min="10508" max="10508" width="9.140625" style="189" customWidth="1"/>
    <col min="10509" max="10510" width="11.42578125" style="189"/>
    <col min="10511" max="10511" width="12.42578125" style="189" bestFit="1" customWidth="1"/>
    <col min="10512" max="10747" width="11.42578125" style="189"/>
    <col min="10748" max="10748" width="18.140625" style="189" customWidth="1"/>
    <col min="10749" max="10750" width="8.42578125" style="189" bestFit="1" customWidth="1"/>
    <col min="10751" max="10752" width="8.42578125" style="189" customWidth="1"/>
    <col min="10753" max="10753" width="9.7109375" style="189" bestFit="1" customWidth="1"/>
    <col min="10754" max="10754" width="8.28515625" style="189" bestFit="1" customWidth="1"/>
    <col min="10755" max="10757" width="8.28515625" style="189" customWidth="1"/>
    <col min="10758" max="10763" width="0" style="189" hidden="1" customWidth="1"/>
    <col min="10764" max="10764" width="9.140625" style="189" customWidth="1"/>
    <col min="10765" max="10766" width="11.42578125" style="189"/>
    <col min="10767" max="10767" width="12.42578125" style="189" bestFit="1" customWidth="1"/>
    <col min="10768" max="11003" width="11.42578125" style="189"/>
    <col min="11004" max="11004" width="18.140625" style="189" customWidth="1"/>
    <col min="11005" max="11006" width="8.42578125" style="189" bestFit="1" customWidth="1"/>
    <col min="11007" max="11008" width="8.42578125" style="189" customWidth="1"/>
    <col min="11009" max="11009" width="9.7109375" style="189" bestFit="1" customWidth="1"/>
    <col min="11010" max="11010" width="8.28515625" style="189" bestFit="1" customWidth="1"/>
    <col min="11011" max="11013" width="8.28515625" style="189" customWidth="1"/>
    <col min="11014" max="11019" width="0" style="189" hidden="1" customWidth="1"/>
    <col min="11020" max="11020" width="9.140625" style="189" customWidth="1"/>
    <col min="11021" max="11022" width="11.42578125" style="189"/>
    <col min="11023" max="11023" width="12.42578125" style="189" bestFit="1" customWidth="1"/>
    <col min="11024" max="11259" width="11.42578125" style="189"/>
    <col min="11260" max="11260" width="18.140625" style="189" customWidth="1"/>
    <col min="11261" max="11262" width="8.42578125" style="189" bestFit="1" customWidth="1"/>
    <col min="11263" max="11264" width="8.42578125" style="189" customWidth="1"/>
    <col min="11265" max="11265" width="9.7109375" style="189" bestFit="1" customWidth="1"/>
    <col min="11266" max="11266" width="8.28515625" style="189" bestFit="1" customWidth="1"/>
    <col min="11267" max="11269" width="8.28515625" style="189" customWidth="1"/>
    <col min="11270" max="11275" width="0" style="189" hidden="1" customWidth="1"/>
    <col min="11276" max="11276" width="9.140625" style="189" customWidth="1"/>
    <col min="11277" max="11278" width="11.42578125" style="189"/>
    <col min="11279" max="11279" width="12.42578125" style="189" bestFit="1" customWidth="1"/>
    <col min="11280" max="11515" width="11.42578125" style="189"/>
    <col min="11516" max="11516" width="18.140625" style="189" customWidth="1"/>
    <col min="11517" max="11518" width="8.42578125" style="189" bestFit="1" customWidth="1"/>
    <col min="11519" max="11520" width="8.42578125" style="189" customWidth="1"/>
    <col min="11521" max="11521" width="9.7109375" style="189" bestFit="1" customWidth="1"/>
    <col min="11522" max="11522" width="8.28515625" style="189" bestFit="1" customWidth="1"/>
    <col min="11523" max="11525" width="8.28515625" style="189" customWidth="1"/>
    <col min="11526" max="11531" width="0" style="189" hidden="1" customWidth="1"/>
    <col min="11532" max="11532" width="9.140625" style="189" customWidth="1"/>
    <col min="11533" max="11534" width="11.42578125" style="189"/>
    <col min="11535" max="11535" width="12.42578125" style="189" bestFit="1" customWidth="1"/>
    <col min="11536" max="11771" width="11.42578125" style="189"/>
    <col min="11772" max="11772" width="18.140625" style="189" customWidth="1"/>
    <col min="11773" max="11774" width="8.42578125" style="189" bestFit="1" customWidth="1"/>
    <col min="11775" max="11776" width="8.42578125" style="189" customWidth="1"/>
    <col min="11777" max="11777" width="9.7109375" style="189" bestFit="1" customWidth="1"/>
    <col min="11778" max="11778" width="8.28515625" style="189" bestFit="1" customWidth="1"/>
    <col min="11779" max="11781" width="8.28515625" style="189" customWidth="1"/>
    <col min="11782" max="11787" width="0" style="189" hidden="1" customWidth="1"/>
    <col min="11788" max="11788" width="9.140625" style="189" customWidth="1"/>
    <col min="11789" max="11790" width="11.42578125" style="189"/>
    <col min="11791" max="11791" width="12.42578125" style="189" bestFit="1" customWidth="1"/>
    <col min="11792" max="12027" width="11.42578125" style="189"/>
    <col min="12028" max="12028" width="18.140625" style="189" customWidth="1"/>
    <col min="12029" max="12030" width="8.42578125" style="189" bestFit="1" customWidth="1"/>
    <col min="12031" max="12032" width="8.42578125" style="189" customWidth="1"/>
    <col min="12033" max="12033" width="9.7109375" style="189" bestFit="1" customWidth="1"/>
    <col min="12034" max="12034" width="8.28515625" style="189" bestFit="1" customWidth="1"/>
    <col min="12035" max="12037" width="8.28515625" style="189" customWidth="1"/>
    <col min="12038" max="12043" width="0" style="189" hidden="1" customWidth="1"/>
    <col min="12044" max="12044" width="9.140625" style="189" customWidth="1"/>
    <col min="12045" max="12046" width="11.42578125" style="189"/>
    <col min="12047" max="12047" width="12.42578125" style="189" bestFit="1" customWidth="1"/>
    <col min="12048" max="12283" width="11.42578125" style="189"/>
    <col min="12284" max="12284" width="18.140625" style="189" customWidth="1"/>
    <col min="12285" max="12286" width="8.42578125" style="189" bestFit="1" customWidth="1"/>
    <col min="12287" max="12288" width="8.42578125" style="189" customWidth="1"/>
    <col min="12289" max="12289" width="9.7109375" style="189" bestFit="1" customWidth="1"/>
    <col min="12290" max="12290" width="8.28515625" style="189" bestFit="1" customWidth="1"/>
    <col min="12291" max="12293" width="8.28515625" style="189" customWidth="1"/>
    <col min="12294" max="12299" width="0" style="189" hidden="1" customWidth="1"/>
    <col min="12300" max="12300" width="9.140625" style="189" customWidth="1"/>
    <col min="12301" max="12302" width="11.42578125" style="189"/>
    <col min="12303" max="12303" width="12.42578125" style="189" bestFit="1" customWidth="1"/>
    <col min="12304" max="12539" width="11.42578125" style="189"/>
    <col min="12540" max="12540" width="18.140625" style="189" customWidth="1"/>
    <col min="12541" max="12542" width="8.42578125" style="189" bestFit="1" customWidth="1"/>
    <col min="12543" max="12544" width="8.42578125" style="189" customWidth="1"/>
    <col min="12545" max="12545" width="9.7109375" style="189" bestFit="1" customWidth="1"/>
    <col min="12546" max="12546" width="8.28515625" style="189" bestFit="1" customWidth="1"/>
    <col min="12547" max="12549" width="8.28515625" style="189" customWidth="1"/>
    <col min="12550" max="12555" width="0" style="189" hidden="1" customWidth="1"/>
    <col min="12556" max="12556" width="9.140625" style="189" customWidth="1"/>
    <col min="12557" max="12558" width="11.42578125" style="189"/>
    <col min="12559" max="12559" width="12.42578125" style="189" bestFit="1" customWidth="1"/>
    <col min="12560" max="12795" width="11.42578125" style="189"/>
    <col min="12796" max="12796" width="18.140625" style="189" customWidth="1"/>
    <col min="12797" max="12798" width="8.42578125" style="189" bestFit="1" customWidth="1"/>
    <col min="12799" max="12800" width="8.42578125" style="189" customWidth="1"/>
    <col min="12801" max="12801" width="9.7109375" style="189" bestFit="1" customWidth="1"/>
    <col min="12802" max="12802" width="8.28515625" style="189" bestFit="1" customWidth="1"/>
    <col min="12803" max="12805" width="8.28515625" style="189" customWidth="1"/>
    <col min="12806" max="12811" width="0" style="189" hidden="1" customWidth="1"/>
    <col min="12812" max="12812" width="9.140625" style="189" customWidth="1"/>
    <col min="12813" max="12814" width="11.42578125" style="189"/>
    <col min="12815" max="12815" width="12.42578125" style="189" bestFit="1" customWidth="1"/>
    <col min="12816" max="13051" width="11.42578125" style="189"/>
    <col min="13052" max="13052" width="18.140625" style="189" customWidth="1"/>
    <col min="13053" max="13054" width="8.42578125" style="189" bestFit="1" customWidth="1"/>
    <col min="13055" max="13056" width="8.42578125" style="189" customWidth="1"/>
    <col min="13057" max="13057" width="9.7109375" style="189" bestFit="1" customWidth="1"/>
    <col min="13058" max="13058" width="8.28515625" style="189" bestFit="1" customWidth="1"/>
    <col min="13059" max="13061" width="8.28515625" style="189" customWidth="1"/>
    <col min="13062" max="13067" width="0" style="189" hidden="1" customWidth="1"/>
    <col min="13068" max="13068" width="9.140625" style="189" customWidth="1"/>
    <col min="13069" max="13070" width="11.42578125" style="189"/>
    <col min="13071" max="13071" width="12.42578125" style="189" bestFit="1" customWidth="1"/>
    <col min="13072" max="13307" width="11.42578125" style="189"/>
    <col min="13308" max="13308" width="18.140625" style="189" customWidth="1"/>
    <col min="13309" max="13310" width="8.42578125" style="189" bestFit="1" customWidth="1"/>
    <col min="13311" max="13312" width="8.42578125" style="189" customWidth="1"/>
    <col min="13313" max="13313" width="9.7109375" style="189" bestFit="1" customWidth="1"/>
    <col min="13314" max="13314" width="8.28515625" style="189" bestFit="1" customWidth="1"/>
    <col min="13315" max="13317" width="8.28515625" style="189" customWidth="1"/>
    <col min="13318" max="13323" width="0" style="189" hidden="1" customWidth="1"/>
    <col min="13324" max="13324" width="9.140625" style="189" customWidth="1"/>
    <col min="13325" max="13326" width="11.42578125" style="189"/>
    <col min="13327" max="13327" width="12.42578125" style="189" bestFit="1" customWidth="1"/>
    <col min="13328" max="13563" width="11.42578125" style="189"/>
    <col min="13564" max="13564" width="18.140625" style="189" customWidth="1"/>
    <col min="13565" max="13566" width="8.42578125" style="189" bestFit="1" customWidth="1"/>
    <col min="13567" max="13568" width="8.42578125" style="189" customWidth="1"/>
    <col min="13569" max="13569" width="9.7109375" style="189" bestFit="1" customWidth="1"/>
    <col min="13570" max="13570" width="8.28515625" style="189" bestFit="1" customWidth="1"/>
    <col min="13571" max="13573" width="8.28515625" style="189" customWidth="1"/>
    <col min="13574" max="13579" width="0" style="189" hidden="1" customWidth="1"/>
    <col min="13580" max="13580" width="9.140625" style="189" customWidth="1"/>
    <col min="13581" max="13582" width="11.42578125" style="189"/>
    <col min="13583" max="13583" width="12.42578125" style="189" bestFit="1" customWidth="1"/>
    <col min="13584" max="13819" width="11.42578125" style="189"/>
    <col min="13820" max="13820" width="18.140625" style="189" customWidth="1"/>
    <col min="13821" max="13822" width="8.42578125" style="189" bestFit="1" customWidth="1"/>
    <col min="13823" max="13824" width="8.42578125" style="189" customWidth="1"/>
    <col min="13825" max="13825" width="9.7109375" style="189" bestFit="1" customWidth="1"/>
    <col min="13826" max="13826" width="8.28515625" style="189" bestFit="1" customWidth="1"/>
    <col min="13827" max="13829" width="8.28515625" style="189" customWidth="1"/>
    <col min="13830" max="13835" width="0" style="189" hidden="1" customWidth="1"/>
    <col min="13836" max="13836" width="9.140625" style="189" customWidth="1"/>
    <col min="13837" max="13838" width="11.42578125" style="189"/>
    <col min="13839" max="13839" width="12.42578125" style="189" bestFit="1" customWidth="1"/>
    <col min="13840" max="14075" width="11.42578125" style="189"/>
    <col min="14076" max="14076" width="18.140625" style="189" customWidth="1"/>
    <col min="14077" max="14078" width="8.42578125" style="189" bestFit="1" customWidth="1"/>
    <col min="14079" max="14080" width="8.42578125" style="189" customWidth="1"/>
    <col min="14081" max="14081" width="9.7109375" style="189" bestFit="1" customWidth="1"/>
    <col min="14082" max="14082" width="8.28515625" style="189" bestFit="1" customWidth="1"/>
    <col min="14083" max="14085" width="8.28515625" style="189" customWidth="1"/>
    <col min="14086" max="14091" width="0" style="189" hidden="1" customWidth="1"/>
    <col min="14092" max="14092" width="9.140625" style="189" customWidth="1"/>
    <col min="14093" max="14094" width="11.42578125" style="189"/>
    <col min="14095" max="14095" width="12.42578125" style="189" bestFit="1" customWidth="1"/>
    <col min="14096" max="14331" width="11.42578125" style="189"/>
    <col min="14332" max="14332" width="18.140625" style="189" customWidth="1"/>
    <col min="14333" max="14334" width="8.42578125" style="189" bestFit="1" customWidth="1"/>
    <col min="14335" max="14336" width="8.42578125" style="189" customWidth="1"/>
    <col min="14337" max="14337" width="9.7109375" style="189" bestFit="1" customWidth="1"/>
    <col min="14338" max="14338" width="8.28515625" style="189" bestFit="1" customWidth="1"/>
    <col min="14339" max="14341" width="8.28515625" style="189" customWidth="1"/>
    <col min="14342" max="14347" width="0" style="189" hidden="1" customWidth="1"/>
    <col min="14348" max="14348" width="9.140625" style="189" customWidth="1"/>
    <col min="14349" max="14350" width="11.42578125" style="189"/>
    <col min="14351" max="14351" width="12.42578125" style="189" bestFit="1" customWidth="1"/>
    <col min="14352" max="14587" width="11.42578125" style="189"/>
    <col min="14588" max="14588" width="18.140625" style="189" customWidth="1"/>
    <col min="14589" max="14590" width="8.42578125" style="189" bestFit="1" customWidth="1"/>
    <col min="14591" max="14592" width="8.42578125" style="189" customWidth="1"/>
    <col min="14593" max="14593" width="9.7109375" style="189" bestFit="1" customWidth="1"/>
    <col min="14594" max="14594" width="8.28515625" style="189" bestFit="1" customWidth="1"/>
    <col min="14595" max="14597" width="8.28515625" style="189" customWidth="1"/>
    <col min="14598" max="14603" width="0" style="189" hidden="1" customWidth="1"/>
    <col min="14604" max="14604" width="9.140625" style="189" customWidth="1"/>
    <col min="14605" max="14606" width="11.42578125" style="189"/>
    <col min="14607" max="14607" width="12.42578125" style="189" bestFit="1" customWidth="1"/>
    <col min="14608" max="14843" width="11.42578125" style="189"/>
    <col min="14844" max="14844" width="18.140625" style="189" customWidth="1"/>
    <col min="14845" max="14846" width="8.42578125" style="189" bestFit="1" customWidth="1"/>
    <col min="14847" max="14848" width="8.42578125" style="189" customWidth="1"/>
    <col min="14849" max="14849" width="9.7109375" style="189" bestFit="1" customWidth="1"/>
    <col min="14850" max="14850" width="8.28515625" style="189" bestFit="1" customWidth="1"/>
    <col min="14851" max="14853" width="8.28515625" style="189" customWidth="1"/>
    <col min="14854" max="14859" width="0" style="189" hidden="1" customWidth="1"/>
    <col min="14860" max="14860" width="9.140625" style="189" customWidth="1"/>
    <col min="14861" max="14862" width="11.42578125" style="189"/>
    <col min="14863" max="14863" width="12.42578125" style="189" bestFit="1" customWidth="1"/>
    <col min="14864" max="15099" width="11.42578125" style="189"/>
    <col min="15100" max="15100" width="18.140625" style="189" customWidth="1"/>
    <col min="15101" max="15102" width="8.42578125" style="189" bestFit="1" customWidth="1"/>
    <col min="15103" max="15104" width="8.42578125" style="189" customWidth="1"/>
    <col min="15105" max="15105" width="9.7109375" style="189" bestFit="1" customWidth="1"/>
    <col min="15106" max="15106" width="8.28515625" style="189" bestFit="1" customWidth="1"/>
    <col min="15107" max="15109" width="8.28515625" style="189" customWidth="1"/>
    <col min="15110" max="15115" width="0" style="189" hidden="1" customWidth="1"/>
    <col min="15116" max="15116" width="9.140625" style="189" customWidth="1"/>
    <col min="15117" max="15118" width="11.42578125" style="189"/>
    <col min="15119" max="15119" width="12.42578125" style="189" bestFit="1" customWidth="1"/>
    <col min="15120" max="15355" width="11.42578125" style="189"/>
    <col min="15356" max="15356" width="18.140625" style="189" customWidth="1"/>
    <col min="15357" max="15358" width="8.42578125" style="189" bestFit="1" customWidth="1"/>
    <col min="15359" max="15360" width="8.42578125" style="189" customWidth="1"/>
    <col min="15361" max="15361" width="9.7109375" style="189" bestFit="1" customWidth="1"/>
    <col min="15362" max="15362" width="8.28515625" style="189" bestFit="1" customWidth="1"/>
    <col min="15363" max="15365" width="8.28515625" style="189" customWidth="1"/>
    <col min="15366" max="15371" width="0" style="189" hidden="1" customWidth="1"/>
    <col min="15372" max="15372" width="9.140625" style="189" customWidth="1"/>
    <col min="15373" max="15374" width="11.42578125" style="189"/>
    <col min="15375" max="15375" width="12.42578125" style="189" bestFit="1" customWidth="1"/>
    <col min="15376" max="15611" width="11.42578125" style="189"/>
    <col min="15612" max="15612" width="18.140625" style="189" customWidth="1"/>
    <col min="15613" max="15614" width="8.42578125" style="189" bestFit="1" customWidth="1"/>
    <col min="15615" max="15616" width="8.42578125" style="189" customWidth="1"/>
    <col min="15617" max="15617" width="9.7109375" style="189" bestFit="1" customWidth="1"/>
    <col min="15618" max="15618" width="8.28515625" style="189" bestFit="1" customWidth="1"/>
    <col min="15619" max="15621" width="8.28515625" style="189" customWidth="1"/>
    <col min="15622" max="15627" width="0" style="189" hidden="1" customWidth="1"/>
    <col min="15628" max="15628" width="9.140625" style="189" customWidth="1"/>
    <col min="15629" max="15630" width="11.42578125" style="189"/>
    <col min="15631" max="15631" width="12.42578125" style="189" bestFit="1" customWidth="1"/>
    <col min="15632" max="15867" width="11.42578125" style="189"/>
    <col min="15868" max="15868" width="18.140625" style="189" customWidth="1"/>
    <col min="15869" max="15870" width="8.42578125" style="189" bestFit="1" customWidth="1"/>
    <col min="15871" max="15872" width="8.42578125" style="189" customWidth="1"/>
    <col min="15873" max="15873" width="9.7109375" style="189" bestFit="1" customWidth="1"/>
    <col min="15874" max="15874" width="8.28515625" style="189" bestFit="1" customWidth="1"/>
    <col min="15875" max="15877" width="8.28515625" style="189" customWidth="1"/>
    <col min="15878" max="15883" width="0" style="189" hidden="1" customWidth="1"/>
    <col min="15884" max="15884" width="9.140625" style="189" customWidth="1"/>
    <col min="15885" max="15886" width="11.42578125" style="189"/>
    <col min="15887" max="15887" width="12.42578125" style="189" bestFit="1" customWidth="1"/>
    <col min="15888" max="16123" width="11.42578125" style="189"/>
    <col min="16124" max="16124" width="18.140625" style="189" customWidth="1"/>
    <col min="16125" max="16126" width="8.42578125" style="189" bestFit="1" customWidth="1"/>
    <col min="16127" max="16128" width="8.42578125" style="189" customWidth="1"/>
    <col min="16129" max="16129" width="9.7109375" style="189" bestFit="1" customWidth="1"/>
    <col min="16130" max="16130" width="8.28515625" style="189" bestFit="1" customWidth="1"/>
    <col min="16131" max="16133" width="8.28515625" style="189" customWidth="1"/>
    <col min="16134" max="16139" width="0" style="189" hidden="1" customWidth="1"/>
    <col min="16140" max="16140" width="9.140625" style="189" customWidth="1"/>
    <col min="16141" max="16142" width="11.42578125" style="189"/>
    <col min="16143" max="16143" width="12.42578125" style="189" bestFit="1" customWidth="1"/>
    <col min="16144" max="16384" width="11.42578125" style="189"/>
  </cols>
  <sheetData>
    <row r="1" spans="1:17" s="190" customFormat="1" x14ac:dyDescent="0.2"/>
    <row r="2" spans="1:17" s="190" customFormat="1" x14ac:dyDescent="0.2">
      <c r="A2" s="217" t="s">
        <v>121</v>
      </c>
    </row>
    <row r="3" spans="1:17" s="190" customFormat="1" ht="15" x14ac:dyDescent="0.25">
      <c r="A3" s="217" t="s">
        <v>122</v>
      </c>
      <c r="J3" s="359"/>
    </row>
    <row r="4" spans="1:17" s="190" customFormat="1" x14ac:dyDescent="0.2"/>
    <row r="5" spans="1:17" s="190" customFormat="1" ht="12.75" x14ac:dyDescent="0.2">
      <c r="B5" s="424" t="s">
        <v>101</v>
      </c>
      <c r="C5" s="424"/>
      <c r="D5" s="424"/>
      <c r="E5" s="424"/>
      <c r="F5" s="424"/>
      <c r="G5" s="424"/>
      <c r="H5" s="424"/>
      <c r="I5" s="424"/>
      <c r="J5" s="424"/>
      <c r="K5" s="424"/>
      <c r="M5" s="390" t="s">
        <v>594</v>
      </c>
      <c r="O5" s="360"/>
    </row>
    <row r="6" spans="1:17" s="190" customFormat="1" ht="12.75" x14ac:dyDescent="0.2">
      <c r="B6" s="437" t="str">
        <f>'Solicitudes Regiones'!$B$6:$P$6</f>
        <v>Acumuladas de julio de 2008 a octubre de 2018</v>
      </c>
      <c r="C6" s="437"/>
      <c r="D6" s="437"/>
      <c r="E6" s="437"/>
      <c r="F6" s="437"/>
      <c r="G6" s="437"/>
      <c r="H6" s="437"/>
      <c r="I6" s="437"/>
      <c r="J6" s="437"/>
      <c r="K6" s="437"/>
      <c r="L6" s="231"/>
    </row>
    <row r="7" spans="1:17" s="193" customFormat="1" x14ac:dyDescent="0.2">
      <c r="B7" s="191"/>
      <c r="C7" s="192"/>
      <c r="D7" s="192"/>
      <c r="E7" s="192"/>
      <c r="F7" s="192"/>
      <c r="G7" s="192"/>
      <c r="H7" s="192"/>
      <c r="I7" s="192"/>
      <c r="J7" s="192"/>
      <c r="K7" s="192"/>
      <c r="L7" s="192"/>
    </row>
    <row r="8" spans="1:17" ht="15" customHeight="1" x14ac:dyDescent="0.2">
      <c r="B8" s="453" t="s">
        <v>73</v>
      </c>
      <c r="C8" s="454"/>
      <c r="D8" s="454"/>
      <c r="E8" s="454"/>
      <c r="F8" s="454"/>
      <c r="G8" s="454"/>
      <c r="H8" s="454"/>
      <c r="I8" s="454"/>
      <c r="J8" s="454"/>
      <c r="K8" s="455"/>
      <c r="L8" s="208"/>
    </row>
    <row r="9" spans="1:17" ht="20.25" customHeight="1" x14ac:dyDescent="0.2">
      <c r="B9" s="452" t="s">
        <v>74</v>
      </c>
      <c r="C9" s="453" t="s">
        <v>2</v>
      </c>
      <c r="D9" s="454"/>
      <c r="E9" s="454"/>
      <c r="F9" s="454"/>
      <c r="G9" s="454"/>
      <c r="H9" s="454"/>
      <c r="I9" s="454"/>
      <c r="J9" s="454"/>
      <c r="K9" s="455"/>
    </row>
    <row r="10" spans="1:17" ht="24" x14ac:dyDescent="0.2">
      <c r="B10" s="452"/>
      <c r="C10" s="186" t="s">
        <v>75</v>
      </c>
      <c r="D10" s="186" t="s">
        <v>76</v>
      </c>
      <c r="E10" s="186" t="s">
        <v>77</v>
      </c>
      <c r="F10" s="186" t="s">
        <v>78</v>
      </c>
      <c r="G10" s="186" t="s">
        <v>8</v>
      </c>
      <c r="H10" s="186" t="s">
        <v>79</v>
      </c>
      <c r="I10" s="186" t="s">
        <v>80</v>
      </c>
      <c r="J10" s="186" t="s">
        <v>81</v>
      </c>
      <c r="K10" s="247" t="s">
        <v>46</v>
      </c>
    </row>
    <row r="11" spans="1:17" x14ac:dyDescent="0.2">
      <c r="B11" s="181" t="s">
        <v>169</v>
      </c>
      <c r="C11" s="181">
        <v>4459</v>
      </c>
      <c r="D11" s="181">
        <v>2061</v>
      </c>
      <c r="E11" s="181">
        <f>C11+D11</f>
        <v>6520</v>
      </c>
      <c r="F11" s="182">
        <f>E11/$E$26</f>
        <v>0.23481110670940325</v>
      </c>
      <c r="G11" s="181">
        <v>14993</v>
      </c>
      <c r="H11" s="181">
        <v>657</v>
      </c>
      <c r="I11" s="181">
        <f>G11+H11</f>
        <v>15650</v>
      </c>
      <c r="J11" s="182">
        <f>I11/$I$26</f>
        <v>0.25600340247333636</v>
      </c>
      <c r="K11" s="181">
        <f t="shared" ref="K11:K25" si="0">E11+I11</f>
        <v>22170</v>
      </c>
      <c r="Q11" s="194"/>
    </row>
    <row r="12" spans="1:17" x14ac:dyDescent="0.2">
      <c r="B12" s="181" t="s">
        <v>55</v>
      </c>
      <c r="C12" s="181">
        <v>5045</v>
      </c>
      <c r="D12" s="181">
        <v>2140</v>
      </c>
      <c r="E12" s="181">
        <f t="shared" ref="E12:E25" si="1">C12+D12</f>
        <v>7185</v>
      </c>
      <c r="F12" s="182">
        <f t="shared" ref="F12:F25" si="2">E12/$E$26</f>
        <v>0.25876039903482551</v>
      </c>
      <c r="G12" s="181">
        <v>16745</v>
      </c>
      <c r="H12" s="181">
        <v>782</v>
      </c>
      <c r="I12" s="181">
        <f t="shared" ref="I12:I25" si="3">G12+H12</f>
        <v>17527</v>
      </c>
      <c r="J12" s="182">
        <f t="shared" ref="J12:J25" si="4">I12/$I$26</f>
        <v>0.28670745272525028</v>
      </c>
      <c r="K12" s="181">
        <f t="shared" si="0"/>
        <v>24712</v>
      </c>
      <c r="Q12" s="194"/>
    </row>
    <row r="13" spans="1:17" x14ac:dyDescent="0.2">
      <c r="B13" s="181" t="s">
        <v>170</v>
      </c>
      <c r="C13" s="181">
        <v>314</v>
      </c>
      <c r="D13" s="181">
        <v>182</v>
      </c>
      <c r="E13" s="181">
        <f t="shared" si="1"/>
        <v>496</v>
      </c>
      <c r="F13" s="182">
        <f t="shared" si="2"/>
        <v>1.7862930817157056E-2</v>
      </c>
      <c r="G13" s="181">
        <v>1199</v>
      </c>
      <c r="H13" s="181">
        <v>43</v>
      </c>
      <c r="I13" s="181">
        <f t="shared" si="3"/>
        <v>1242</v>
      </c>
      <c r="J13" s="182">
        <f t="shared" si="4"/>
        <v>2.031669174900216E-2</v>
      </c>
      <c r="K13" s="181">
        <f t="shared" si="0"/>
        <v>1738</v>
      </c>
      <c r="Q13" s="194"/>
    </row>
    <row r="14" spans="1:17" x14ac:dyDescent="0.2">
      <c r="B14" s="181" t="s">
        <v>171</v>
      </c>
      <c r="C14" s="181">
        <v>134</v>
      </c>
      <c r="D14" s="181">
        <v>50</v>
      </c>
      <c r="E14" s="181">
        <f t="shared" si="1"/>
        <v>184</v>
      </c>
      <c r="F14" s="182">
        <f t="shared" si="2"/>
        <v>6.6265711095905211E-3</v>
      </c>
      <c r="G14" s="181">
        <v>300</v>
      </c>
      <c r="H14" s="181">
        <v>13</v>
      </c>
      <c r="I14" s="181">
        <f t="shared" si="3"/>
        <v>313</v>
      </c>
      <c r="J14" s="182">
        <f t="shared" si="4"/>
        <v>5.1200680494667278E-3</v>
      </c>
      <c r="K14" s="181">
        <f t="shared" si="0"/>
        <v>497</v>
      </c>
      <c r="Q14" s="194"/>
    </row>
    <row r="15" spans="1:17" x14ac:dyDescent="0.2">
      <c r="B15" s="181" t="s">
        <v>172</v>
      </c>
      <c r="C15" s="181">
        <v>114</v>
      </c>
      <c r="D15" s="181">
        <v>43</v>
      </c>
      <c r="E15" s="181">
        <f t="shared" si="1"/>
        <v>157</v>
      </c>
      <c r="F15" s="182">
        <f t="shared" si="2"/>
        <v>5.6541938272049556E-3</v>
      </c>
      <c r="G15" s="181">
        <v>454</v>
      </c>
      <c r="H15" s="181">
        <v>14</v>
      </c>
      <c r="I15" s="181">
        <f t="shared" si="3"/>
        <v>468</v>
      </c>
      <c r="J15" s="182">
        <f t="shared" si="4"/>
        <v>7.6555650068703789E-3</v>
      </c>
      <c r="K15" s="181">
        <f t="shared" si="0"/>
        <v>625</v>
      </c>
      <c r="Q15" s="194"/>
    </row>
    <row r="16" spans="1:17" x14ac:dyDescent="0.2">
      <c r="B16" s="181" t="s">
        <v>173</v>
      </c>
      <c r="C16" s="181">
        <v>548</v>
      </c>
      <c r="D16" s="181">
        <v>275</v>
      </c>
      <c r="E16" s="181">
        <f t="shared" si="1"/>
        <v>823</v>
      </c>
      <c r="F16" s="182">
        <f t="shared" si="2"/>
        <v>2.9639500126048907E-2</v>
      </c>
      <c r="G16" s="181">
        <v>2425</v>
      </c>
      <c r="H16" s="181">
        <v>115</v>
      </c>
      <c r="I16" s="181">
        <f t="shared" si="3"/>
        <v>2540</v>
      </c>
      <c r="J16" s="182">
        <f t="shared" si="4"/>
        <v>4.154943401164693E-2</v>
      </c>
      <c r="K16" s="181">
        <f t="shared" si="0"/>
        <v>3363</v>
      </c>
      <c r="Q16" s="194"/>
    </row>
    <row r="17" spans="2:17" x14ac:dyDescent="0.2">
      <c r="B17" s="181" t="s">
        <v>174</v>
      </c>
      <c r="C17" s="181">
        <v>1111</v>
      </c>
      <c r="D17" s="181">
        <v>477</v>
      </c>
      <c r="E17" s="181">
        <f t="shared" si="1"/>
        <v>1588</v>
      </c>
      <c r="F17" s="182">
        <f t="shared" si="2"/>
        <v>5.7190189793639934E-2</v>
      </c>
      <c r="G17" s="181">
        <v>3225</v>
      </c>
      <c r="H17" s="181">
        <v>155</v>
      </c>
      <c r="I17" s="181">
        <f t="shared" si="3"/>
        <v>3380</v>
      </c>
      <c r="J17" s="182">
        <f t="shared" si="4"/>
        <v>5.5290191716286068E-2</v>
      </c>
      <c r="K17" s="181">
        <f t="shared" si="0"/>
        <v>4968</v>
      </c>
      <c r="Q17" s="194"/>
    </row>
    <row r="18" spans="2:17" x14ac:dyDescent="0.2">
      <c r="B18" s="181" t="s">
        <v>175</v>
      </c>
      <c r="C18" s="181">
        <v>413</v>
      </c>
      <c r="D18" s="181">
        <v>192</v>
      </c>
      <c r="E18" s="181">
        <f t="shared" si="1"/>
        <v>605</v>
      </c>
      <c r="F18" s="182">
        <f t="shared" si="2"/>
        <v>2.1788453920121006E-2</v>
      </c>
      <c r="G18" s="181">
        <v>740</v>
      </c>
      <c r="H18" s="181">
        <v>48</v>
      </c>
      <c r="I18" s="181">
        <f t="shared" si="3"/>
        <v>788</v>
      </c>
      <c r="J18" s="182">
        <f t="shared" si="4"/>
        <v>1.2890139370542432E-2</v>
      </c>
      <c r="K18" s="181">
        <f t="shared" si="0"/>
        <v>1393</v>
      </c>
      <c r="Q18" s="194"/>
    </row>
    <row r="19" spans="2:17" x14ac:dyDescent="0.2">
      <c r="B19" s="181" t="s">
        <v>176</v>
      </c>
      <c r="C19" s="181">
        <v>626</v>
      </c>
      <c r="D19" s="181">
        <v>287</v>
      </c>
      <c r="E19" s="181">
        <f t="shared" si="1"/>
        <v>913</v>
      </c>
      <c r="F19" s="182">
        <f t="shared" si="2"/>
        <v>3.2880757734000794E-2</v>
      </c>
      <c r="G19" s="181">
        <v>1773</v>
      </c>
      <c r="H19" s="181">
        <v>102</v>
      </c>
      <c r="I19" s="181">
        <f t="shared" si="3"/>
        <v>1875</v>
      </c>
      <c r="J19" s="182">
        <f t="shared" si="4"/>
        <v>3.0671334162140941E-2</v>
      </c>
      <c r="K19" s="181">
        <f t="shared" si="0"/>
        <v>2788</v>
      </c>
      <c r="Q19" s="194"/>
    </row>
    <row r="20" spans="2:17" x14ac:dyDescent="0.2">
      <c r="B20" s="181" t="s">
        <v>177</v>
      </c>
      <c r="C20" s="181">
        <v>949</v>
      </c>
      <c r="D20" s="181">
        <v>416</v>
      </c>
      <c r="E20" s="181">
        <f t="shared" si="1"/>
        <v>1365</v>
      </c>
      <c r="F20" s="182">
        <f t="shared" si="2"/>
        <v>4.9159073720603595E-2</v>
      </c>
      <c r="G20" s="181">
        <v>2643</v>
      </c>
      <c r="H20" s="181">
        <v>100</v>
      </c>
      <c r="I20" s="181">
        <f t="shared" si="3"/>
        <v>2743</v>
      </c>
      <c r="J20" s="182">
        <f t="shared" si="4"/>
        <v>4.4870117123601387E-2</v>
      </c>
      <c r="K20" s="181">
        <f t="shared" si="0"/>
        <v>4108</v>
      </c>
      <c r="Q20" s="194"/>
    </row>
    <row r="21" spans="2:17" x14ac:dyDescent="0.2">
      <c r="B21" s="181" t="s">
        <v>178</v>
      </c>
      <c r="C21" s="181">
        <v>3477</v>
      </c>
      <c r="D21" s="181">
        <v>1342</v>
      </c>
      <c r="E21" s="181">
        <f t="shared" si="1"/>
        <v>4819</v>
      </c>
      <c r="F21" s="182">
        <f t="shared" si="2"/>
        <v>0.17355133791911262</v>
      </c>
      <c r="G21" s="181">
        <v>8638</v>
      </c>
      <c r="H21" s="181">
        <v>501</v>
      </c>
      <c r="I21" s="181">
        <f t="shared" si="3"/>
        <v>9139</v>
      </c>
      <c r="J21" s="182">
        <f t="shared" si="4"/>
        <v>0.14949617221749656</v>
      </c>
      <c r="K21" s="181">
        <f t="shared" si="0"/>
        <v>13958</v>
      </c>
      <c r="Q21" s="194"/>
    </row>
    <row r="22" spans="2:17" x14ac:dyDescent="0.2">
      <c r="B22" s="181" t="s">
        <v>179</v>
      </c>
      <c r="C22" s="181">
        <v>504</v>
      </c>
      <c r="D22" s="181">
        <v>289</v>
      </c>
      <c r="E22" s="181">
        <f t="shared" si="1"/>
        <v>793</v>
      </c>
      <c r="F22" s="182">
        <f t="shared" si="2"/>
        <v>2.8559080923398279E-2</v>
      </c>
      <c r="G22" s="181">
        <v>1586</v>
      </c>
      <c r="H22" s="181">
        <v>66</v>
      </c>
      <c r="I22" s="181">
        <f t="shared" si="3"/>
        <v>1652</v>
      </c>
      <c r="J22" s="182">
        <f t="shared" si="4"/>
        <v>2.7023490152456978E-2</v>
      </c>
      <c r="K22" s="181">
        <f t="shared" si="0"/>
        <v>2445</v>
      </c>
      <c r="Q22" s="194"/>
    </row>
    <row r="23" spans="2:17" x14ac:dyDescent="0.2">
      <c r="B23" s="181" t="s">
        <v>180</v>
      </c>
      <c r="C23" s="181">
        <v>943</v>
      </c>
      <c r="D23" s="181">
        <v>439</v>
      </c>
      <c r="E23" s="181">
        <f t="shared" si="1"/>
        <v>1382</v>
      </c>
      <c r="F23" s="182">
        <f t="shared" si="2"/>
        <v>4.9771311268772281E-2</v>
      </c>
      <c r="G23" s="181">
        <v>2307</v>
      </c>
      <c r="H23" s="181">
        <v>158</v>
      </c>
      <c r="I23" s="181">
        <f t="shared" si="3"/>
        <v>2465</v>
      </c>
      <c r="J23" s="182">
        <f t="shared" si="4"/>
        <v>4.0322580645161289E-2</v>
      </c>
      <c r="K23" s="181">
        <f t="shared" si="0"/>
        <v>3847</v>
      </c>
      <c r="Q23" s="194"/>
    </row>
    <row r="24" spans="2:17" x14ac:dyDescent="0.2">
      <c r="B24" s="181" t="s">
        <v>181</v>
      </c>
      <c r="C24" s="181">
        <v>348</v>
      </c>
      <c r="D24" s="181">
        <v>320</v>
      </c>
      <c r="E24" s="181">
        <f t="shared" si="1"/>
        <v>668</v>
      </c>
      <c r="F24" s="182">
        <f t="shared" si="2"/>
        <v>2.4057334245687328E-2</v>
      </c>
      <c r="G24" s="181">
        <v>902</v>
      </c>
      <c r="H24" s="181">
        <v>73</v>
      </c>
      <c r="I24" s="181">
        <f t="shared" si="3"/>
        <v>975</v>
      </c>
      <c r="J24" s="182">
        <f t="shared" si="4"/>
        <v>1.5949093764313291E-2</v>
      </c>
      <c r="K24" s="181">
        <f t="shared" si="0"/>
        <v>1643</v>
      </c>
      <c r="Q24" s="194"/>
    </row>
    <row r="25" spans="2:17" x14ac:dyDescent="0.2">
      <c r="B25" s="181" t="s">
        <v>182</v>
      </c>
      <c r="C25" s="181">
        <v>206</v>
      </c>
      <c r="D25" s="181">
        <v>63</v>
      </c>
      <c r="E25" s="181">
        <f t="shared" si="1"/>
        <v>269</v>
      </c>
      <c r="F25" s="182">
        <f t="shared" si="2"/>
        <v>9.6877588504339692E-3</v>
      </c>
      <c r="G25" s="181">
        <v>361</v>
      </c>
      <c r="H25" s="181">
        <v>14</v>
      </c>
      <c r="I25" s="181">
        <f t="shared" si="3"/>
        <v>375</v>
      </c>
      <c r="J25" s="182">
        <f t="shared" si="4"/>
        <v>6.1342668324281882E-3</v>
      </c>
      <c r="K25" s="181">
        <f t="shared" si="0"/>
        <v>644</v>
      </c>
      <c r="Q25" s="194"/>
    </row>
    <row r="26" spans="2:17" x14ac:dyDescent="0.2">
      <c r="B26" s="183" t="s">
        <v>66</v>
      </c>
      <c r="C26" s="181">
        <f>SUM(C11:C25)</f>
        <v>19191</v>
      </c>
      <c r="D26" s="181">
        <f t="shared" ref="D26:H26" si="5">SUM(D11:D25)</f>
        <v>8576</v>
      </c>
      <c r="E26" s="183">
        <f t="shared" ref="E26" si="6">C26+D26</f>
        <v>27767</v>
      </c>
      <c r="F26" s="185">
        <f t="shared" ref="F26" si="7">E26/$E$26</f>
        <v>1</v>
      </c>
      <c r="G26" s="181">
        <f>SUM(G11:G25)</f>
        <v>58291</v>
      </c>
      <c r="H26" s="181">
        <f t="shared" si="5"/>
        <v>2841</v>
      </c>
      <c r="I26" s="183">
        <f t="shared" ref="I26" si="8">G26+H26</f>
        <v>61132</v>
      </c>
      <c r="J26" s="185">
        <f t="shared" ref="J26" si="9">I26/$I$26</f>
        <v>1</v>
      </c>
      <c r="K26" s="183">
        <f t="shared" ref="K26:K27" si="10">E26+I26</f>
        <v>88899</v>
      </c>
      <c r="Q26" s="194"/>
    </row>
    <row r="27" spans="2:17" ht="25.5" customHeight="1" x14ac:dyDescent="0.2">
      <c r="B27" s="195" t="s">
        <v>82</v>
      </c>
      <c r="C27" s="196">
        <f>+C26/$K$26</f>
        <v>0.2158741943103972</v>
      </c>
      <c r="D27" s="196">
        <f>+D26/$K$26</f>
        <v>9.646902664821877E-2</v>
      </c>
      <c r="E27" s="197">
        <f>C27+D27</f>
        <v>0.312343220958616</v>
      </c>
      <c r="F27" s="197"/>
      <c r="G27" s="196">
        <f>+G26/$K$26</f>
        <v>0.65569916422007002</v>
      </c>
      <c r="H27" s="196">
        <f>+H26/$K$26</f>
        <v>3.1957614821314075E-2</v>
      </c>
      <c r="I27" s="197">
        <f>G27+H27</f>
        <v>0.68765677904138411</v>
      </c>
      <c r="J27" s="197"/>
      <c r="K27" s="197">
        <f t="shared" si="10"/>
        <v>1</v>
      </c>
    </row>
    <row r="28" spans="2:17" x14ac:dyDescent="0.2">
      <c r="B28" s="201"/>
      <c r="C28" s="201"/>
      <c r="D28" s="201"/>
      <c r="E28" s="201"/>
      <c r="F28" s="201"/>
      <c r="G28" s="201"/>
      <c r="H28" s="201"/>
      <c r="I28" s="201"/>
      <c r="J28" s="201"/>
      <c r="K28" s="201"/>
    </row>
    <row r="29" spans="2:17" ht="12.75" x14ac:dyDescent="0.2">
      <c r="B29" s="424" t="s">
        <v>102</v>
      </c>
      <c r="C29" s="424"/>
      <c r="D29" s="424"/>
      <c r="E29" s="424"/>
      <c r="F29" s="424"/>
      <c r="G29" s="424"/>
      <c r="H29" s="424"/>
      <c r="I29" s="424"/>
      <c r="J29" s="424"/>
      <c r="K29" s="424"/>
    </row>
    <row r="30" spans="2:17" ht="12.75" x14ac:dyDescent="0.2">
      <c r="B30" s="437" t="str">
        <f>'Solicitudes Regiones'!$B$6:$P$6</f>
        <v>Acumuladas de julio de 2008 a octubre de 2018</v>
      </c>
      <c r="C30" s="437"/>
      <c r="D30" s="437"/>
      <c r="E30" s="437"/>
      <c r="F30" s="437"/>
      <c r="G30" s="437"/>
      <c r="H30" s="437"/>
      <c r="I30" s="437"/>
      <c r="J30" s="437"/>
      <c r="K30" s="437"/>
    </row>
    <row r="31" spans="2:17" x14ac:dyDescent="0.2">
      <c r="B31" s="201"/>
      <c r="C31" s="201"/>
      <c r="D31" s="201"/>
      <c r="E31" s="201"/>
      <c r="F31" s="201"/>
      <c r="G31" s="201"/>
      <c r="H31" s="201"/>
      <c r="I31" s="201"/>
      <c r="J31" s="201"/>
      <c r="K31" s="201"/>
    </row>
    <row r="32" spans="2:17" ht="12.75" customHeight="1" x14ac:dyDescent="0.2">
      <c r="B32" s="453" t="s">
        <v>83</v>
      </c>
      <c r="C32" s="454"/>
      <c r="D32" s="454"/>
      <c r="E32" s="454"/>
      <c r="F32" s="454"/>
      <c r="G32" s="454"/>
      <c r="H32" s="454"/>
      <c r="I32" s="454"/>
      <c r="J32" s="454"/>
      <c r="K32" s="455"/>
      <c r="L32" s="202"/>
    </row>
    <row r="33" spans="2:11" ht="20.25" customHeight="1" x14ac:dyDescent="0.2">
      <c r="B33" s="452" t="s">
        <v>74</v>
      </c>
      <c r="C33" s="453" t="s">
        <v>2</v>
      </c>
      <c r="D33" s="454"/>
      <c r="E33" s="454"/>
      <c r="F33" s="454"/>
      <c r="G33" s="454"/>
      <c r="H33" s="454"/>
      <c r="I33" s="454"/>
      <c r="J33" s="454"/>
      <c r="K33" s="455"/>
    </row>
    <row r="34" spans="2:11" ht="24" customHeight="1" x14ac:dyDescent="0.2">
      <c r="B34" s="452"/>
      <c r="C34" s="186" t="s">
        <v>75</v>
      </c>
      <c r="D34" s="186" t="s">
        <v>76</v>
      </c>
      <c r="E34" s="186" t="s">
        <v>77</v>
      </c>
      <c r="F34" s="186" t="s">
        <v>78</v>
      </c>
      <c r="G34" s="186" t="s">
        <v>8</v>
      </c>
      <c r="H34" s="186" t="s">
        <v>79</v>
      </c>
      <c r="I34" s="186" t="s">
        <v>80</v>
      </c>
      <c r="J34" s="186" t="s">
        <v>81</v>
      </c>
      <c r="K34" s="187" t="s">
        <v>46</v>
      </c>
    </row>
    <row r="35" spans="2:11" ht="15.75" customHeight="1" x14ac:dyDescent="0.2">
      <c r="B35" s="209" t="s">
        <v>169</v>
      </c>
      <c r="C35" s="209">
        <v>3769</v>
      </c>
      <c r="D35" s="209">
        <v>1404</v>
      </c>
      <c r="E35" s="209">
        <f>C35+D35</f>
        <v>5173</v>
      </c>
      <c r="F35" s="210">
        <f>E35/$E$50</f>
        <v>0.23404062796905398</v>
      </c>
      <c r="G35" s="209">
        <v>11793</v>
      </c>
      <c r="H35" s="209">
        <v>548</v>
      </c>
      <c r="I35" s="209">
        <f>G35+H35</f>
        <v>12341</v>
      </c>
      <c r="J35" s="210">
        <f>I35/$I$50</f>
        <v>0.24160613950938742</v>
      </c>
      <c r="K35" s="209">
        <f t="shared" ref="K35:K49" si="11">E35+I35</f>
        <v>17514</v>
      </c>
    </row>
    <row r="36" spans="2:11" x14ac:dyDescent="0.2">
      <c r="B36" s="209" t="s">
        <v>55</v>
      </c>
      <c r="C36" s="209">
        <v>4306</v>
      </c>
      <c r="D36" s="209">
        <v>1381</v>
      </c>
      <c r="E36" s="209">
        <f t="shared" ref="E36:E49" si="12">C36+D36</f>
        <v>5687</v>
      </c>
      <c r="F36" s="210">
        <f t="shared" ref="F36:F49" si="13">E36/$E$50</f>
        <v>0.25729538976609512</v>
      </c>
      <c r="G36" s="209">
        <v>13672</v>
      </c>
      <c r="H36" s="209">
        <v>681</v>
      </c>
      <c r="I36" s="209">
        <f t="shared" ref="I36:I49" si="14">G36+H36</f>
        <v>14353</v>
      </c>
      <c r="J36" s="210">
        <f t="shared" ref="J36:J49" si="15">I36/$I$50</f>
        <v>0.28099610407408132</v>
      </c>
      <c r="K36" s="209">
        <f t="shared" si="11"/>
        <v>20040</v>
      </c>
    </row>
    <row r="37" spans="2:11" x14ac:dyDescent="0.2">
      <c r="B37" s="209" t="s">
        <v>170</v>
      </c>
      <c r="C37" s="209">
        <v>277</v>
      </c>
      <c r="D37" s="209">
        <v>94</v>
      </c>
      <c r="E37" s="209">
        <f t="shared" si="12"/>
        <v>371</v>
      </c>
      <c r="F37" s="210">
        <f t="shared" si="13"/>
        <v>1.6785051802922678E-2</v>
      </c>
      <c r="G37" s="209">
        <v>1071</v>
      </c>
      <c r="H37" s="209">
        <v>38</v>
      </c>
      <c r="I37" s="209">
        <f t="shared" si="14"/>
        <v>1109</v>
      </c>
      <c r="J37" s="210">
        <f t="shared" si="15"/>
        <v>2.17114665518119E-2</v>
      </c>
      <c r="K37" s="209">
        <f t="shared" si="11"/>
        <v>1480</v>
      </c>
    </row>
    <row r="38" spans="2:11" x14ac:dyDescent="0.2">
      <c r="B38" s="209" t="s">
        <v>171</v>
      </c>
      <c r="C38" s="209">
        <v>126</v>
      </c>
      <c r="D38" s="209">
        <v>32</v>
      </c>
      <c r="E38" s="209">
        <f t="shared" si="12"/>
        <v>158</v>
      </c>
      <c r="F38" s="210">
        <f t="shared" si="13"/>
        <v>7.1483509025924083E-3</v>
      </c>
      <c r="G38" s="209">
        <v>261</v>
      </c>
      <c r="H38" s="209">
        <v>12</v>
      </c>
      <c r="I38" s="209">
        <f t="shared" si="14"/>
        <v>273</v>
      </c>
      <c r="J38" s="210">
        <f t="shared" si="15"/>
        <v>5.3446621899410716E-3</v>
      </c>
      <c r="K38" s="209">
        <f t="shared" si="11"/>
        <v>431</v>
      </c>
    </row>
    <row r="39" spans="2:11" x14ac:dyDescent="0.2">
      <c r="B39" s="209" t="s">
        <v>172</v>
      </c>
      <c r="C39" s="209">
        <v>102</v>
      </c>
      <c r="D39" s="209">
        <v>26</v>
      </c>
      <c r="E39" s="209">
        <f t="shared" si="12"/>
        <v>128</v>
      </c>
      <c r="F39" s="210">
        <f t="shared" si="13"/>
        <v>5.7910690856444831E-3</v>
      </c>
      <c r="G39" s="209">
        <v>387</v>
      </c>
      <c r="H39" s="209">
        <v>11</v>
      </c>
      <c r="I39" s="209">
        <f t="shared" si="14"/>
        <v>398</v>
      </c>
      <c r="J39" s="210">
        <f t="shared" si="15"/>
        <v>7.7918518373499869E-3</v>
      </c>
      <c r="K39" s="209">
        <f t="shared" si="11"/>
        <v>526</v>
      </c>
    </row>
    <row r="40" spans="2:11" x14ac:dyDescent="0.2">
      <c r="B40" s="209" t="s">
        <v>173</v>
      </c>
      <c r="C40" s="209">
        <v>482</v>
      </c>
      <c r="D40" s="209">
        <v>164</v>
      </c>
      <c r="E40" s="209">
        <f t="shared" si="12"/>
        <v>646</v>
      </c>
      <c r="F40" s="210">
        <f t="shared" si="13"/>
        <v>2.9226801791611998E-2</v>
      </c>
      <c r="G40" s="209">
        <v>2104</v>
      </c>
      <c r="H40" s="209">
        <v>99</v>
      </c>
      <c r="I40" s="209">
        <f t="shared" si="14"/>
        <v>2203</v>
      </c>
      <c r="J40" s="210">
        <f t="shared" si="15"/>
        <v>4.312927034593473E-2</v>
      </c>
      <c r="K40" s="209">
        <f t="shared" si="11"/>
        <v>2849</v>
      </c>
    </row>
    <row r="41" spans="2:11" x14ac:dyDescent="0.2">
      <c r="B41" s="209" t="s">
        <v>174</v>
      </c>
      <c r="C41" s="209">
        <v>976</v>
      </c>
      <c r="D41" s="209">
        <v>270</v>
      </c>
      <c r="E41" s="209">
        <f t="shared" si="12"/>
        <v>1246</v>
      </c>
      <c r="F41" s="210">
        <f t="shared" si="13"/>
        <v>5.637243813057051E-2</v>
      </c>
      <c r="G41" s="209">
        <v>2765</v>
      </c>
      <c r="H41" s="209">
        <v>127</v>
      </c>
      <c r="I41" s="209">
        <f t="shared" si="14"/>
        <v>2892</v>
      </c>
      <c r="J41" s="210">
        <f t="shared" si="15"/>
        <v>5.6618179682452668E-2</v>
      </c>
      <c r="K41" s="209">
        <f t="shared" si="11"/>
        <v>4138</v>
      </c>
    </row>
    <row r="42" spans="2:11" x14ac:dyDescent="0.2">
      <c r="B42" s="209" t="s">
        <v>175</v>
      </c>
      <c r="C42" s="209">
        <v>390</v>
      </c>
      <c r="D42" s="209">
        <v>102</v>
      </c>
      <c r="E42" s="209">
        <f t="shared" si="12"/>
        <v>492</v>
      </c>
      <c r="F42" s="210">
        <f t="shared" si="13"/>
        <v>2.2259421797945982E-2</v>
      </c>
      <c r="G42" s="209">
        <v>666</v>
      </c>
      <c r="H42" s="209">
        <v>43</v>
      </c>
      <c r="I42" s="209">
        <f t="shared" si="14"/>
        <v>709</v>
      </c>
      <c r="J42" s="210">
        <f t="shared" si="15"/>
        <v>1.3880459680103369E-2</v>
      </c>
      <c r="K42" s="209">
        <f t="shared" si="11"/>
        <v>1201</v>
      </c>
    </row>
    <row r="43" spans="2:11" x14ac:dyDescent="0.2">
      <c r="B43" s="209" t="s">
        <v>176</v>
      </c>
      <c r="C43" s="209">
        <v>550</v>
      </c>
      <c r="D43" s="209">
        <v>168</v>
      </c>
      <c r="E43" s="209">
        <f t="shared" si="12"/>
        <v>718</v>
      </c>
      <c r="F43" s="210">
        <f t="shared" si="13"/>
        <v>3.2484278152287022E-2</v>
      </c>
      <c r="G43" s="209">
        <v>1547</v>
      </c>
      <c r="H43" s="209">
        <v>83</v>
      </c>
      <c r="I43" s="209">
        <f t="shared" si="14"/>
        <v>1630</v>
      </c>
      <c r="J43" s="210">
        <f t="shared" si="15"/>
        <v>3.1911353002212262E-2</v>
      </c>
      <c r="K43" s="209">
        <f t="shared" si="11"/>
        <v>2348</v>
      </c>
    </row>
    <row r="44" spans="2:11" x14ac:dyDescent="0.2">
      <c r="B44" s="209" t="s">
        <v>177</v>
      </c>
      <c r="C44" s="209">
        <v>855</v>
      </c>
      <c r="D44" s="209">
        <v>246</v>
      </c>
      <c r="E44" s="209">
        <f t="shared" si="12"/>
        <v>1101</v>
      </c>
      <c r="F44" s="210">
        <f t="shared" si="13"/>
        <v>4.9812242681988868E-2</v>
      </c>
      <c r="G44" s="209">
        <v>2296</v>
      </c>
      <c r="H44" s="209">
        <v>79</v>
      </c>
      <c r="I44" s="209">
        <f t="shared" si="14"/>
        <v>2375</v>
      </c>
      <c r="J44" s="210">
        <f t="shared" si="15"/>
        <v>4.6496603300769393E-2</v>
      </c>
      <c r="K44" s="209">
        <f t="shared" si="11"/>
        <v>3476</v>
      </c>
    </row>
    <row r="45" spans="2:11" x14ac:dyDescent="0.2">
      <c r="B45" s="209" t="s">
        <v>178</v>
      </c>
      <c r="C45" s="209">
        <v>3117</v>
      </c>
      <c r="D45" s="209">
        <v>882</v>
      </c>
      <c r="E45" s="209">
        <f t="shared" si="12"/>
        <v>3999</v>
      </c>
      <c r="F45" s="210">
        <f t="shared" si="13"/>
        <v>0.18092566619915848</v>
      </c>
      <c r="G45" s="209">
        <v>7477</v>
      </c>
      <c r="H45" s="209">
        <v>404</v>
      </c>
      <c r="I45" s="209">
        <f t="shared" si="14"/>
        <v>7881</v>
      </c>
      <c r="J45" s="210">
        <f t="shared" si="15"/>
        <v>0.1542904128898373</v>
      </c>
      <c r="K45" s="209">
        <f t="shared" si="11"/>
        <v>11880</v>
      </c>
    </row>
    <row r="46" spans="2:11" x14ac:dyDescent="0.2">
      <c r="B46" s="209" t="s">
        <v>179</v>
      </c>
      <c r="C46" s="209">
        <v>465</v>
      </c>
      <c r="D46" s="209">
        <v>142</v>
      </c>
      <c r="E46" s="209">
        <f t="shared" si="12"/>
        <v>607</v>
      </c>
      <c r="F46" s="210">
        <f t="shared" si="13"/>
        <v>2.7462335429579696E-2</v>
      </c>
      <c r="G46" s="209">
        <v>1452</v>
      </c>
      <c r="H46" s="209">
        <v>57</v>
      </c>
      <c r="I46" s="209">
        <f t="shared" si="14"/>
        <v>1509</v>
      </c>
      <c r="J46" s="210">
        <f t="shared" si="15"/>
        <v>2.954247342352043E-2</v>
      </c>
      <c r="K46" s="209">
        <f t="shared" si="11"/>
        <v>2116</v>
      </c>
    </row>
    <row r="47" spans="2:11" x14ac:dyDescent="0.2">
      <c r="B47" s="209" t="s">
        <v>180</v>
      </c>
      <c r="C47" s="209">
        <v>847</v>
      </c>
      <c r="D47" s="209">
        <v>266</v>
      </c>
      <c r="E47" s="209">
        <f t="shared" si="12"/>
        <v>1113</v>
      </c>
      <c r="F47" s="210">
        <f t="shared" si="13"/>
        <v>5.0355155408768039E-2</v>
      </c>
      <c r="G47" s="209">
        <v>2053</v>
      </c>
      <c r="H47" s="209">
        <v>127</v>
      </c>
      <c r="I47" s="209">
        <f t="shared" si="14"/>
        <v>2180</v>
      </c>
      <c r="J47" s="210">
        <f t="shared" si="15"/>
        <v>4.2678987450811487E-2</v>
      </c>
      <c r="K47" s="209">
        <f t="shared" si="11"/>
        <v>3293</v>
      </c>
    </row>
    <row r="48" spans="2:11" x14ac:dyDescent="0.2">
      <c r="B48" s="209" t="s">
        <v>181</v>
      </c>
      <c r="C48" s="209">
        <v>298</v>
      </c>
      <c r="D48" s="209">
        <v>130</v>
      </c>
      <c r="E48" s="209">
        <f t="shared" si="12"/>
        <v>428</v>
      </c>
      <c r="F48" s="210">
        <f t="shared" si="13"/>
        <v>1.9363887255123738E-2</v>
      </c>
      <c r="G48" s="209">
        <v>817</v>
      </c>
      <c r="H48" s="209">
        <v>52</v>
      </c>
      <c r="I48" s="209">
        <f t="shared" si="14"/>
        <v>869</v>
      </c>
      <c r="J48" s="210">
        <f t="shared" si="15"/>
        <v>1.7012862428786781E-2</v>
      </c>
      <c r="K48" s="209">
        <f t="shared" si="11"/>
        <v>1297</v>
      </c>
    </row>
    <row r="49" spans="2:11" x14ac:dyDescent="0.2">
      <c r="B49" s="209" t="s">
        <v>182</v>
      </c>
      <c r="C49" s="209">
        <v>196</v>
      </c>
      <c r="D49" s="209">
        <v>40</v>
      </c>
      <c r="E49" s="209">
        <f t="shared" si="12"/>
        <v>236</v>
      </c>
      <c r="F49" s="210">
        <f t="shared" si="13"/>
        <v>1.0677283626657015E-2</v>
      </c>
      <c r="G49" s="209">
        <v>344</v>
      </c>
      <c r="H49" s="209">
        <v>13</v>
      </c>
      <c r="I49" s="209">
        <f t="shared" si="14"/>
        <v>357</v>
      </c>
      <c r="J49" s="210">
        <f t="shared" si="15"/>
        <v>6.989173632999863E-3</v>
      </c>
      <c r="K49" s="209">
        <f t="shared" si="11"/>
        <v>593</v>
      </c>
    </row>
    <row r="50" spans="2:11" x14ac:dyDescent="0.2">
      <c r="B50" s="211" t="s">
        <v>66</v>
      </c>
      <c r="C50" s="209">
        <f t="shared" ref="C50:H50" si="16">SUM(C35:C49)</f>
        <v>16756</v>
      </c>
      <c r="D50" s="209">
        <f t="shared" si="16"/>
        <v>5347</v>
      </c>
      <c r="E50" s="211">
        <f t="shared" ref="E50" si="17">C50+D50</f>
        <v>22103</v>
      </c>
      <c r="F50" s="212">
        <f t="shared" ref="F50" si="18">E50/$E$50</f>
        <v>1</v>
      </c>
      <c r="G50" s="209">
        <f t="shared" si="16"/>
        <v>48705</v>
      </c>
      <c r="H50" s="209">
        <f t="shared" si="16"/>
        <v>2374</v>
      </c>
      <c r="I50" s="211">
        <f t="shared" ref="I50" si="19">G50+H50</f>
        <v>51079</v>
      </c>
      <c r="J50" s="212">
        <f t="shared" ref="J50" si="20">I50/$I$50</f>
        <v>1</v>
      </c>
      <c r="K50" s="211">
        <f t="shared" ref="K50:K51" si="21">E50+I50</f>
        <v>73182</v>
      </c>
    </row>
    <row r="51" spans="2:11" ht="27" customHeight="1" x14ac:dyDescent="0.2">
      <c r="B51" s="195" t="s">
        <v>84</v>
      </c>
      <c r="C51" s="196">
        <f>+C50/$K$50</f>
        <v>0.22896340630209613</v>
      </c>
      <c r="D51" s="196">
        <f>+D50/$K$50</f>
        <v>7.3064414746795661E-2</v>
      </c>
      <c r="E51" s="197">
        <f>C51+D51</f>
        <v>0.30202782104889181</v>
      </c>
      <c r="F51" s="197"/>
      <c r="G51" s="196">
        <f>+G50/$K$50</f>
        <v>0.66553250799376895</v>
      </c>
      <c r="H51" s="196">
        <f>+H50/$K$50</f>
        <v>3.2439670957339239E-2</v>
      </c>
      <c r="I51" s="197">
        <f>G51+H51</f>
        <v>0.69797217895110819</v>
      </c>
      <c r="J51" s="197"/>
      <c r="K51" s="197">
        <f t="shared" si="21"/>
        <v>1</v>
      </c>
    </row>
    <row r="52" spans="2:11" x14ac:dyDescent="0.2">
      <c r="B52" s="188" t="s">
        <v>149</v>
      </c>
    </row>
    <row r="53" spans="2:11" x14ac:dyDescent="0.2">
      <c r="B53" s="188" t="s">
        <v>150</v>
      </c>
    </row>
    <row r="143" spans="2:2" x14ac:dyDescent="0.2">
      <c r="B143" s="189" t="s">
        <v>96</v>
      </c>
    </row>
  </sheetData>
  <mergeCells count="10">
    <mergeCell ref="B6:K6"/>
    <mergeCell ref="B5:K5"/>
    <mergeCell ref="B29:K29"/>
    <mergeCell ref="B30:K30"/>
    <mergeCell ref="B32:K32"/>
    <mergeCell ref="B33:B34"/>
    <mergeCell ref="C33:K33"/>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P141"/>
  <sheetViews>
    <sheetView showGridLines="0" zoomScaleNormal="100" workbookViewId="0"/>
  </sheetViews>
  <sheetFormatPr baseColWidth="10" defaultRowHeight="12" x14ac:dyDescent="0.2"/>
  <cols>
    <col min="1" max="1" width="6" style="189" customWidth="1"/>
    <col min="2" max="2" width="18.140625" style="189" customWidth="1"/>
    <col min="3" max="3" width="9.7109375" style="189" bestFit="1" customWidth="1"/>
    <col min="4" max="4" width="9.140625" style="189" bestFit="1" customWidth="1"/>
    <col min="5" max="6" width="9.140625" style="189" customWidth="1"/>
    <col min="7" max="7" width="9.42578125" style="189" bestFit="1" customWidth="1"/>
    <col min="8" max="8" width="8.42578125" style="189" bestFit="1" customWidth="1"/>
    <col min="9" max="11" width="8.42578125" style="189" customWidth="1"/>
    <col min="12" max="12" width="9.85546875" style="189" customWidth="1"/>
    <col min="13" max="251" width="11.42578125" style="189"/>
    <col min="252" max="252" width="18.140625" style="189" customWidth="1"/>
    <col min="253" max="253" width="9.7109375" style="189" bestFit="1" customWidth="1"/>
    <col min="254" max="254" width="9.140625" style="189" bestFit="1" customWidth="1"/>
    <col min="255" max="256" width="9.140625" style="189" customWidth="1"/>
    <col min="257" max="257" width="9.42578125" style="189" bestFit="1" customWidth="1"/>
    <col min="258" max="258" width="8.42578125" style="189" bestFit="1" customWidth="1"/>
    <col min="259" max="261" width="8.42578125" style="189" customWidth="1"/>
    <col min="262" max="267" width="0" style="189" hidden="1" customWidth="1"/>
    <col min="268" max="268" width="9.85546875" style="189" customWidth="1"/>
    <col min="269" max="507" width="11.42578125" style="189"/>
    <col min="508" max="508" width="18.140625" style="189" customWidth="1"/>
    <col min="509" max="509" width="9.7109375" style="189" bestFit="1" customWidth="1"/>
    <col min="510" max="510" width="9.140625" style="189" bestFit="1" customWidth="1"/>
    <col min="511" max="512" width="9.140625" style="189" customWidth="1"/>
    <col min="513" max="513" width="9.42578125" style="189" bestFit="1" customWidth="1"/>
    <col min="514" max="514" width="8.42578125" style="189" bestFit="1" customWidth="1"/>
    <col min="515" max="517" width="8.42578125" style="189" customWidth="1"/>
    <col min="518" max="523" width="0" style="189" hidden="1" customWidth="1"/>
    <col min="524" max="524" width="9.85546875" style="189" customWidth="1"/>
    <col min="525" max="763" width="11.42578125" style="189"/>
    <col min="764" max="764" width="18.140625" style="189" customWidth="1"/>
    <col min="765" max="765" width="9.7109375" style="189" bestFit="1" customWidth="1"/>
    <col min="766" max="766" width="9.140625" style="189" bestFit="1" customWidth="1"/>
    <col min="767" max="768" width="9.140625" style="189" customWidth="1"/>
    <col min="769" max="769" width="9.42578125" style="189" bestFit="1" customWidth="1"/>
    <col min="770" max="770" width="8.42578125" style="189" bestFit="1" customWidth="1"/>
    <col min="771" max="773" width="8.42578125" style="189" customWidth="1"/>
    <col min="774" max="779" width="0" style="189" hidden="1" customWidth="1"/>
    <col min="780" max="780" width="9.85546875" style="189" customWidth="1"/>
    <col min="781" max="1019" width="11.42578125" style="189"/>
    <col min="1020" max="1020" width="18.140625" style="189" customWidth="1"/>
    <col min="1021" max="1021" width="9.7109375" style="189" bestFit="1" customWidth="1"/>
    <col min="1022" max="1022" width="9.140625" style="189" bestFit="1" customWidth="1"/>
    <col min="1023" max="1024" width="9.140625" style="189" customWidth="1"/>
    <col min="1025" max="1025" width="9.42578125" style="189" bestFit="1" customWidth="1"/>
    <col min="1026" max="1026" width="8.42578125" style="189" bestFit="1" customWidth="1"/>
    <col min="1027" max="1029" width="8.42578125" style="189" customWidth="1"/>
    <col min="1030" max="1035" width="0" style="189" hidden="1" customWidth="1"/>
    <col min="1036" max="1036" width="9.85546875" style="189" customWidth="1"/>
    <col min="1037" max="1275" width="11.42578125" style="189"/>
    <col min="1276" max="1276" width="18.140625" style="189" customWidth="1"/>
    <col min="1277" max="1277" width="9.7109375" style="189" bestFit="1" customWidth="1"/>
    <col min="1278" max="1278" width="9.140625" style="189" bestFit="1" customWidth="1"/>
    <col min="1279" max="1280" width="9.140625" style="189" customWidth="1"/>
    <col min="1281" max="1281" width="9.42578125" style="189" bestFit="1" customWidth="1"/>
    <col min="1282" max="1282" width="8.42578125" style="189" bestFit="1" customWidth="1"/>
    <col min="1283" max="1285" width="8.42578125" style="189" customWidth="1"/>
    <col min="1286" max="1291" width="0" style="189" hidden="1" customWidth="1"/>
    <col min="1292" max="1292" width="9.85546875" style="189" customWidth="1"/>
    <col min="1293" max="1531" width="11.42578125" style="189"/>
    <col min="1532" max="1532" width="18.140625" style="189" customWidth="1"/>
    <col min="1533" max="1533" width="9.7109375" style="189" bestFit="1" customWidth="1"/>
    <col min="1534" max="1534" width="9.140625" style="189" bestFit="1" customWidth="1"/>
    <col min="1535" max="1536" width="9.140625" style="189" customWidth="1"/>
    <col min="1537" max="1537" width="9.42578125" style="189" bestFit="1" customWidth="1"/>
    <col min="1538" max="1538" width="8.42578125" style="189" bestFit="1" customWidth="1"/>
    <col min="1539" max="1541" width="8.42578125" style="189" customWidth="1"/>
    <col min="1542" max="1547" width="0" style="189" hidden="1" customWidth="1"/>
    <col min="1548" max="1548" width="9.85546875" style="189" customWidth="1"/>
    <col min="1549" max="1787" width="11.42578125" style="189"/>
    <col min="1788" max="1788" width="18.140625" style="189" customWidth="1"/>
    <col min="1789" max="1789" width="9.7109375" style="189" bestFit="1" customWidth="1"/>
    <col min="1790" max="1790" width="9.140625" style="189" bestFit="1" customWidth="1"/>
    <col min="1791" max="1792" width="9.140625" style="189" customWidth="1"/>
    <col min="1793" max="1793" width="9.42578125" style="189" bestFit="1" customWidth="1"/>
    <col min="1794" max="1794" width="8.42578125" style="189" bestFit="1" customWidth="1"/>
    <col min="1795" max="1797" width="8.42578125" style="189" customWidth="1"/>
    <col min="1798" max="1803" width="0" style="189" hidden="1" customWidth="1"/>
    <col min="1804" max="1804" width="9.85546875" style="189" customWidth="1"/>
    <col min="1805" max="2043" width="11.42578125" style="189"/>
    <col min="2044" max="2044" width="18.140625" style="189" customWidth="1"/>
    <col min="2045" max="2045" width="9.7109375" style="189" bestFit="1" customWidth="1"/>
    <col min="2046" max="2046" width="9.140625" style="189" bestFit="1" customWidth="1"/>
    <col min="2047" max="2048" width="9.140625" style="189" customWidth="1"/>
    <col min="2049" max="2049" width="9.42578125" style="189" bestFit="1" customWidth="1"/>
    <col min="2050" max="2050" width="8.42578125" style="189" bestFit="1" customWidth="1"/>
    <col min="2051" max="2053" width="8.42578125" style="189" customWidth="1"/>
    <col min="2054" max="2059" width="0" style="189" hidden="1" customWidth="1"/>
    <col min="2060" max="2060" width="9.85546875" style="189" customWidth="1"/>
    <col min="2061" max="2299" width="11.42578125" style="189"/>
    <col min="2300" max="2300" width="18.140625" style="189" customWidth="1"/>
    <col min="2301" max="2301" width="9.7109375" style="189" bestFit="1" customWidth="1"/>
    <col min="2302" max="2302" width="9.140625" style="189" bestFit="1" customWidth="1"/>
    <col min="2303" max="2304" width="9.140625" style="189" customWidth="1"/>
    <col min="2305" max="2305" width="9.42578125" style="189" bestFit="1" customWidth="1"/>
    <col min="2306" max="2306" width="8.42578125" style="189" bestFit="1" customWidth="1"/>
    <col min="2307" max="2309" width="8.42578125" style="189" customWidth="1"/>
    <col min="2310" max="2315" width="0" style="189" hidden="1" customWidth="1"/>
    <col min="2316" max="2316" width="9.85546875" style="189" customWidth="1"/>
    <col min="2317" max="2555" width="11.42578125" style="189"/>
    <col min="2556" max="2556" width="18.140625" style="189" customWidth="1"/>
    <col min="2557" max="2557" width="9.7109375" style="189" bestFit="1" customWidth="1"/>
    <col min="2558" max="2558" width="9.140625" style="189" bestFit="1" customWidth="1"/>
    <col min="2559" max="2560" width="9.140625" style="189" customWidth="1"/>
    <col min="2561" max="2561" width="9.42578125" style="189" bestFit="1" customWidth="1"/>
    <col min="2562" max="2562" width="8.42578125" style="189" bestFit="1" customWidth="1"/>
    <col min="2563" max="2565" width="8.42578125" style="189" customWidth="1"/>
    <col min="2566" max="2571" width="0" style="189" hidden="1" customWidth="1"/>
    <col min="2572" max="2572" width="9.85546875" style="189" customWidth="1"/>
    <col min="2573" max="2811" width="11.42578125" style="189"/>
    <col min="2812" max="2812" width="18.140625" style="189" customWidth="1"/>
    <col min="2813" max="2813" width="9.7109375" style="189" bestFit="1" customWidth="1"/>
    <col min="2814" max="2814" width="9.140625" style="189" bestFit="1" customWidth="1"/>
    <col min="2815" max="2816" width="9.140625" style="189" customWidth="1"/>
    <col min="2817" max="2817" width="9.42578125" style="189" bestFit="1" customWidth="1"/>
    <col min="2818" max="2818" width="8.42578125" style="189" bestFit="1" customWidth="1"/>
    <col min="2819" max="2821" width="8.42578125" style="189" customWidth="1"/>
    <col min="2822" max="2827" width="0" style="189" hidden="1" customWidth="1"/>
    <col min="2828" max="2828" width="9.85546875" style="189" customWidth="1"/>
    <col min="2829" max="3067" width="11.42578125" style="189"/>
    <col min="3068" max="3068" width="18.140625" style="189" customWidth="1"/>
    <col min="3069" max="3069" width="9.7109375" style="189" bestFit="1" customWidth="1"/>
    <col min="3070" max="3070" width="9.140625" style="189" bestFit="1" customWidth="1"/>
    <col min="3071" max="3072" width="9.140625" style="189" customWidth="1"/>
    <col min="3073" max="3073" width="9.42578125" style="189" bestFit="1" customWidth="1"/>
    <col min="3074" max="3074" width="8.42578125" style="189" bestFit="1" customWidth="1"/>
    <col min="3075" max="3077" width="8.42578125" style="189" customWidth="1"/>
    <col min="3078" max="3083" width="0" style="189" hidden="1" customWidth="1"/>
    <col min="3084" max="3084" width="9.85546875" style="189" customWidth="1"/>
    <col min="3085" max="3323" width="11.42578125" style="189"/>
    <col min="3324" max="3324" width="18.140625" style="189" customWidth="1"/>
    <col min="3325" max="3325" width="9.7109375" style="189" bestFit="1" customWidth="1"/>
    <col min="3326" max="3326" width="9.140625" style="189" bestFit="1" customWidth="1"/>
    <col min="3327" max="3328" width="9.140625" style="189" customWidth="1"/>
    <col min="3329" max="3329" width="9.42578125" style="189" bestFit="1" customWidth="1"/>
    <col min="3330" max="3330" width="8.42578125" style="189" bestFit="1" customWidth="1"/>
    <col min="3331" max="3333" width="8.42578125" style="189" customWidth="1"/>
    <col min="3334" max="3339" width="0" style="189" hidden="1" customWidth="1"/>
    <col min="3340" max="3340" width="9.85546875" style="189" customWidth="1"/>
    <col min="3341" max="3579" width="11.42578125" style="189"/>
    <col min="3580" max="3580" width="18.140625" style="189" customWidth="1"/>
    <col min="3581" max="3581" width="9.7109375" style="189" bestFit="1" customWidth="1"/>
    <col min="3582" max="3582" width="9.140625" style="189" bestFit="1" customWidth="1"/>
    <col min="3583" max="3584" width="9.140625" style="189" customWidth="1"/>
    <col min="3585" max="3585" width="9.42578125" style="189" bestFit="1" customWidth="1"/>
    <col min="3586" max="3586" width="8.42578125" style="189" bestFit="1" customWidth="1"/>
    <col min="3587" max="3589" width="8.42578125" style="189" customWidth="1"/>
    <col min="3590" max="3595" width="0" style="189" hidden="1" customWidth="1"/>
    <col min="3596" max="3596" width="9.85546875" style="189" customWidth="1"/>
    <col min="3597" max="3835" width="11.42578125" style="189"/>
    <col min="3836" max="3836" width="18.140625" style="189" customWidth="1"/>
    <col min="3837" max="3837" width="9.7109375" style="189" bestFit="1" customWidth="1"/>
    <col min="3838" max="3838" width="9.140625" style="189" bestFit="1" customWidth="1"/>
    <col min="3839" max="3840" width="9.140625" style="189" customWidth="1"/>
    <col min="3841" max="3841" width="9.42578125" style="189" bestFit="1" customWidth="1"/>
    <col min="3842" max="3842" width="8.42578125" style="189" bestFit="1" customWidth="1"/>
    <col min="3843" max="3845" width="8.42578125" style="189" customWidth="1"/>
    <col min="3846" max="3851" width="0" style="189" hidden="1" customWidth="1"/>
    <col min="3852" max="3852" width="9.85546875" style="189" customWidth="1"/>
    <col min="3853" max="4091" width="11.42578125" style="189"/>
    <col min="4092" max="4092" width="18.140625" style="189" customWidth="1"/>
    <col min="4093" max="4093" width="9.7109375" style="189" bestFit="1" customWidth="1"/>
    <col min="4094" max="4094" width="9.140625" style="189" bestFit="1" customWidth="1"/>
    <col min="4095" max="4096" width="9.140625" style="189" customWidth="1"/>
    <col min="4097" max="4097" width="9.42578125" style="189" bestFit="1" customWidth="1"/>
    <col min="4098" max="4098" width="8.42578125" style="189" bestFit="1" customWidth="1"/>
    <col min="4099" max="4101" width="8.42578125" style="189" customWidth="1"/>
    <col min="4102" max="4107" width="0" style="189" hidden="1" customWidth="1"/>
    <col min="4108" max="4108" width="9.85546875" style="189" customWidth="1"/>
    <col min="4109" max="4347" width="11.42578125" style="189"/>
    <col min="4348" max="4348" width="18.140625" style="189" customWidth="1"/>
    <col min="4349" max="4349" width="9.7109375" style="189" bestFit="1" customWidth="1"/>
    <col min="4350" max="4350" width="9.140625" style="189" bestFit="1" customWidth="1"/>
    <col min="4351" max="4352" width="9.140625" style="189" customWidth="1"/>
    <col min="4353" max="4353" width="9.42578125" style="189" bestFit="1" customWidth="1"/>
    <col min="4354" max="4354" width="8.42578125" style="189" bestFit="1" customWidth="1"/>
    <col min="4355" max="4357" width="8.42578125" style="189" customWidth="1"/>
    <col min="4358" max="4363" width="0" style="189" hidden="1" customWidth="1"/>
    <col min="4364" max="4364" width="9.85546875" style="189" customWidth="1"/>
    <col min="4365" max="4603" width="11.42578125" style="189"/>
    <col min="4604" max="4604" width="18.140625" style="189" customWidth="1"/>
    <col min="4605" max="4605" width="9.7109375" style="189" bestFit="1" customWidth="1"/>
    <col min="4606" max="4606" width="9.140625" style="189" bestFit="1" customWidth="1"/>
    <col min="4607" max="4608" width="9.140625" style="189" customWidth="1"/>
    <col min="4609" max="4609" width="9.42578125" style="189" bestFit="1" customWidth="1"/>
    <col min="4610" max="4610" width="8.42578125" style="189" bestFit="1" customWidth="1"/>
    <col min="4611" max="4613" width="8.42578125" style="189" customWidth="1"/>
    <col min="4614" max="4619" width="0" style="189" hidden="1" customWidth="1"/>
    <col min="4620" max="4620" width="9.85546875" style="189" customWidth="1"/>
    <col min="4621" max="4859" width="11.42578125" style="189"/>
    <col min="4860" max="4860" width="18.140625" style="189" customWidth="1"/>
    <col min="4861" max="4861" width="9.7109375" style="189" bestFit="1" customWidth="1"/>
    <col min="4862" max="4862" width="9.140625" style="189" bestFit="1" customWidth="1"/>
    <col min="4863" max="4864" width="9.140625" style="189" customWidth="1"/>
    <col min="4865" max="4865" width="9.42578125" style="189" bestFit="1" customWidth="1"/>
    <col min="4866" max="4866" width="8.42578125" style="189" bestFit="1" customWidth="1"/>
    <col min="4867" max="4869" width="8.42578125" style="189" customWidth="1"/>
    <col min="4870" max="4875" width="0" style="189" hidden="1" customWidth="1"/>
    <col min="4876" max="4876" width="9.85546875" style="189" customWidth="1"/>
    <col min="4877" max="5115" width="11.42578125" style="189"/>
    <col min="5116" max="5116" width="18.140625" style="189" customWidth="1"/>
    <col min="5117" max="5117" width="9.7109375" style="189" bestFit="1" customWidth="1"/>
    <col min="5118" max="5118" width="9.140625" style="189" bestFit="1" customWidth="1"/>
    <col min="5119" max="5120" width="9.140625" style="189" customWidth="1"/>
    <col min="5121" max="5121" width="9.42578125" style="189" bestFit="1" customWidth="1"/>
    <col min="5122" max="5122" width="8.42578125" style="189" bestFit="1" customWidth="1"/>
    <col min="5123" max="5125" width="8.42578125" style="189" customWidth="1"/>
    <col min="5126" max="5131" width="0" style="189" hidden="1" customWidth="1"/>
    <col min="5132" max="5132" width="9.85546875" style="189" customWidth="1"/>
    <col min="5133" max="5371" width="11.42578125" style="189"/>
    <col min="5372" max="5372" width="18.140625" style="189" customWidth="1"/>
    <col min="5373" max="5373" width="9.7109375" style="189" bestFit="1" customWidth="1"/>
    <col min="5374" max="5374" width="9.140625" style="189" bestFit="1" customWidth="1"/>
    <col min="5375" max="5376" width="9.140625" style="189" customWidth="1"/>
    <col min="5377" max="5377" width="9.42578125" style="189" bestFit="1" customWidth="1"/>
    <col min="5378" max="5378" width="8.42578125" style="189" bestFit="1" customWidth="1"/>
    <col min="5379" max="5381" width="8.42578125" style="189" customWidth="1"/>
    <col min="5382" max="5387" width="0" style="189" hidden="1" customWidth="1"/>
    <col min="5388" max="5388" width="9.85546875" style="189" customWidth="1"/>
    <col min="5389" max="5627" width="11.42578125" style="189"/>
    <col min="5628" max="5628" width="18.140625" style="189" customWidth="1"/>
    <col min="5629" max="5629" width="9.7109375" style="189" bestFit="1" customWidth="1"/>
    <col min="5630" max="5630" width="9.140625" style="189" bestFit="1" customWidth="1"/>
    <col min="5631" max="5632" width="9.140625" style="189" customWidth="1"/>
    <col min="5633" max="5633" width="9.42578125" style="189" bestFit="1" customWidth="1"/>
    <col min="5634" max="5634" width="8.42578125" style="189" bestFit="1" customWidth="1"/>
    <col min="5635" max="5637" width="8.42578125" style="189" customWidth="1"/>
    <col min="5638" max="5643" width="0" style="189" hidden="1" customWidth="1"/>
    <col min="5644" max="5644" width="9.85546875" style="189" customWidth="1"/>
    <col min="5645" max="5883" width="11.42578125" style="189"/>
    <col min="5884" max="5884" width="18.140625" style="189" customWidth="1"/>
    <col min="5885" max="5885" width="9.7109375" style="189" bestFit="1" customWidth="1"/>
    <col min="5886" max="5886" width="9.140625" style="189" bestFit="1" customWidth="1"/>
    <col min="5887" max="5888" width="9.140625" style="189" customWidth="1"/>
    <col min="5889" max="5889" width="9.42578125" style="189" bestFit="1" customWidth="1"/>
    <col min="5890" max="5890" width="8.42578125" style="189" bestFit="1" customWidth="1"/>
    <col min="5891" max="5893" width="8.42578125" style="189" customWidth="1"/>
    <col min="5894" max="5899" width="0" style="189" hidden="1" customWidth="1"/>
    <col min="5900" max="5900" width="9.85546875" style="189" customWidth="1"/>
    <col min="5901" max="6139" width="11.42578125" style="189"/>
    <col min="6140" max="6140" width="18.140625" style="189" customWidth="1"/>
    <col min="6141" max="6141" width="9.7109375" style="189" bestFit="1" customWidth="1"/>
    <col min="6142" max="6142" width="9.140625" style="189" bestFit="1" customWidth="1"/>
    <col min="6143" max="6144" width="9.140625" style="189" customWidth="1"/>
    <col min="6145" max="6145" width="9.42578125" style="189" bestFit="1" customWidth="1"/>
    <col min="6146" max="6146" width="8.42578125" style="189" bestFit="1" customWidth="1"/>
    <col min="6147" max="6149" width="8.42578125" style="189" customWidth="1"/>
    <col min="6150" max="6155" width="0" style="189" hidden="1" customWidth="1"/>
    <col min="6156" max="6156" width="9.85546875" style="189" customWidth="1"/>
    <col min="6157" max="6395" width="11.42578125" style="189"/>
    <col min="6396" max="6396" width="18.140625" style="189" customWidth="1"/>
    <col min="6397" max="6397" width="9.7109375" style="189" bestFit="1" customWidth="1"/>
    <col min="6398" max="6398" width="9.140625" style="189" bestFit="1" customWidth="1"/>
    <col min="6399" max="6400" width="9.140625" style="189" customWidth="1"/>
    <col min="6401" max="6401" width="9.42578125" style="189" bestFit="1" customWidth="1"/>
    <col min="6402" max="6402" width="8.42578125" style="189" bestFit="1" customWidth="1"/>
    <col min="6403" max="6405" width="8.42578125" style="189" customWidth="1"/>
    <col min="6406" max="6411" width="0" style="189" hidden="1" customWidth="1"/>
    <col min="6412" max="6412" width="9.85546875" style="189" customWidth="1"/>
    <col min="6413" max="6651" width="11.42578125" style="189"/>
    <col min="6652" max="6652" width="18.140625" style="189" customWidth="1"/>
    <col min="6653" max="6653" width="9.7109375" style="189" bestFit="1" customWidth="1"/>
    <col min="6654" max="6654" width="9.140625" style="189" bestFit="1" customWidth="1"/>
    <col min="6655" max="6656" width="9.140625" style="189" customWidth="1"/>
    <col min="6657" max="6657" width="9.42578125" style="189" bestFit="1" customWidth="1"/>
    <col min="6658" max="6658" width="8.42578125" style="189" bestFit="1" customWidth="1"/>
    <col min="6659" max="6661" width="8.42578125" style="189" customWidth="1"/>
    <col min="6662" max="6667" width="0" style="189" hidden="1" customWidth="1"/>
    <col min="6668" max="6668" width="9.85546875" style="189" customWidth="1"/>
    <col min="6669" max="6907" width="11.42578125" style="189"/>
    <col min="6908" max="6908" width="18.140625" style="189" customWidth="1"/>
    <col min="6909" max="6909" width="9.7109375" style="189" bestFit="1" customWidth="1"/>
    <col min="6910" max="6910" width="9.140625" style="189" bestFit="1" customWidth="1"/>
    <col min="6911" max="6912" width="9.140625" style="189" customWidth="1"/>
    <col min="6913" max="6913" width="9.42578125" style="189" bestFit="1" customWidth="1"/>
    <col min="6914" max="6914" width="8.42578125" style="189" bestFit="1" customWidth="1"/>
    <col min="6915" max="6917" width="8.42578125" style="189" customWidth="1"/>
    <col min="6918" max="6923" width="0" style="189" hidden="1" customWidth="1"/>
    <col min="6924" max="6924" width="9.85546875" style="189" customWidth="1"/>
    <col min="6925" max="7163" width="11.42578125" style="189"/>
    <col min="7164" max="7164" width="18.140625" style="189" customWidth="1"/>
    <col min="7165" max="7165" width="9.7109375" style="189" bestFit="1" customWidth="1"/>
    <col min="7166" max="7166" width="9.140625" style="189" bestFit="1" customWidth="1"/>
    <col min="7167" max="7168" width="9.140625" style="189" customWidth="1"/>
    <col min="7169" max="7169" width="9.42578125" style="189" bestFit="1" customWidth="1"/>
    <col min="7170" max="7170" width="8.42578125" style="189" bestFit="1" customWidth="1"/>
    <col min="7171" max="7173" width="8.42578125" style="189" customWidth="1"/>
    <col min="7174" max="7179" width="0" style="189" hidden="1" customWidth="1"/>
    <col min="7180" max="7180" width="9.85546875" style="189" customWidth="1"/>
    <col min="7181" max="7419" width="11.42578125" style="189"/>
    <col min="7420" max="7420" width="18.140625" style="189" customWidth="1"/>
    <col min="7421" max="7421" width="9.7109375" style="189" bestFit="1" customWidth="1"/>
    <col min="7422" max="7422" width="9.140625" style="189" bestFit="1" customWidth="1"/>
    <col min="7423" max="7424" width="9.140625" style="189" customWidth="1"/>
    <col min="7425" max="7425" width="9.42578125" style="189" bestFit="1" customWidth="1"/>
    <col min="7426" max="7426" width="8.42578125" style="189" bestFit="1" customWidth="1"/>
    <col min="7427" max="7429" width="8.42578125" style="189" customWidth="1"/>
    <col min="7430" max="7435" width="0" style="189" hidden="1" customWidth="1"/>
    <col min="7436" max="7436" width="9.85546875" style="189" customWidth="1"/>
    <col min="7437" max="7675" width="11.42578125" style="189"/>
    <col min="7676" max="7676" width="18.140625" style="189" customWidth="1"/>
    <col min="7677" max="7677" width="9.7109375" style="189" bestFit="1" customWidth="1"/>
    <col min="7678" max="7678" width="9.140625" style="189" bestFit="1" customWidth="1"/>
    <col min="7679" max="7680" width="9.140625" style="189" customWidth="1"/>
    <col min="7681" max="7681" width="9.42578125" style="189" bestFit="1" customWidth="1"/>
    <col min="7682" max="7682" width="8.42578125" style="189" bestFit="1" customWidth="1"/>
    <col min="7683" max="7685" width="8.42578125" style="189" customWidth="1"/>
    <col min="7686" max="7691" width="0" style="189" hidden="1" customWidth="1"/>
    <col min="7692" max="7692" width="9.85546875" style="189" customWidth="1"/>
    <col min="7693" max="7931" width="11.42578125" style="189"/>
    <col min="7932" max="7932" width="18.140625" style="189" customWidth="1"/>
    <col min="7933" max="7933" width="9.7109375" style="189" bestFit="1" customWidth="1"/>
    <col min="7934" max="7934" width="9.140625" style="189" bestFit="1" customWidth="1"/>
    <col min="7935" max="7936" width="9.140625" style="189" customWidth="1"/>
    <col min="7937" max="7937" width="9.42578125" style="189" bestFit="1" customWidth="1"/>
    <col min="7938" max="7938" width="8.42578125" style="189" bestFit="1" customWidth="1"/>
    <col min="7939" max="7941" width="8.42578125" style="189" customWidth="1"/>
    <col min="7942" max="7947" width="0" style="189" hidden="1" customWidth="1"/>
    <col min="7948" max="7948" width="9.85546875" style="189" customWidth="1"/>
    <col min="7949" max="8187" width="11.42578125" style="189"/>
    <col min="8188" max="8188" width="18.140625" style="189" customWidth="1"/>
    <col min="8189" max="8189" width="9.7109375" style="189" bestFit="1" customWidth="1"/>
    <col min="8190" max="8190" width="9.140625" style="189" bestFit="1" customWidth="1"/>
    <col min="8191" max="8192" width="9.140625" style="189" customWidth="1"/>
    <col min="8193" max="8193" width="9.42578125" style="189" bestFit="1" customWidth="1"/>
    <col min="8194" max="8194" width="8.42578125" style="189" bestFit="1" customWidth="1"/>
    <col min="8195" max="8197" width="8.42578125" style="189" customWidth="1"/>
    <col min="8198" max="8203" width="0" style="189" hidden="1" customWidth="1"/>
    <col min="8204" max="8204" width="9.85546875" style="189" customWidth="1"/>
    <col min="8205" max="8443" width="11.42578125" style="189"/>
    <col min="8444" max="8444" width="18.140625" style="189" customWidth="1"/>
    <col min="8445" max="8445" width="9.7109375" style="189" bestFit="1" customWidth="1"/>
    <col min="8446" max="8446" width="9.140625" style="189" bestFit="1" customWidth="1"/>
    <col min="8447" max="8448" width="9.140625" style="189" customWidth="1"/>
    <col min="8449" max="8449" width="9.42578125" style="189" bestFit="1" customWidth="1"/>
    <col min="8450" max="8450" width="8.42578125" style="189" bestFit="1" customWidth="1"/>
    <col min="8451" max="8453" width="8.42578125" style="189" customWidth="1"/>
    <col min="8454" max="8459" width="0" style="189" hidden="1" customWidth="1"/>
    <col min="8460" max="8460" width="9.85546875" style="189" customWidth="1"/>
    <col min="8461" max="8699" width="11.42578125" style="189"/>
    <col min="8700" max="8700" width="18.140625" style="189" customWidth="1"/>
    <col min="8701" max="8701" width="9.7109375" style="189" bestFit="1" customWidth="1"/>
    <col min="8702" max="8702" width="9.140625" style="189" bestFit="1" customWidth="1"/>
    <col min="8703" max="8704" width="9.140625" style="189" customWidth="1"/>
    <col min="8705" max="8705" width="9.42578125" style="189" bestFit="1" customWidth="1"/>
    <col min="8706" max="8706" width="8.42578125" style="189" bestFit="1" customWidth="1"/>
    <col min="8707" max="8709" width="8.42578125" style="189" customWidth="1"/>
    <col min="8710" max="8715" width="0" style="189" hidden="1" customWidth="1"/>
    <col min="8716" max="8716" width="9.85546875" style="189" customWidth="1"/>
    <col min="8717" max="8955" width="11.42578125" style="189"/>
    <col min="8956" max="8956" width="18.140625" style="189" customWidth="1"/>
    <col min="8957" max="8957" width="9.7109375" style="189" bestFit="1" customWidth="1"/>
    <col min="8958" max="8958" width="9.140625" style="189" bestFit="1" customWidth="1"/>
    <col min="8959" max="8960" width="9.140625" style="189" customWidth="1"/>
    <col min="8961" max="8961" width="9.42578125" style="189" bestFit="1" customWidth="1"/>
    <col min="8962" max="8962" width="8.42578125" style="189" bestFit="1" customWidth="1"/>
    <col min="8963" max="8965" width="8.42578125" style="189" customWidth="1"/>
    <col min="8966" max="8971" width="0" style="189" hidden="1" customWidth="1"/>
    <col min="8972" max="8972" width="9.85546875" style="189" customWidth="1"/>
    <col min="8973" max="9211" width="11.42578125" style="189"/>
    <col min="9212" max="9212" width="18.140625" style="189" customWidth="1"/>
    <col min="9213" max="9213" width="9.7109375" style="189" bestFit="1" customWidth="1"/>
    <col min="9214" max="9214" width="9.140625" style="189" bestFit="1" customWidth="1"/>
    <col min="9215" max="9216" width="9.140625" style="189" customWidth="1"/>
    <col min="9217" max="9217" width="9.42578125" style="189" bestFit="1" customWidth="1"/>
    <col min="9218" max="9218" width="8.42578125" style="189" bestFit="1" customWidth="1"/>
    <col min="9219" max="9221" width="8.42578125" style="189" customWidth="1"/>
    <col min="9222" max="9227" width="0" style="189" hidden="1" customWidth="1"/>
    <col min="9228" max="9228" width="9.85546875" style="189" customWidth="1"/>
    <col min="9229" max="9467" width="11.42578125" style="189"/>
    <col min="9468" max="9468" width="18.140625" style="189" customWidth="1"/>
    <col min="9469" max="9469" width="9.7109375" style="189" bestFit="1" customWidth="1"/>
    <col min="9470" max="9470" width="9.140625" style="189" bestFit="1" customWidth="1"/>
    <col min="9471" max="9472" width="9.140625" style="189" customWidth="1"/>
    <col min="9473" max="9473" width="9.42578125" style="189" bestFit="1" customWidth="1"/>
    <col min="9474" max="9474" width="8.42578125" style="189" bestFit="1" customWidth="1"/>
    <col min="9475" max="9477" width="8.42578125" style="189" customWidth="1"/>
    <col min="9478" max="9483" width="0" style="189" hidden="1" customWidth="1"/>
    <col min="9484" max="9484" width="9.85546875" style="189" customWidth="1"/>
    <col min="9485" max="9723" width="11.42578125" style="189"/>
    <col min="9724" max="9724" width="18.140625" style="189" customWidth="1"/>
    <col min="9725" max="9725" width="9.7109375" style="189" bestFit="1" customWidth="1"/>
    <col min="9726" max="9726" width="9.140625" style="189" bestFit="1" customWidth="1"/>
    <col min="9727" max="9728" width="9.140625" style="189" customWidth="1"/>
    <col min="9729" max="9729" width="9.42578125" style="189" bestFit="1" customWidth="1"/>
    <col min="9730" max="9730" width="8.42578125" style="189" bestFit="1" customWidth="1"/>
    <col min="9731" max="9733" width="8.42578125" style="189" customWidth="1"/>
    <col min="9734" max="9739" width="0" style="189" hidden="1" customWidth="1"/>
    <col min="9740" max="9740" width="9.85546875" style="189" customWidth="1"/>
    <col min="9741" max="9979" width="11.42578125" style="189"/>
    <col min="9980" max="9980" width="18.140625" style="189" customWidth="1"/>
    <col min="9981" max="9981" width="9.7109375" style="189" bestFit="1" customWidth="1"/>
    <col min="9982" max="9982" width="9.140625" style="189" bestFit="1" customWidth="1"/>
    <col min="9983" max="9984" width="9.140625" style="189" customWidth="1"/>
    <col min="9985" max="9985" width="9.42578125" style="189" bestFit="1" customWidth="1"/>
    <col min="9986" max="9986" width="8.42578125" style="189" bestFit="1" customWidth="1"/>
    <col min="9987" max="9989" width="8.42578125" style="189" customWidth="1"/>
    <col min="9990" max="9995" width="0" style="189" hidden="1" customWidth="1"/>
    <col min="9996" max="9996" width="9.85546875" style="189" customWidth="1"/>
    <col min="9997" max="10235" width="11.42578125" style="189"/>
    <col min="10236" max="10236" width="18.140625" style="189" customWidth="1"/>
    <col min="10237" max="10237" width="9.7109375" style="189" bestFit="1" customWidth="1"/>
    <col min="10238" max="10238" width="9.140625" style="189" bestFit="1" customWidth="1"/>
    <col min="10239" max="10240" width="9.140625" style="189" customWidth="1"/>
    <col min="10241" max="10241" width="9.42578125" style="189" bestFit="1" customWidth="1"/>
    <col min="10242" max="10242" width="8.42578125" style="189" bestFit="1" customWidth="1"/>
    <col min="10243" max="10245" width="8.42578125" style="189" customWidth="1"/>
    <col min="10246" max="10251" width="0" style="189" hidden="1" customWidth="1"/>
    <col min="10252" max="10252" width="9.85546875" style="189" customWidth="1"/>
    <col min="10253" max="10491" width="11.42578125" style="189"/>
    <col min="10492" max="10492" width="18.140625" style="189" customWidth="1"/>
    <col min="10493" max="10493" width="9.7109375" style="189" bestFit="1" customWidth="1"/>
    <col min="10494" max="10494" width="9.140625" style="189" bestFit="1" customWidth="1"/>
    <col min="10495" max="10496" width="9.140625" style="189" customWidth="1"/>
    <col min="10497" max="10497" width="9.42578125" style="189" bestFit="1" customWidth="1"/>
    <col min="10498" max="10498" width="8.42578125" style="189" bestFit="1" customWidth="1"/>
    <col min="10499" max="10501" width="8.42578125" style="189" customWidth="1"/>
    <col min="10502" max="10507" width="0" style="189" hidden="1" customWidth="1"/>
    <col min="10508" max="10508" width="9.85546875" style="189" customWidth="1"/>
    <col min="10509" max="10747" width="11.42578125" style="189"/>
    <col min="10748" max="10748" width="18.140625" style="189" customWidth="1"/>
    <col min="10749" max="10749" width="9.7109375" style="189" bestFit="1" customWidth="1"/>
    <col min="10750" max="10750" width="9.140625" style="189" bestFit="1" customWidth="1"/>
    <col min="10751" max="10752" width="9.140625" style="189" customWidth="1"/>
    <col min="10753" max="10753" width="9.42578125" style="189" bestFit="1" customWidth="1"/>
    <col min="10754" max="10754" width="8.42578125" style="189" bestFit="1" customWidth="1"/>
    <col min="10755" max="10757" width="8.42578125" style="189" customWidth="1"/>
    <col min="10758" max="10763" width="0" style="189" hidden="1" customWidth="1"/>
    <col min="10764" max="10764" width="9.85546875" style="189" customWidth="1"/>
    <col min="10765" max="11003" width="11.42578125" style="189"/>
    <col min="11004" max="11004" width="18.140625" style="189" customWidth="1"/>
    <col min="11005" max="11005" width="9.7109375" style="189" bestFit="1" customWidth="1"/>
    <col min="11006" max="11006" width="9.140625" style="189" bestFit="1" customWidth="1"/>
    <col min="11007" max="11008" width="9.140625" style="189" customWidth="1"/>
    <col min="11009" max="11009" width="9.42578125" style="189" bestFit="1" customWidth="1"/>
    <col min="11010" max="11010" width="8.42578125" style="189" bestFit="1" customWidth="1"/>
    <col min="11011" max="11013" width="8.42578125" style="189" customWidth="1"/>
    <col min="11014" max="11019" width="0" style="189" hidden="1" customWidth="1"/>
    <col min="11020" max="11020" width="9.85546875" style="189" customWidth="1"/>
    <col min="11021" max="11259" width="11.42578125" style="189"/>
    <col min="11260" max="11260" width="18.140625" style="189" customWidth="1"/>
    <col min="11261" max="11261" width="9.7109375" style="189" bestFit="1" customWidth="1"/>
    <col min="11262" max="11262" width="9.140625" style="189" bestFit="1" customWidth="1"/>
    <col min="11263" max="11264" width="9.140625" style="189" customWidth="1"/>
    <col min="11265" max="11265" width="9.42578125" style="189" bestFit="1" customWidth="1"/>
    <col min="11266" max="11266" width="8.42578125" style="189" bestFit="1" customWidth="1"/>
    <col min="11267" max="11269" width="8.42578125" style="189" customWidth="1"/>
    <col min="11270" max="11275" width="0" style="189" hidden="1" customWidth="1"/>
    <col min="11276" max="11276" width="9.85546875" style="189" customWidth="1"/>
    <col min="11277" max="11515" width="11.42578125" style="189"/>
    <col min="11516" max="11516" width="18.140625" style="189" customWidth="1"/>
    <col min="11517" max="11517" width="9.7109375" style="189" bestFit="1" customWidth="1"/>
    <col min="11518" max="11518" width="9.140625" style="189" bestFit="1" customWidth="1"/>
    <col min="11519" max="11520" width="9.140625" style="189" customWidth="1"/>
    <col min="11521" max="11521" width="9.42578125" style="189" bestFit="1" customWidth="1"/>
    <col min="11522" max="11522" width="8.42578125" style="189" bestFit="1" customWidth="1"/>
    <col min="11523" max="11525" width="8.42578125" style="189" customWidth="1"/>
    <col min="11526" max="11531" width="0" style="189" hidden="1" customWidth="1"/>
    <col min="11532" max="11532" width="9.85546875" style="189" customWidth="1"/>
    <col min="11533" max="11771" width="11.42578125" style="189"/>
    <col min="11772" max="11772" width="18.140625" style="189" customWidth="1"/>
    <col min="11773" max="11773" width="9.7109375" style="189" bestFit="1" customWidth="1"/>
    <col min="11774" max="11774" width="9.140625" style="189" bestFit="1" customWidth="1"/>
    <col min="11775" max="11776" width="9.140625" style="189" customWidth="1"/>
    <col min="11777" max="11777" width="9.42578125" style="189" bestFit="1" customWidth="1"/>
    <col min="11778" max="11778" width="8.42578125" style="189" bestFit="1" customWidth="1"/>
    <col min="11779" max="11781" width="8.42578125" style="189" customWidth="1"/>
    <col min="11782" max="11787" width="0" style="189" hidden="1" customWidth="1"/>
    <col min="11788" max="11788" width="9.85546875" style="189" customWidth="1"/>
    <col min="11789" max="12027" width="11.42578125" style="189"/>
    <col min="12028" max="12028" width="18.140625" style="189" customWidth="1"/>
    <col min="12029" max="12029" width="9.7109375" style="189" bestFit="1" customWidth="1"/>
    <col min="12030" max="12030" width="9.140625" style="189" bestFit="1" customWidth="1"/>
    <col min="12031" max="12032" width="9.140625" style="189" customWidth="1"/>
    <col min="12033" max="12033" width="9.42578125" style="189" bestFit="1" customWidth="1"/>
    <col min="12034" max="12034" width="8.42578125" style="189" bestFit="1" customWidth="1"/>
    <col min="12035" max="12037" width="8.42578125" style="189" customWidth="1"/>
    <col min="12038" max="12043" width="0" style="189" hidden="1" customWidth="1"/>
    <col min="12044" max="12044" width="9.85546875" style="189" customWidth="1"/>
    <col min="12045" max="12283" width="11.42578125" style="189"/>
    <col min="12284" max="12284" width="18.140625" style="189" customWidth="1"/>
    <col min="12285" max="12285" width="9.7109375" style="189" bestFit="1" customWidth="1"/>
    <col min="12286" max="12286" width="9.140625" style="189" bestFit="1" customWidth="1"/>
    <col min="12287" max="12288" width="9.140625" style="189" customWidth="1"/>
    <col min="12289" max="12289" width="9.42578125" style="189" bestFit="1" customWidth="1"/>
    <col min="12290" max="12290" width="8.42578125" style="189" bestFit="1" customWidth="1"/>
    <col min="12291" max="12293" width="8.42578125" style="189" customWidth="1"/>
    <col min="12294" max="12299" width="0" style="189" hidden="1" customWidth="1"/>
    <col min="12300" max="12300" width="9.85546875" style="189" customWidth="1"/>
    <col min="12301" max="12539" width="11.42578125" style="189"/>
    <col min="12540" max="12540" width="18.140625" style="189" customWidth="1"/>
    <col min="12541" max="12541" width="9.7109375" style="189" bestFit="1" customWidth="1"/>
    <col min="12542" max="12542" width="9.140625" style="189" bestFit="1" customWidth="1"/>
    <col min="12543" max="12544" width="9.140625" style="189" customWidth="1"/>
    <col min="12545" max="12545" width="9.42578125" style="189" bestFit="1" customWidth="1"/>
    <col min="12546" max="12546" width="8.42578125" style="189" bestFit="1" customWidth="1"/>
    <col min="12547" max="12549" width="8.42578125" style="189" customWidth="1"/>
    <col min="12550" max="12555" width="0" style="189" hidden="1" customWidth="1"/>
    <col min="12556" max="12556" width="9.85546875" style="189" customWidth="1"/>
    <col min="12557" max="12795" width="11.42578125" style="189"/>
    <col min="12796" max="12796" width="18.140625" style="189" customWidth="1"/>
    <col min="12797" max="12797" width="9.7109375" style="189" bestFit="1" customWidth="1"/>
    <col min="12798" max="12798" width="9.140625" style="189" bestFit="1" customWidth="1"/>
    <col min="12799" max="12800" width="9.140625" style="189" customWidth="1"/>
    <col min="12801" max="12801" width="9.42578125" style="189" bestFit="1" customWidth="1"/>
    <col min="12802" max="12802" width="8.42578125" style="189" bestFit="1" customWidth="1"/>
    <col min="12803" max="12805" width="8.42578125" style="189" customWidth="1"/>
    <col min="12806" max="12811" width="0" style="189" hidden="1" customWidth="1"/>
    <col min="12812" max="12812" width="9.85546875" style="189" customWidth="1"/>
    <col min="12813" max="13051" width="11.42578125" style="189"/>
    <col min="13052" max="13052" width="18.140625" style="189" customWidth="1"/>
    <col min="13053" max="13053" width="9.7109375" style="189" bestFit="1" customWidth="1"/>
    <col min="13054" max="13054" width="9.140625" style="189" bestFit="1" customWidth="1"/>
    <col min="13055" max="13056" width="9.140625" style="189" customWidth="1"/>
    <col min="13057" max="13057" width="9.42578125" style="189" bestFit="1" customWidth="1"/>
    <col min="13058" max="13058" width="8.42578125" style="189" bestFit="1" customWidth="1"/>
    <col min="13059" max="13061" width="8.42578125" style="189" customWidth="1"/>
    <col min="13062" max="13067" width="0" style="189" hidden="1" customWidth="1"/>
    <col min="13068" max="13068" width="9.85546875" style="189" customWidth="1"/>
    <col min="13069" max="13307" width="11.42578125" style="189"/>
    <col min="13308" max="13308" width="18.140625" style="189" customWidth="1"/>
    <col min="13309" max="13309" width="9.7109375" style="189" bestFit="1" customWidth="1"/>
    <col min="13310" max="13310" width="9.140625" style="189" bestFit="1" customWidth="1"/>
    <col min="13311" max="13312" width="9.140625" style="189" customWidth="1"/>
    <col min="13313" max="13313" width="9.42578125" style="189" bestFit="1" customWidth="1"/>
    <col min="13314" max="13314" width="8.42578125" style="189" bestFit="1" customWidth="1"/>
    <col min="13315" max="13317" width="8.42578125" style="189" customWidth="1"/>
    <col min="13318" max="13323" width="0" style="189" hidden="1" customWidth="1"/>
    <col min="13324" max="13324" width="9.85546875" style="189" customWidth="1"/>
    <col min="13325" max="13563" width="11.42578125" style="189"/>
    <col min="13564" max="13564" width="18.140625" style="189" customWidth="1"/>
    <col min="13565" max="13565" width="9.7109375" style="189" bestFit="1" customWidth="1"/>
    <col min="13566" max="13566" width="9.140625" style="189" bestFit="1" customWidth="1"/>
    <col min="13567" max="13568" width="9.140625" style="189" customWidth="1"/>
    <col min="13569" max="13569" width="9.42578125" style="189" bestFit="1" customWidth="1"/>
    <col min="13570" max="13570" width="8.42578125" style="189" bestFit="1" customWidth="1"/>
    <col min="13571" max="13573" width="8.42578125" style="189" customWidth="1"/>
    <col min="13574" max="13579" width="0" style="189" hidden="1" customWidth="1"/>
    <col min="13580" max="13580" width="9.85546875" style="189" customWidth="1"/>
    <col min="13581" max="13819" width="11.42578125" style="189"/>
    <col min="13820" max="13820" width="18.140625" style="189" customWidth="1"/>
    <col min="13821" max="13821" width="9.7109375" style="189" bestFit="1" customWidth="1"/>
    <col min="13822" max="13822" width="9.140625" style="189" bestFit="1" customWidth="1"/>
    <col min="13823" max="13824" width="9.140625" style="189" customWidth="1"/>
    <col min="13825" max="13825" width="9.42578125" style="189" bestFit="1" customWidth="1"/>
    <col min="13826" max="13826" width="8.42578125" style="189" bestFit="1" customWidth="1"/>
    <col min="13827" max="13829" width="8.42578125" style="189" customWidth="1"/>
    <col min="13830" max="13835" width="0" style="189" hidden="1" customWidth="1"/>
    <col min="13836" max="13836" width="9.85546875" style="189" customWidth="1"/>
    <col min="13837" max="14075" width="11.42578125" style="189"/>
    <col min="14076" max="14076" width="18.140625" style="189" customWidth="1"/>
    <col min="14077" max="14077" width="9.7109375" style="189" bestFit="1" customWidth="1"/>
    <col min="14078" max="14078" width="9.140625" style="189" bestFit="1" customWidth="1"/>
    <col min="14079" max="14080" width="9.140625" style="189" customWidth="1"/>
    <col min="14081" max="14081" width="9.42578125" style="189" bestFit="1" customWidth="1"/>
    <col min="14082" max="14082" width="8.42578125" style="189" bestFit="1" customWidth="1"/>
    <col min="14083" max="14085" width="8.42578125" style="189" customWidth="1"/>
    <col min="14086" max="14091" width="0" style="189" hidden="1" customWidth="1"/>
    <col min="14092" max="14092" width="9.85546875" style="189" customWidth="1"/>
    <col min="14093" max="14331" width="11.42578125" style="189"/>
    <col min="14332" max="14332" width="18.140625" style="189" customWidth="1"/>
    <col min="14333" max="14333" width="9.7109375" style="189" bestFit="1" customWidth="1"/>
    <col min="14334" max="14334" width="9.140625" style="189" bestFit="1" customWidth="1"/>
    <col min="14335" max="14336" width="9.140625" style="189" customWidth="1"/>
    <col min="14337" max="14337" width="9.42578125" style="189" bestFit="1" customWidth="1"/>
    <col min="14338" max="14338" width="8.42578125" style="189" bestFit="1" customWidth="1"/>
    <col min="14339" max="14341" width="8.42578125" style="189" customWidth="1"/>
    <col min="14342" max="14347" width="0" style="189" hidden="1" customWidth="1"/>
    <col min="14348" max="14348" width="9.85546875" style="189" customWidth="1"/>
    <col min="14349" max="14587" width="11.42578125" style="189"/>
    <col min="14588" max="14588" width="18.140625" style="189" customWidth="1"/>
    <col min="14589" max="14589" width="9.7109375" style="189" bestFit="1" customWidth="1"/>
    <col min="14590" max="14590" width="9.140625" style="189" bestFit="1" customWidth="1"/>
    <col min="14591" max="14592" width="9.140625" style="189" customWidth="1"/>
    <col min="14593" max="14593" width="9.42578125" style="189" bestFit="1" customWidth="1"/>
    <col min="14594" max="14594" width="8.42578125" style="189" bestFit="1" customWidth="1"/>
    <col min="14595" max="14597" width="8.42578125" style="189" customWidth="1"/>
    <col min="14598" max="14603" width="0" style="189" hidden="1" customWidth="1"/>
    <col min="14604" max="14604" width="9.85546875" style="189" customWidth="1"/>
    <col min="14605" max="14843" width="11.42578125" style="189"/>
    <col min="14844" max="14844" width="18.140625" style="189" customWidth="1"/>
    <col min="14845" max="14845" width="9.7109375" style="189" bestFit="1" customWidth="1"/>
    <col min="14846" max="14846" width="9.140625" style="189" bestFit="1" customWidth="1"/>
    <col min="14847" max="14848" width="9.140625" style="189" customWidth="1"/>
    <col min="14849" max="14849" width="9.42578125" style="189" bestFit="1" customWidth="1"/>
    <col min="14850" max="14850" width="8.42578125" style="189" bestFit="1" customWidth="1"/>
    <col min="14851" max="14853" width="8.42578125" style="189" customWidth="1"/>
    <col min="14854" max="14859" width="0" style="189" hidden="1" customWidth="1"/>
    <col min="14860" max="14860" width="9.85546875" style="189" customWidth="1"/>
    <col min="14861" max="15099" width="11.42578125" style="189"/>
    <col min="15100" max="15100" width="18.140625" style="189" customWidth="1"/>
    <col min="15101" max="15101" width="9.7109375" style="189" bestFit="1" customWidth="1"/>
    <col min="15102" max="15102" width="9.140625" style="189" bestFit="1" customWidth="1"/>
    <col min="15103" max="15104" width="9.140625" style="189" customWidth="1"/>
    <col min="15105" max="15105" width="9.42578125" style="189" bestFit="1" customWidth="1"/>
    <col min="15106" max="15106" width="8.42578125" style="189" bestFit="1" customWidth="1"/>
    <col min="15107" max="15109" width="8.42578125" style="189" customWidth="1"/>
    <col min="15110" max="15115" width="0" style="189" hidden="1" customWidth="1"/>
    <col min="15116" max="15116" width="9.85546875" style="189" customWidth="1"/>
    <col min="15117" max="15355" width="11.42578125" style="189"/>
    <col min="15356" max="15356" width="18.140625" style="189" customWidth="1"/>
    <col min="15357" max="15357" width="9.7109375" style="189" bestFit="1" customWidth="1"/>
    <col min="15358" max="15358" width="9.140625" style="189" bestFit="1" customWidth="1"/>
    <col min="15359" max="15360" width="9.140625" style="189" customWidth="1"/>
    <col min="15361" max="15361" width="9.42578125" style="189" bestFit="1" customWidth="1"/>
    <col min="15362" max="15362" width="8.42578125" style="189" bestFit="1" customWidth="1"/>
    <col min="15363" max="15365" width="8.42578125" style="189" customWidth="1"/>
    <col min="15366" max="15371" width="0" style="189" hidden="1" customWidth="1"/>
    <col min="15372" max="15372" width="9.85546875" style="189" customWidth="1"/>
    <col min="15373" max="15611" width="11.42578125" style="189"/>
    <col min="15612" max="15612" width="18.140625" style="189" customWidth="1"/>
    <col min="15613" max="15613" width="9.7109375" style="189" bestFit="1" customWidth="1"/>
    <col min="15614" max="15614" width="9.140625" style="189" bestFit="1" customWidth="1"/>
    <col min="15615" max="15616" width="9.140625" style="189" customWidth="1"/>
    <col min="15617" max="15617" width="9.42578125" style="189" bestFit="1" customWidth="1"/>
    <col min="15618" max="15618" width="8.42578125" style="189" bestFit="1" customWidth="1"/>
    <col min="15619" max="15621" width="8.42578125" style="189" customWidth="1"/>
    <col min="15622" max="15627" width="0" style="189" hidden="1" customWidth="1"/>
    <col min="15628" max="15628" width="9.85546875" style="189" customWidth="1"/>
    <col min="15629" max="15867" width="11.42578125" style="189"/>
    <col min="15868" max="15868" width="18.140625" style="189" customWidth="1"/>
    <col min="15869" max="15869" width="9.7109375" style="189" bestFit="1" customWidth="1"/>
    <col min="15870" max="15870" width="9.140625" style="189" bestFit="1" customWidth="1"/>
    <col min="15871" max="15872" width="9.140625" style="189" customWidth="1"/>
    <col min="15873" max="15873" width="9.42578125" style="189" bestFit="1" customWidth="1"/>
    <col min="15874" max="15874" width="8.42578125" style="189" bestFit="1" customWidth="1"/>
    <col min="15875" max="15877" width="8.42578125" style="189" customWidth="1"/>
    <col min="15878" max="15883" width="0" style="189" hidden="1" customWidth="1"/>
    <col min="15884" max="15884" width="9.85546875" style="189" customWidth="1"/>
    <col min="15885" max="16123" width="11.42578125" style="189"/>
    <col min="16124" max="16124" width="18.140625" style="189" customWidth="1"/>
    <col min="16125" max="16125" width="9.7109375" style="189" bestFit="1" customWidth="1"/>
    <col min="16126" max="16126" width="9.140625" style="189" bestFit="1" customWidth="1"/>
    <col min="16127" max="16128" width="9.140625" style="189" customWidth="1"/>
    <col min="16129" max="16129" width="9.42578125" style="189" bestFit="1" customWidth="1"/>
    <col min="16130" max="16130" width="8.42578125" style="189" bestFit="1" customWidth="1"/>
    <col min="16131" max="16133" width="8.42578125" style="189" customWidth="1"/>
    <col min="16134" max="16139" width="0" style="189" hidden="1" customWidth="1"/>
    <col min="16140" max="16140" width="9.85546875" style="189" customWidth="1"/>
    <col min="16141" max="16384" width="11.42578125" style="189"/>
  </cols>
  <sheetData>
    <row r="1" spans="1:16" s="190" customFormat="1" ht="12.75" customHeight="1" x14ac:dyDescent="0.2">
      <c r="B1" s="203"/>
      <c r="C1" s="203"/>
      <c r="D1" s="203"/>
      <c r="E1" s="203"/>
      <c r="F1" s="203"/>
      <c r="G1" s="203"/>
      <c r="H1" s="203"/>
      <c r="I1" s="203"/>
      <c r="J1" s="203"/>
      <c r="K1" s="203"/>
      <c r="L1" s="203"/>
    </row>
    <row r="2" spans="1:16" s="190" customFormat="1" ht="12.75" customHeight="1" x14ac:dyDescent="0.2">
      <c r="A2" s="217" t="s">
        <v>121</v>
      </c>
      <c r="B2" s="203"/>
      <c r="C2" s="203"/>
      <c r="D2" s="203"/>
      <c r="E2" s="203"/>
      <c r="F2" s="203"/>
      <c r="G2" s="203"/>
      <c r="H2" s="203"/>
      <c r="I2" s="203"/>
      <c r="K2" s="203"/>
      <c r="L2" s="203"/>
    </row>
    <row r="3" spans="1:16" s="190" customFormat="1" ht="12.75" customHeight="1" x14ac:dyDescent="0.25">
      <c r="A3" s="217" t="s">
        <v>122</v>
      </c>
      <c r="B3" s="203"/>
      <c r="C3" s="203"/>
      <c r="D3" s="203"/>
      <c r="E3" s="203"/>
      <c r="F3" s="203"/>
      <c r="G3" s="203"/>
      <c r="H3" s="203"/>
      <c r="I3" s="203"/>
      <c r="J3" s="359"/>
      <c r="K3" s="203"/>
      <c r="L3" s="203"/>
    </row>
    <row r="4" spans="1:16" s="190" customFormat="1" ht="12.75" customHeight="1" x14ac:dyDescent="0.2">
      <c r="B4" s="203"/>
      <c r="C4" s="203"/>
      <c r="D4" s="203"/>
      <c r="E4" s="203"/>
      <c r="F4" s="203"/>
      <c r="G4" s="203"/>
      <c r="H4" s="203"/>
      <c r="I4" s="203"/>
      <c r="J4" s="203"/>
      <c r="K4" s="203"/>
      <c r="L4" s="203"/>
    </row>
    <row r="5" spans="1:16" s="190" customFormat="1" ht="12.75" x14ac:dyDescent="0.2">
      <c r="B5" s="424" t="s">
        <v>103</v>
      </c>
      <c r="C5" s="424"/>
      <c r="D5" s="424"/>
      <c r="E5" s="424"/>
      <c r="F5" s="424"/>
      <c r="G5" s="424"/>
      <c r="H5" s="424"/>
      <c r="I5" s="424"/>
      <c r="J5" s="424"/>
      <c r="K5" s="424"/>
      <c r="M5" s="390" t="s">
        <v>594</v>
      </c>
      <c r="O5" s="360"/>
    </row>
    <row r="6" spans="1:16" s="190" customFormat="1" ht="12.75" x14ac:dyDescent="0.2">
      <c r="B6" s="437" t="str">
        <f>'Solicitudes Regiones'!$B$6:$P$6</f>
        <v>Acumuladas de julio de 2008 a octubre de 2018</v>
      </c>
      <c r="C6" s="437"/>
      <c r="D6" s="437"/>
      <c r="E6" s="437"/>
      <c r="F6" s="437"/>
      <c r="G6" s="437"/>
      <c r="H6" s="437"/>
      <c r="I6" s="437"/>
      <c r="J6" s="437"/>
      <c r="K6" s="437"/>
      <c r="L6" s="231"/>
    </row>
    <row r="7" spans="1:16" x14ac:dyDescent="0.2">
      <c r="B7" s="191"/>
      <c r="C7" s="192"/>
      <c r="D7" s="192"/>
      <c r="E7" s="192"/>
      <c r="F7" s="192"/>
      <c r="G7" s="192"/>
      <c r="H7" s="192"/>
      <c r="I7" s="192"/>
      <c r="J7" s="192"/>
      <c r="K7" s="192"/>
      <c r="L7" s="192"/>
    </row>
    <row r="8" spans="1:16" ht="15" customHeight="1" x14ac:dyDescent="0.2">
      <c r="B8" s="453" t="s">
        <v>73</v>
      </c>
      <c r="C8" s="454"/>
      <c r="D8" s="454"/>
      <c r="E8" s="454"/>
      <c r="F8" s="454"/>
      <c r="G8" s="454"/>
      <c r="H8" s="454"/>
      <c r="I8" s="454"/>
      <c r="J8" s="454"/>
      <c r="K8" s="455"/>
      <c r="L8" s="208"/>
    </row>
    <row r="9" spans="1:16" ht="20.25" customHeight="1" x14ac:dyDescent="0.2">
      <c r="B9" s="452" t="s">
        <v>74</v>
      </c>
      <c r="C9" s="453" t="s">
        <v>2</v>
      </c>
      <c r="D9" s="454"/>
      <c r="E9" s="454"/>
      <c r="F9" s="454"/>
      <c r="G9" s="454"/>
      <c r="H9" s="454"/>
      <c r="I9" s="454"/>
      <c r="J9" s="454"/>
      <c r="K9" s="455"/>
    </row>
    <row r="10" spans="1:16" ht="24" x14ac:dyDescent="0.2">
      <c r="B10" s="452"/>
      <c r="C10" s="186" t="s">
        <v>75</v>
      </c>
      <c r="D10" s="186" t="s">
        <v>76</v>
      </c>
      <c r="E10" s="186" t="s">
        <v>77</v>
      </c>
      <c r="F10" s="186" t="s">
        <v>78</v>
      </c>
      <c r="G10" s="186" t="s">
        <v>8</v>
      </c>
      <c r="H10" s="186" t="s">
        <v>79</v>
      </c>
      <c r="I10" s="186" t="s">
        <v>80</v>
      </c>
      <c r="J10" s="186" t="s">
        <v>81</v>
      </c>
      <c r="K10" s="247" t="s">
        <v>46</v>
      </c>
    </row>
    <row r="11" spans="1:16" x14ac:dyDescent="0.2">
      <c r="B11" s="181" t="s">
        <v>56</v>
      </c>
      <c r="C11" s="181">
        <v>8452</v>
      </c>
      <c r="D11" s="181">
        <v>4629</v>
      </c>
      <c r="E11" s="181">
        <f>C11+D11</f>
        <v>13081</v>
      </c>
      <c r="F11" s="182">
        <f>E11/$E$49</f>
        <v>0.18268787620630419</v>
      </c>
      <c r="G11" s="181">
        <v>27419</v>
      </c>
      <c r="H11" s="181">
        <v>1795</v>
      </c>
      <c r="I11" s="181">
        <f>G11+H11</f>
        <v>29214</v>
      </c>
      <c r="J11" s="182">
        <f>I11/$I$49</f>
        <v>0.17292325176687856</v>
      </c>
      <c r="K11" s="181">
        <f t="shared" ref="K11:K48" si="0">E11+I11</f>
        <v>42295</v>
      </c>
      <c r="P11" s="194"/>
    </row>
    <row r="12" spans="1:16" x14ac:dyDescent="0.2">
      <c r="B12" s="181" t="s">
        <v>183</v>
      </c>
      <c r="C12" s="181">
        <v>901</v>
      </c>
      <c r="D12" s="181">
        <v>394</v>
      </c>
      <c r="E12" s="181">
        <f t="shared" ref="E12:E48" si="1">C12+D12</f>
        <v>1295</v>
      </c>
      <c r="F12" s="182">
        <f t="shared" ref="F12:F48" si="2">E12/$E$49</f>
        <v>1.8085834392413725E-2</v>
      </c>
      <c r="G12" s="181">
        <v>2335</v>
      </c>
      <c r="H12" s="181">
        <v>128</v>
      </c>
      <c r="I12" s="181">
        <f t="shared" ref="I12:I48" si="3">G12+H12</f>
        <v>2463</v>
      </c>
      <c r="J12" s="182">
        <f t="shared" ref="J12:J48" si="4">I12/$I$49</f>
        <v>1.4578967929822068E-2</v>
      </c>
      <c r="K12" s="181">
        <f t="shared" si="0"/>
        <v>3758</v>
      </c>
      <c r="P12" s="194"/>
    </row>
    <row r="13" spans="1:16" x14ac:dyDescent="0.2">
      <c r="B13" s="181" t="s">
        <v>184</v>
      </c>
      <c r="C13" s="181">
        <v>668</v>
      </c>
      <c r="D13" s="181">
        <v>220</v>
      </c>
      <c r="E13" s="181">
        <f t="shared" si="1"/>
        <v>888</v>
      </c>
      <c r="F13" s="182">
        <f t="shared" si="2"/>
        <v>1.2401715011940841E-2</v>
      </c>
      <c r="G13" s="181">
        <v>1551</v>
      </c>
      <c r="H13" s="181">
        <v>58</v>
      </c>
      <c r="I13" s="181">
        <f t="shared" si="3"/>
        <v>1609</v>
      </c>
      <c r="J13" s="182">
        <f t="shared" si="4"/>
        <v>9.5239786435581449E-3</v>
      </c>
      <c r="K13" s="181">
        <f t="shared" si="0"/>
        <v>2497</v>
      </c>
      <c r="P13" s="194"/>
    </row>
    <row r="14" spans="1:16" x14ac:dyDescent="0.2">
      <c r="B14" s="181" t="s">
        <v>185</v>
      </c>
      <c r="C14" s="181">
        <v>7899</v>
      </c>
      <c r="D14" s="181">
        <v>2994</v>
      </c>
      <c r="E14" s="181">
        <f t="shared" si="1"/>
        <v>10893</v>
      </c>
      <c r="F14" s="182">
        <f t="shared" si="2"/>
        <v>0.15213049732553105</v>
      </c>
      <c r="G14" s="181">
        <v>27999</v>
      </c>
      <c r="H14" s="181">
        <v>1271</v>
      </c>
      <c r="I14" s="181">
        <f t="shared" si="3"/>
        <v>29270</v>
      </c>
      <c r="J14" s="182">
        <f t="shared" si="4"/>
        <v>0.17325472647417456</v>
      </c>
      <c r="K14" s="181">
        <f t="shared" si="0"/>
        <v>40163</v>
      </c>
      <c r="P14" s="194"/>
    </row>
    <row r="15" spans="1:16" x14ac:dyDescent="0.2">
      <c r="B15" s="181" t="s">
        <v>186</v>
      </c>
      <c r="C15" s="181">
        <v>95</v>
      </c>
      <c r="D15" s="181">
        <v>59</v>
      </c>
      <c r="E15" s="181">
        <f t="shared" si="1"/>
        <v>154</v>
      </c>
      <c r="F15" s="182">
        <f t="shared" si="2"/>
        <v>2.1507478736924432E-3</v>
      </c>
      <c r="G15" s="181">
        <v>215</v>
      </c>
      <c r="H15" s="181">
        <v>27</v>
      </c>
      <c r="I15" s="181">
        <f t="shared" si="3"/>
        <v>242</v>
      </c>
      <c r="J15" s="182">
        <f t="shared" si="4"/>
        <v>1.4324442708148358E-3</v>
      </c>
      <c r="K15" s="181">
        <f t="shared" si="0"/>
        <v>396</v>
      </c>
      <c r="P15" s="194"/>
    </row>
    <row r="16" spans="1:16" x14ac:dyDescent="0.2">
      <c r="B16" s="181" t="s">
        <v>187</v>
      </c>
      <c r="C16" s="181">
        <v>1534</v>
      </c>
      <c r="D16" s="181">
        <v>690</v>
      </c>
      <c r="E16" s="181">
        <f t="shared" si="1"/>
        <v>2224</v>
      </c>
      <c r="F16" s="182">
        <f t="shared" si="2"/>
        <v>3.1060151110986971E-2</v>
      </c>
      <c r="G16" s="181">
        <v>6073</v>
      </c>
      <c r="H16" s="181">
        <v>313</v>
      </c>
      <c r="I16" s="181">
        <f t="shared" si="3"/>
        <v>6386</v>
      </c>
      <c r="J16" s="182">
        <f t="shared" si="4"/>
        <v>3.7799955014146867E-2</v>
      </c>
      <c r="K16" s="181">
        <f t="shared" si="0"/>
        <v>8610</v>
      </c>
      <c r="P16" s="194"/>
    </row>
    <row r="17" spans="2:16" x14ac:dyDescent="0.2">
      <c r="B17" s="181" t="s">
        <v>188</v>
      </c>
      <c r="C17" s="181">
        <v>156</v>
      </c>
      <c r="D17" s="181">
        <v>72</v>
      </c>
      <c r="E17" s="181">
        <f t="shared" si="1"/>
        <v>228</v>
      </c>
      <c r="F17" s="182">
        <f t="shared" si="2"/>
        <v>3.1842241246875132E-3</v>
      </c>
      <c r="G17" s="181">
        <v>767</v>
      </c>
      <c r="H17" s="181">
        <v>45</v>
      </c>
      <c r="I17" s="181">
        <f t="shared" si="3"/>
        <v>812</v>
      </c>
      <c r="J17" s="182">
        <f t="shared" si="4"/>
        <v>4.8063832557919284E-3</v>
      </c>
      <c r="K17" s="181">
        <f t="shared" si="0"/>
        <v>1040</v>
      </c>
      <c r="P17" s="194"/>
    </row>
    <row r="18" spans="2:16" x14ac:dyDescent="0.2">
      <c r="B18" s="181" t="s">
        <v>189</v>
      </c>
      <c r="C18" s="181">
        <v>415</v>
      </c>
      <c r="D18" s="181">
        <v>221</v>
      </c>
      <c r="E18" s="181">
        <f t="shared" si="1"/>
        <v>636</v>
      </c>
      <c r="F18" s="182">
        <f t="shared" si="2"/>
        <v>8.8823094004441151E-3</v>
      </c>
      <c r="G18" s="181">
        <v>1582</v>
      </c>
      <c r="H18" s="181">
        <v>75</v>
      </c>
      <c r="I18" s="181">
        <f t="shared" si="3"/>
        <v>1657</v>
      </c>
      <c r="J18" s="182">
        <f t="shared" si="4"/>
        <v>9.8080998212404253E-3</v>
      </c>
      <c r="K18" s="181">
        <f t="shared" si="0"/>
        <v>2293</v>
      </c>
      <c r="P18" s="194"/>
    </row>
    <row r="19" spans="2:16" x14ac:dyDescent="0.2">
      <c r="B19" s="181" t="s">
        <v>190</v>
      </c>
      <c r="C19" s="181">
        <v>172</v>
      </c>
      <c r="D19" s="181">
        <v>92</v>
      </c>
      <c r="E19" s="181">
        <f t="shared" si="1"/>
        <v>264</v>
      </c>
      <c r="F19" s="182">
        <f t="shared" si="2"/>
        <v>3.6869963549013311E-3</v>
      </c>
      <c r="G19" s="181">
        <v>433</v>
      </c>
      <c r="H19" s="181">
        <v>45</v>
      </c>
      <c r="I19" s="181">
        <f t="shared" si="3"/>
        <v>478</v>
      </c>
      <c r="J19" s="182">
        <f t="shared" si="4"/>
        <v>2.8293733944193865E-3</v>
      </c>
      <c r="K19" s="181">
        <f t="shared" si="0"/>
        <v>742</v>
      </c>
      <c r="P19" s="194"/>
    </row>
    <row r="20" spans="2:16" x14ac:dyDescent="0.2">
      <c r="B20" s="181" t="s">
        <v>191</v>
      </c>
      <c r="C20" s="181">
        <v>1753</v>
      </c>
      <c r="D20" s="181">
        <v>853</v>
      </c>
      <c r="E20" s="181">
        <f t="shared" si="1"/>
        <v>2606</v>
      </c>
      <c r="F20" s="182">
        <f t="shared" si="2"/>
        <v>3.6395123109366927E-2</v>
      </c>
      <c r="G20" s="181">
        <v>5315</v>
      </c>
      <c r="H20" s="181">
        <v>380</v>
      </c>
      <c r="I20" s="181">
        <f t="shared" si="3"/>
        <v>5695</v>
      </c>
      <c r="J20" s="182">
        <f t="shared" si="4"/>
        <v>3.3709793893762358E-2</v>
      </c>
      <c r="K20" s="181">
        <f t="shared" si="0"/>
        <v>8301</v>
      </c>
      <c r="P20" s="194"/>
    </row>
    <row r="21" spans="2:16" x14ac:dyDescent="0.2">
      <c r="B21" s="181" t="s">
        <v>192</v>
      </c>
      <c r="C21" s="181">
        <v>614</v>
      </c>
      <c r="D21" s="181">
        <v>375</v>
      </c>
      <c r="E21" s="181">
        <f t="shared" si="1"/>
        <v>989</v>
      </c>
      <c r="F21" s="182">
        <f t="shared" si="2"/>
        <v>1.3812270435596274E-2</v>
      </c>
      <c r="G21" s="181">
        <v>1573</v>
      </c>
      <c r="H21" s="181">
        <v>136</v>
      </c>
      <c r="I21" s="181">
        <f t="shared" si="3"/>
        <v>1709</v>
      </c>
      <c r="J21" s="182">
        <f t="shared" si="4"/>
        <v>1.0115897763729564E-2</v>
      </c>
      <c r="K21" s="181">
        <f t="shared" si="0"/>
        <v>2698</v>
      </c>
      <c r="P21" s="194"/>
    </row>
    <row r="22" spans="2:16" x14ac:dyDescent="0.2">
      <c r="B22" s="181" t="s">
        <v>193</v>
      </c>
      <c r="C22" s="181">
        <v>359</v>
      </c>
      <c r="D22" s="181">
        <v>153</v>
      </c>
      <c r="E22" s="181">
        <f t="shared" si="1"/>
        <v>512</v>
      </c>
      <c r="F22" s="182">
        <f t="shared" si="2"/>
        <v>7.1505383852631874E-3</v>
      </c>
      <c r="G22" s="181">
        <v>1287</v>
      </c>
      <c r="H22" s="181">
        <v>94</v>
      </c>
      <c r="I22" s="181">
        <f t="shared" si="3"/>
        <v>1381</v>
      </c>
      <c r="J22" s="182">
        <f t="shared" si="4"/>
        <v>8.1744030495673071E-3</v>
      </c>
      <c r="K22" s="181">
        <f t="shared" si="0"/>
        <v>1893</v>
      </c>
      <c r="P22" s="194"/>
    </row>
    <row r="23" spans="2:16" x14ac:dyDescent="0.2">
      <c r="B23" s="181" t="s">
        <v>194</v>
      </c>
      <c r="C23" s="181">
        <v>2777</v>
      </c>
      <c r="D23" s="181">
        <v>1490</v>
      </c>
      <c r="E23" s="181">
        <f t="shared" si="1"/>
        <v>4267</v>
      </c>
      <c r="F23" s="182">
        <f t="shared" si="2"/>
        <v>5.9592475175621135E-2</v>
      </c>
      <c r="G23" s="181">
        <v>9591</v>
      </c>
      <c r="H23" s="181">
        <v>615</v>
      </c>
      <c r="I23" s="181">
        <f t="shared" si="3"/>
        <v>10206</v>
      </c>
      <c r="J23" s="182">
        <f t="shared" si="4"/>
        <v>6.0411265404695103E-2</v>
      </c>
      <c r="K23" s="181">
        <f t="shared" si="0"/>
        <v>14473</v>
      </c>
      <c r="P23" s="194"/>
    </row>
    <row r="24" spans="2:16" x14ac:dyDescent="0.2">
      <c r="B24" s="181" t="s">
        <v>195</v>
      </c>
      <c r="C24" s="181">
        <v>946</v>
      </c>
      <c r="D24" s="181">
        <v>401</v>
      </c>
      <c r="E24" s="181">
        <f t="shared" si="1"/>
        <v>1347</v>
      </c>
      <c r="F24" s="182">
        <f t="shared" si="2"/>
        <v>1.8812060947167017E-2</v>
      </c>
      <c r="G24" s="181">
        <v>2150</v>
      </c>
      <c r="H24" s="181">
        <v>152</v>
      </c>
      <c r="I24" s="181">
        <f t="shared" si="3"/>
        <v>2302</v>
      </c>
      <c r="J24" s="182">
        <f t="shared" si="4"/>
        <v>1.3625978146346083E-2</v>
      </c>
      <c r="K24" s="181">
        <f t="shared" si="0"/>
        <v>3649</v>
      </c>
      <c r="P24" s="194"/>
    </row>
    <row r="25" spans="2:16" x14ac:dyDescent="0.2">
      <c r="B25" s="181" t="s">
        <v>196</v>
      </c>
      <c r="C25" s="181">
        <v>633</v>
      </c>
      <c r="D25" s="181">
        <v>187</v>
      </c>
      <c r="E25" s="181">
        <f t="shared" si="1"/>
        <v>820</v>
      </c>
      <c r="F25" s="182">
        <f t="shared" si="2"/>
        <v>1.1452034132648073E-2</v>
      </c>
      <c r="G25" s="181">
        <v>1657</v>
      </c>
      <c r="H25" s="181">
        <v>67</v>
      </c>
      <c r="I25" s="181">
        <f t="shared" si="3"/>
        <v>1724</v>
      </c>
      <c r="J25" s="182">
        <f t="shared" si="4"/>
        <v>1.0204685631755276E-2</v>
      </c>
      <c r="K25" s="181">
        <f t="shared" si="0"/>
        <v>2544</v>
      </c>
      <c r="P25" s="194"/>
    </row>
    <row r="26" spans="2:16" x14ac:dyDescent="0.2">
      <c r="B26" s="181" t="s">
        <v>197</v>
      </c>
      <c r="C26" s="181">
        <v>1517</v>
      </c>
      <c r="D26" s="181">
        <v>730</v>
      </c>
      <c r="E26" s="181">
        <f t="shared" si="1"/>
        <v>2247</v>
      </c>
      <c r="F26" s="182">
        <f t="shared" si="2"/>
        <v>3.1381366702512466E-2</v>
      </c>
      <c r="G26" s="181">
        <v>7601</v>
      </c>
      <c r="H26" s="181">
        <v>382</v>
      </c>
      <c r="I26" s="181">
        <f t="shared" si="3"/>
        <v>7983</v>
      </c>
      <c r="J26" s="182">
        <f t="shared" si="4"/>
        <v>4.7252903363284443E-2</v>
      </c>
      <c r="K26" s="181">
        <f t="shared" si="0"/>
        <v>10230</v>
      </c>
      <c r="P26" s="194"/>
    </row>
    <row r="27" spans="2:16" x14ac:dyDescent="0.2">
      <c r="B27" s="181" t="s">
        <v>198</v>
      </c>
      <c r="C27" s="181">
        <v>662</v>
      </c>
      <c r="D27" s="181">
        <v>316</v>
      </c>
      <c r="E27" s="181">
        <f t="shared" si="1"/>
        <v>978</v>
      </c>
      <c r="F27" s="182">
        <f t="shared" si="2"/>
        <v>1.3658645587475385E-2</v>
      </c>
      <c r="G27" s="181">
        <v>2543</v>
      </c>
      <c r="H27" s="181">
        <v>124</v>
      </c>
      <c r="I27" s="181">
        <f t="shared" si="3"/>
        <v>2667</v>
      </c>
      <c r="J27" s="182">
        <f t="shared" si="4"/>
        <v>1.5786482934971764E-2</v>
      </c>
      <c r="K27" s="181">
        <f t="shared" si="0"/>
        <v>3645</v>
      </c>
      <c r="P27" s="194"/>
    </row>
    <row r="28" spans="2:16" x14ac:dyDescent="0.2">
      <c r="B28" s="181" t="s">
        <v>199</v>
      </c>
      <c r="C28" s="181">
        <v>458</v>
      </c>
      <c r="D28" s="181">
        <v>369</v>
      </c>
      <c r="E28" s="181">
        <f t="shared" si="1"/>
        <v>827</v>
      </c>
      <c r="F28" s="182">
        <f t="shared" si="2"/>
        <v>1.1549795399634093E-2</v>
      </c>
      <c r="G28" s="181">
        <v>1668</v>
      </c>
      <c r="H28" s="181">
        <v>130</v>
      </c>
      <c r="I28" s="181">
        <f t="shared" si="3"/>
        <v>1798</v>
      </c>
      <c r="J28" s="182">
        <f t="shared" si="4"/>
        <v>1.0642705780682127E-2</v>
      </c>
      <c r="K28" s="181">
        <f t="shared" si="0"/>
        <v>2625</v>
      </c>
      <c r="P28" s="194"/>
    </row>
    <row r="29" spans="2:16" x14ac:dyDescent="0.2">
      <c r="B29" s="181" t="s">
        <v>200</v>
      </c>
      <c r="C29" s="181">
        <v>40</v>
      </c>
      <c r="D29" s="181">
        <v>4</v>
      </c>
      <c r="E29" s="181">
        <f t="shared" si="1"/>
        <v>44</v>
      </c>
      <c r="F29" s="182">
        <f t="shared" si="2"/>
        <v>6.1449939248355511E-4</v>
      </c>
      <c r="G29" s="181">
        <v>47</v>
      </c>
      <c r="H29" s="181">
        <v>1</v>
      </c>
      <c r="I29" s="181">
        <f t="shared" si="3"/>
        <v>48</v>
      </c>
      <c r="J29" s="182">
        <f t="shared" si="4"/>
        <v>2.8412117768228151E-4</v>
      </c>
      <c r="K29" s="181">
        <f t="shared" si="0"/>
        <v>92</v>
      </c>
      <c r="P29" s="194"/>
    </row>
    <row r="30" spans="2:16" x14ac:dyDescent="0.2">
      <c r="B30" s="181" t="s">
        <v>201</v>
      </c>
      <c r="C30" s="181">
        <v>795</v>
      </c>
      <c r="D30" s="181">
        <v>292</v>
      </c>
      <c r="E30" s="181">
        <f t="shared" si="1"/>
        <v>1087</v>
      </c>
      <c r="F30" s="182">
        <f t="shared" si="2"/>
        <v>1.5180928173400556E-2</v>
      </c>
      <c r="G30" s="181">
        <v>2347</v>
      </c>
      <c r="H30" s="181">
        <v>101</v>
      </c>
      <c r="I30" s="181">
        <f t="shared" si="3"/>
        <v>2448</v>
      </c>
      <c r="J30" s="182">
        <f t="shared" si="4"/>
        <v>1.4490180061796356E-2</v>
      </c>
      <c r="K30" s="181">
        <f t="shared" si="0"/>
        <v>3535</v>
      </c>
      <c r="P30" s="194"/>
    </row>
    <row r="31" spans="2:16" x14ac:dyDescent="0.2">
      <c r="B31" s="181" t="s">
        <v>202</v>
      </c>
      <c r="C31" s="181">
        <v>848</v>
      </c>
      <c r="D31" s="181">
        <v>448</v>
      </c>
      <c r="E31" s="181">
        <f t="shared" si="1"/>
        <v>1296</v>
      </c>
      <c r="F31" s="182">
        <f t="shared" si="2"/>
        <v>1.8099800287697441E-2</v>
      </c>
      <c r="G31" s="181">
        <v>2562</v>
      </c>
      <c r="H31" s="181">
        <v>125</v>
      </c>
      <c r="I31" s="181">
        <f t="shared" si="3"/>
        <v>2687</v>
      </c>
      <c r="J31" s="182">
        <f t="shared" si="4"/>
        <v>1.5904866759006049E-2</v>
      </c>
      <c r="K31" s="181">
        <f t="shared" si="0"/>
        <v>3983</v>
      </c>
      <c r="P31" s="194"/>
    </row>
    <row r="32" spans="2:16" x14ac:dyDescent="0.2">
      <c r="B32" s="181" t="s">
        <v>203</v>
      </c>
      <c r="C32" s="181">
        <v>2408</v>
      </c>
      <c r="D32" s="181">
        <v>1093</v>
      </c>
      <c r="E32" s="181">
        <f t="shared" si="1"/>
        <v>3501</v>
      </c>
      <c r="F32" s="182">
        <f t="shared" si="2"/>
        <v>4.889459938829379E-2</v>
      </c>
      <c r="G32" s="181">
        <v>8678</v>
      </c>
      <c r="H32" s="181">
        <v>487</v>
      </c>
      <c r="I32" s="181">
        <f t="shared" si="3"/>
        <v>9165</v>
      </c>
      <c r="J32" s="182">
        <f t="shared" si="4"/>
        <v>5.424938736371062E-2</v>
      </c>
      <c r="K32" s="181">
        <f t="shared" si="0"/>
        <v>12666</v>
      </c>
      <c r="P32" s="194"/>
    </row>
    <row r="33" spans="2:16" x14ac:dyDescent="0.2">
      <c r="B33" s="181" t="s">
        <v>204</v>
      </c>
      <c r="C33" s="181">
        <v>1346</v>
      </c>
      <c r="D33" s="181">
        <v>802</v>
      </c>
      <c r="E33" s="181">
        <f t="shared" si="1"/>
        <v>2148</v>
      </c>
      <c r="F33" s="182">
        <f t="shared" si="2"/>
        <v>2.9998743069424464E-2</v>
      </c>
      <c r="G33" s="181">
        <v>3197</v>
      </c>
      <c r="H33" s="181">
        <v>234</v>
      </c>
      <c r="I33" s="181">
        <f t="shared" si="3"/>
        <v>3431</v>
      </c>
      <c r="J33" s="182">
        <f t="shared" si="4"/>
        <v>2.0308745013081414E-2</v>
      </c>
      <c r="K33" s="181">
        <f t="shared" si="0"/>
        <v>5579</v>
      </c>
      <c r="P33" s="194"/>
    </row>
    <row r="34" spans="2:16" x14ac:dyDescent="0.2">
      <c r="B34" s="181" t="s">
        <v>205</v>
      </c>
      <c r="C34" s="181">
        <v>629</v>
      </c>
      <c r="D34" s="181">
        <v>537</v>
      </c>
      <c r="E34" s="181">
        <f t="shared" si="1"/>
        <v>1166</v>
      </c>
      <c r="F34" s="182">
        <f t="shared" si="2"/>
        <v>1.628423390081421E-2</v>
      </c>
      <c r="G34" s="181">
        <v>2075</v>
      </c>
      <c r="H34" s="181">
        <v>130</v>
      </c>
      <c r="I34" s="181">
        <f t="shared" si="3"/>
        <v>2205</v>
      </c>
      <c r="J34" s="182">
        <f t="shared" si="4"/>
        <v>1.3051816599779806E-2</v>
      </c>
      <c r="K34" s="181">
        <f t="shared" si="0"/>
        <v>3371</v>
      </c>
      <c r="P34" s="194"/>
    </row>
    <row r="35" spans="2:16" x14ac:dyDescent="0.2">
      <c r="B35" s="181" t="s">
        <v>206</v>
      </c>
      <c r="C35" s="181">
        <v>717</v>
      </c>
      <c r="D35" s="181">
        <v>355</v>
      </c>
      <c r="E35" s="181">
        <f t="shared" si="1"/>
        <v>1072</v>
      </c>
      <c r="F35" s="182">
        <f t="shared" si="2"/>
        <v>1.4971439744144799E-2</v>
      </c>
      <c r="G35" s="181">
        <v>2313</v>
      </c>
      <c r="H35" s="181">
        <v>107</v>
      </c>
      <c r="I35" s="181">
        <f t="shared" si="3"/>
        <v>2420</v>
      </c>
      <c r="J35" s="182">
        <f t="shared" si="4"/>
        <v>1.4324442708148359E-2</v>
      </c>
      <c r="K35" s="181">
        <f t="shared" si="0"/>
        <v>3492</v>
      </c>
      <c r="P35" s="194"/>
    </row>
    <row r="36" spans="2:16" x14ac:dyDescent="0.2">
      <c r="B36" s="181" t="s">
        <v>207</v>
      </c>
      <c r="C36" s="181">
        <v>208</v>
      </c>
      <c r="D36" s="181">
        <v>94</v>
      </c>
      <c r="E36" s="181">
        <f t="shared" si="1"/>
        <v>302</v>
      </c>
      <c r="F36" s="182">
        <f t="shared" si="2"/>
        <v>4.2177003756825827E-3</v>
      </c>
      <c r="G36" s="181">
        <v>560</v>
      </c>
      <c r="H36" s="181">
        <v>28</v>
      </c>
      <c r="I36" s="181">
        <f t="shared" si="3"/>
        <v>588</v>
      </c>
      <c r="J36" s="182">
        <f t="shared" si="4"/>
        <v>3.4804844266079485E-3</v>
      </c>
      <c r="K36" s="181">
        <f t="shared" si="0"/>
        <v>890</v>
      </c>
      <c r="P36" s="194"/>
    </row>
    <row r="37" spans="2:16" x14ac:dyDescent="0.2">
      <c r="B37" s="181" t="s">
        <v>208</v>
      </c>
      <c r="C37" s="181">
        <v>284</v>
      </c>
      <c r="D37" s="181">
        <v>239</v>
      </c>
      <c r="E37" s="181">
        <f t="shared" si="1"/>
        <v>523</v>
      </c>
      <c r="F37" s="182">
        <f t="shared" si="2"/>
        <v>7.3041632333840758E-3</v>
      </c>
      <c r="G37" s="181">
        <v>974</v>
      </c>
      <c r="H37" s="181">
        <v>112</v>
      </c>
      <c r="I37" s="181">
        <f t="shared" si="3"/>
        <v>1086</v>
      </c>
      <c r="J37" s="182">
        <f t="shared" si="4"/>
        <v>6.428241645061619E-3</v>
      </c>
      <c r="K37" s="181">
        <f t="shared" si="0"/>
        <v>1609</v>
      </c>
      <c r="P37" s="194"/>
    </row>
    <row r="38" spans="2:16" x14ac:dyDescent="0.2">
      <c r="B38" s="181" t="s">
        <v>209</v>
      </c>
      <c r="C38" s="181">
        <v>526</v>
      </c>
      <c r="D38" s="181">
        <v>156</v>
      </c>
      <c r="E38" s="181">
        <f t="shared" si="1"/>
        <v>682</v>
      </c>
      <c r="F38" s="182">
        <f t="shared" si="2"/>
        <v>9.524740583495105E-3</v>
      </c>
      <c r="G38" s="181">
        <v>1009</v>
      </c>
      <c r="H38" s="181">
        <v>44</v>
      </c>
      <c r="I38" s="181">
        <f t="shared" si="3"/>
        <v>1053</v>
      </c>
      <c r="J38" s="182">
        <f t="shared" si="4"/>
        <v>6.2329083354050506E-3</v>
      </c>
      <c r="K38" s="181">
        <f t="shared" si="0"/>
        <v>1735</v>
      </c>
      <c r="P38" s="194"/>
    </row>
    <row r="39" spans="2:16" x14ac:dyDescent="0.2">
      <c r="B39" s="181" t="s">
        <v>210</v>
      </c>
      <c r="C39" s="181">
        <v>525</v>
      </c>
      <c r="D39" s="181">
        <v>158</v>
      </c>
      <c r="E39" s="181">
        <f t="shared" si="1"/>
        <v>683</v>
      </c>
      <c r="F39" s="182">
        <f t="shared" si="2"/>
        <v>9.5387064787788214E-3</v>
      </c>
      <c r="G39" s="181">
        <v>1325</v>
      </c>
      <c r="H39" s="181">
        <v>50</v>
      </c>
      <c r="I39" s="181">
        <f t="shared" si="3"/>
        <v>1375</v>
      </c>
      <c r="J39" s="182">
        <f t="shared" si="4"/>
        <v>8.1388879023570216E-3</v>
      </c>
      <c r="K39" s="181">
        <f t="shared" si="0"/>
        <v>2058</v>
      </c>
      <c r="P39" s="194"/>
    </row>
    <row r="40" spans="2:16" x14ac:dyDescent="0.2">
      <c r="B40" s="181" t="s">
        <v>211</v>
      </c>
      <c r="C40" s="181">
        <v>306</v>
      </c>
      <c r="D40" s="181">
        <v>81</v>
      </c>
      <c r="E40" s="181">
        <f t="shared" si="1"/>
        <v>387</v>
      </c>
      <c r="F40" s="182">
        <f t="shared" si="2"/>
        <v>5.4048014747985424E-3</v>
      </c>
      <c r="G40" s="181">
        <v>842</v>
      </c>
      <c r="H40" s="181">
        <v>30</v>
      </c>
      <c r="I40" s="181">
        <f t="shared" si="3"/>
        <v>872</v>
      </c>
      <c r="J40" s="182">
        <f t="shared" si="4"/>
        <v>5.1615347278947806E-3</v>
      </c>
      <c r="K40" s="181">
        <f t="shared" si="0"/>
        <v>1259</v>
      </c>
      <c r="P40" s="194"/>
    </row>
    <row r="41" spans="2:16" x14ac:dyDescent="0.2">
      <c r="B41" s="181" t="s">
        <v>212</v>
      </c>
      <c r="C41" s="181">
        <v>224</v>
      </c>
      <c r="D41" s="181">
        <v>145</v>
      </c>
      <c r="E41" s="181">
        <f t="shared" si="1"/>
        <v>369</v>
      </c>
      <c r="F41" s="182">
        <f t="shared" si="2"/>
        <v>5.153415359691633E-3</v>
      </c>
      <c r="G41" s="181">
        <v>1079</v>
      </c>
      <c r="H41" s="181">
        <v>51</v>
      </c>
      <c r="I41" s="181">
        <f t="shared" si="3"/>
        <v>1130</v>
      </c>
      <c r="J41" s="182">
        <f t="shared" si="4"/>
        <v>6.6886860579370433E-3</v>
      </c>
      <c r="K41" s="181">
        <f t="shared" si="0"/>
        <v>1499</v>
      </c>
      <c r="P41" s="194"/>
    </row>
    <row r="42" spans="2:16" x14ac:dyDescent="0.2">
      <c r="B42" s="181" t="s">
        <v>213</v>
      </c>
      <c r="C42" s="181">
        <v>440</v>
      </c>
      <c r="D42" s="181">
        <v>241</v>
      </c>
      <c r="E42" s="181">
        <f t="shared" si="1"/>
        <v>681</v>
      </c>
      <c r="F42" s="182">
        <f t="shared" si="2"/>
        <v>9.5107746882113885E-3</v>
      </c>
      <c r="G42" s="181">
        <v>1468</v>
      </c>
      <c r="H42" s="181">
        <v>53</v>
      </c>
      <c r="I42" s="181">
        <f t="shared" si="3"/>
        <v>1521</v>
      </c>
      <c r="J42" s="182">
        <f t="shared" si="4"/>
        <v>9.0030898178072947E-3</v>
      </c>
      <c r="K42" s="181">
        <f t="shared" si="0"/>
        <v>2202</v>
      </c>
      <c r="P42" s="194"/>
    </row>
    <row r="43" spans="2:16" x14ac:dyDescent="0.2">
      <c r="B43" s="181" t="s">
        <v>214</v>
      </c>
      <c r="C43" s="181">
        <v>165</v>
      </c>
      <c r="D43" s="181">
        <v>93</v>
      </c>
      <c r="E43" s="181">
        <f t="shared" si="1"/>
        <v>258</v>
      </c>
      <c r="F43" s="182">
        <f t="shared" si="2"/>
        <v>3.6032009831990278E-3</v>
      </c>
      <c r="G43" s="181">
        <v>720</v>
      </c>
      <c r="H43" s="181">
        <v>41</v>
      </c>
      <c r="I43" s="181">
        <f t="shared" si="3"/>
        <v>761</v>
      </c>
      <c r="J43" s="182">
        <f t="shared" si="4"/>
        <v>4.5045045045045045E-3</v>
      </c>
      <c r="K43" s="181">
        <f t="shared" si="0"/>
        <v>1019</v>
      </c>
      <c r="P43" s="194"/>
    </row>
    <row r="44" spans="2:16" x14ac:dyDescent="0.2">
      <c r="B44" s="181" t="s">
        <v>215</v>
      </c>
      <c r="C44" s="181">
        <v>295</v>
      </c>
      <c r="D44" s="181">
        <v>175</v>
      </c>
      <c r="E44" s="181">
        <f t="shared" si="1"/>
        <v>470</v>
      </c>
      <c r="F44" s="182">
        <f t="shared" si="2"/>
        <v>6.5639707833470666E-3</v>
      </c>
      <c r="G44" s="181">
        <v>1521</v>
      </c>
      <c r="H44" s="181">
        <v>55</v>
      </c>
      <c r="I44" s="181">
        <f t="shared" si="3"/>
        <v>1576</v>
      </c>
      <c r="J44" s="182">
        <f t="shared" si="4"/>
        <v>9.3286453339015765E-3</v>
      </c>
      <c r="K44" s="181">
        <f t="shared" si="0"/>
        <v>2046</v>
      </c>
      <c r="P44" s="194"/>
    </row>
    <row r="45" spans="2:16" x14ac:dyDescent="0.2">
      <c r="B45" s="181" t="s">
        <v>216</v>
      </c>
      <c r="C45" s="181">
        <v>4064</v>
      </c>
      <c r="D45" s="181">
        <v>1849</v>
      </c>
      <c r="E45" s="181">
        <f t="shared" si="1"/>
        <v>5913</v>
      </c>
      <c r="F45" s="182">
        <f t="shared" si="2"/>
        <v>8.2580338812619586E-2</v>
      </c>
      <c r="G45" s="181">
        <v>12858</v>
      </c>
      <c r="H45" s="181">
        <v>679</v>
      </c>
      <c r="I45" s="181">
        <f t="shared" si="3"/>
        <v>13537</v>
      </c>
      <c r="J45" s="182">
        <f t="shared" si="4"/>
        <v>8.0128091297605092E-2</v>
      </c>
      <c r="K45" s="181">
        <f t="shared" si="0"/>
        <v>19450</v>
      </c>
      <c r="P45" s="194"/>
    </row>
    <row r="46" spans="2:16" x14ac:dyDescent="0.2">
      <c r="B46" s="181" t="s">
        <v>217</v>
      </c>
      <c r="C46" s="181">
        <v>1345</v>
      </c>
      <c r="D46" s="181">
        <v>541</v>
      </c>
      <c r="E46" s="181">
        <f t="shared" si="1"/>
        <v>1886</v>
      </c>
      <c r="F46" s="182">
        <f t="shared" si="2"/>
        <v>2.6339678505090568E-2</v>
      </c>
      <c r="G46" s="181">
        <v>4441</v>
      </c>
      <c r="H46" s="181">
        <v>237</v>
      </c>
      <c r="I46" s="181">
        <f t="shared" si="3"/>
        <v>4678</v>
      </c>
      <c r="J46" s="182">
        <f t="shared" si="4"/>
        <v>2.7689976441619017E-2</v>
      </c>
      <c r="K46" s="181">
        <f t="shared" si="0"/>
        <v>6564</v>
      </c>
      <c r="P46" s="194"/>
    </row>
    <row r="47" spans="2:16" x14ac:dyDescent="0.2">
      <c r="B47" s="181" t="s">
        <v>218</v>
      </c>
      <c r="C47" s="181">
        <v>515</v>
      </c>
      <c r="D47" s="181">
        <v>251</v>
      </c>
      <c r="E47" s="181">
        <f t="shared" si="1"/>
        <v>766</v>
      </c>
      <c r="F47" s="182">
        <f t="shared" si="2"/>
        <v>1.0697875787327346E-2</v>
      </c>
      <c r="G47" s="181">
        <v>1515</v>
      </c>
      <c r="H47" s="181">
        <v>99</v>
      </c>
      <c r="I47" s="181">
        <f t="shared" si="3"/>
        <v>1614</v>
      </c>
      <c r="J47" s="182">
        <f t="shared" si="4"/>
        <v>9.5535745995667144E-3</v>
      </c>
      <c r="K47" s="181">
        <f t="shared" si="0"/>
        <v>2380</v>
      </c>
      <c r="P47" s="194"/>
    </row>
    <row r="48" spans="2:16" x14ac:dyDescent="0.2">
      <c r="B48" s="181" t="s">
        <v>219</v>
      </c>
      <c r="C48" s="181">
        <v>2621</v>
      </c>
      <c r="D48" s="181">
        <v>1492</v>
      </c>
      <c r="E48" s="181">
        <f t="shared" si="1"/>
        <v>4113</v>
      </c>
      <c r="F48" s="182">
        <f t="shared" si="2"/>
        <v>5.7441727301928688E-2</v>
      </c>
      <c r="G48" s="181">
        <v>8670</v>
      </c>
      <c r="H48" s="181">
        <v>481</v>
      </c>
      <c r="I48" s="181">
        <f t="shared" si="3"/>
        <v>9151</v>
      </c>
      <c r="J48" s="182">
        <f t="shared" si="4"/>
        <v>5.4166518686886621E-2</v>
      </c>
      <c r="K48" s="181">
        <f t="shared" si="0"/>
        <v>13264</v>
      </c>
      <c r="P48" s="194"/>
    </row>
    <row r="49" spans="2:16" x14ac:dyDescent="0.2">
      <c r="B49" s="183" t="s">
        <v>66</v>
      </c>
      <c r="C49" s="181">
        <f t="shared" ref="C49:H49" si="5">SUM(C11:C48)</f>
        <v>48312</v>
      </c>
      <c r="D49" s="181">
        <f t="shared" si="5"/>
        <v>23291</v>
      </c>
      <c r="E49" s="183">
        <f t="shared" ref="E49" si="6">C49+D49</f>
        <v>71603</v>
      </c>
      <c r="F49" s="185">
        <f t="shared" ref="F49" si="7">E49/$E$49</f>
        <v>1</v>
      </c>
      <c r="G49" s="181">
        <f t="shared" si="5"/>
        <v>159960</v>
      </c>
      <c r="H49" s="181">
        <f t="shared" si="5"/>
        <v>8982</v>
      </c>
      <c r="I49" s="183">
        <f t="shared" ref="I49" si="8">G49+H49</f>
        <v>168942</v>
      </c>
      <c r="J49" s="185">
        <f t="shared" ref="J49" si="9">I49/$I$49</f>
        <v>1</v>
      </c>
      <c r="K49" s="183">
        <f t="shared" ref="K49:K50" si="10">E49+I49</f>
        <v>240545</v>
      </c>
      <c r="P49" s="194"/>
    </row>
    <row r="50" spans="2:16" ht="25.5" customHeight="1" x14ac:dyDescent="0.2">
      <c r="B50" s="195" t="s">
        <v>82</v>
      </c>
      <c r="C50" s="196">
        <f>+C49/$K$49</f>
        <v>0.20084391693861856</v>
      </c>
      <c r="D50" s="196">
        <f>+D49/$K$49</f>
        <v>9.6825957721008549E-2</v>
      </c>
      <c r="E50" s="213">
        <f>C50+D50</f>
        <v>0.29766987465962713</v>
      </c>
      <c r="F50" s="197"/>
      <c r="G50" s="196">
        <f>+G49/$K$49</f>
        <v>0.66498991872622581</v>
      </c>
      <c r="H50" s="196">
        <f>+H49/$K$49</f>
        <v>3.734020661414704E-2</v>
      </c>
      <c r="I50" s="197">
        <f>G50+H50</f>
        <v>0.70233012534037287</v>
      </c>
      <c r="J50" s="197"/>
      <c r="K50" s="197">
        <f t="shared" si="10"/>
        <v>1</v>
      </c>
    </row>
    <row r="51" spans="2:16" x14ac:dyDescent="0.2">
      <c r="B51" s="188"/>
      <c r="C51" s="201"/>
      <c r="D51" s="201"/>
      <c r="E51" s="201"/>
      <c r="F51" s="201"/>
      <c r="G51" s="201"/>
      <c r="H51" s="201"/>
      <c r="I51" s="201"/>
      <c r="J51" s="201"/>
      <c r="K51" s="201"/>
    </row>
    <row r="52" spans="2:16" ht="12.75" x14ac:dyDescent="0.2">
      <c r="B52" s="424" t="s">
        <v>104</v>
      </c>
      <c r="C52" s="424"/>
      <c r="D52" s="424"/>
      <c r="E52" s="424"/>
      <c r="F52" s="424"/>
      <c r="G52" s="424"/>
      <c r="H52" s="424"/>
      <c r="I52" s="424"/>
      <c r="J52" s="424"/>
      <c r="K52" s="424"/>
    </row>
    <row r="53" spans="2:16" ht="12.75" x14ac:dyDescent="0.2">
      <c r="B53" s="437" t="str">
        <f>'Solicitudes Regiones'!$B$6:$P$6</f>
        <v>Acumuladas de julio de 2008 a octubre de 2018</v>
      </c>
      <c r="C53" s="437"/>
      <c r="D53" s="437"/>
      <c r="E53" s="437"/>
      <c r="F53" s="437"/>
      <c r="G53" s="437"/>
      <c r="H53" s="437"/>
      <c r="I53" s="437"/>
      <c r="J53" s="437"/>
      <c r="K53" s="437"/>
    </row>
    <row r="54" spans="2:16" x14ac:dyDescent="0.2">
      <c r="B54" s="188"/>
      <c r="C54" s="201"/>
      <c r="D54" s="201"/>
      <c r="E54" s="201"/>
      <c r="F54" s="201"/>
      <c r="G54" s="201"/>
      <c r="H54" s="201"/>
      <c r="I54" s="201"/>
      <c r="J54" s="201"/>
      <c r="K54" s="201"/>
    </row>
    <row r="55" spans="2:16" ht="15" customHeight="1" x14ac:dyDescent="0.2">
      <c r="B55" s="453" t="s">
        <v>83</v>
      </c>
      <c r="C55" s="454"/>
      <c r="D55" s="454"/>
      <c r="E55" s="454"/>
      <c r="F55" s="454"/>
      <c r="G55" s="454"/>
      <c r="H55" s="454"/>
      <c r="I55" s="454"/>
      <c r="J55" s="454"/>
      <c r="K55" s="455"/>
      <c r="L55" s="202"/>
    </row>
    <row r="56" spans="2:16" ht="15" customHeight="1" x14ac:dyDescent="0.2">
      <c r="B56" s="452" t="s">
        <v>74</v>
      </c>
      <c r="C56" s="452" t="s">
        <v>2</v>
      </c>
      <c r="D56" s="452"/>
      <c r="E56" s="452"/>
      <c r="F56" s="452"/>
      <c r="G56" s="452"/>
      <c r="H56" s="452"/>
      <c r="I56" s="452"/>
      <c r="J56" s="452"/>
      <c r="K56" s="452"/>
    </row>
    <row r="57" spans="2:16" ht="24" x14ac:dyDescent="0.2">
      <c r="B57" s="452"/>
      <c r="C57" s="186" t="s">
        <v>75</v>
      </c>
      <c r="D57" s="186" t="s">
        <v>76</v>
      </c>
      <c r="E57" s="186" t="s">
        <v>77</v>
      </c>
      <c r="F57" s="186" t="s">
        <v>78</v>
      </c>
      <c r="G57" s="186" t="s">
        <v>8</v>
      </c>
      <c r="H57" s="186" t="s">
        <v>79</v>
      </c>
      <c r="I57" s="186" t="s">
        <v>80</v>
      </c>
      <c r="J57" s="186" t="s">
        <v>81</v>
      </c>
      <c r="K57" s="187" t="s">
        <v>46</v>
      </c>
    </row>
    <row r="58" spans="2:16" x14ac:dyDescent="0.2">
      <c r="B58" s="181" t="s">
        <v>56</v>
      </c>
      <c r="C58" s="181">
        <v>7629</v>
      </c>
      <c r="D58" s="181">
        <v>3254</v>
      </c>
      <c r="E58" s="181">
        <f>C58+D58</f>
        <v>10883</v>
      </c>
      <c r="F58" s="182">
        <f>E58/$E$96</f>
        <v>0.18962242782220828</v>
      </c>
      <c r="G58" s="181">
        <v>22416</v>
      </c>
      <c r="H58" s="181">
        <v>1489</v>
      </c>
      <c r="I58" s="181">
        <f>G58+H58</f>
        <v>23905</v>
      </c>
      <c r="J58" s="182">
        <f>I58/$I$96</f>
        <v>0.17312803725457535</v>
      </c>
      <c r="K58" s="181">
        <f t="shared" ref="K58:K95" si="11">E58+I58</f>
        <v>34788</v>
      </c>
    </row>
    <row r="59" spans="2:16" x14ac:dyDescent="0.2">
      <c r="B59" s="181" t="s">
        <v>183</v>
      </c>
      <c r="C59" s="181">
        <v>755</v>
      </c>
      <c r="D59" s="181">
        <v>261</v>
      </c>
      <c r="E59" s="181">
        <f t="shared" ref="E59:E95" si="12">C59+D59</f>
        <v>1016</v>
      </c>
      <c r="F59" s="182">
        <f t="shared" ref="F59:F95" si="13">E59/$E$96</f>
        <v>1.7702507274406285E-2</v>
      </c>
      <c r="G59" s="181">
        <v>1894</v>
      </c>
      <c r="H59" s="181">
        <v>105</v>
      </c>
      <c r="I59" s="181">
        <f t="shared" ref="I59:I95" si="14">G59+H59</f>
        <v>1999</v>
      </c>
      <c r="J59" s="182">
        <f t="shared" ref="J59:J95" si="15">I59/$I$96</f>
        <v>1.4477429260485092E-2</v>
      </c>
      <c r="K59" s="181">
        <f t="shared" si="11"/>
        <v>3015</v>
      </c>
    </row>
    <row r="60" spans="2:16" x14ac:dyDescent="0.2">
      <c r="B60" s="181" t="s">
        <v>184</v>
      </c>
      <c r="C60" s="181">
        <v>551</v>
      </c>
      <c r="D60" s="181">
        <v>123</v>
      </c>
      <c r="E60" s="181">
        <f t="shared" si="12"/>
        <v>674</v>
      </c>
      <c r="F60" s="182">
        <f t="shared" si="13"/>
        <v>1.1743592424163226E-2</v>
      </c>
      <c r="G60" s="181">
        <v>1236</v>
      </c>
      <c r="H60" s="181">
        <v>51</v>
      </c>
      <c r="I60" s="181">
        <f t="shared" si="14"/>
        <v>1287</v>
      </c>
      <c r="J60" s="182">
        <f t="shared" si="15"/>
        <v>9.3208861722082603E-3</v>
      </c>
      <c r="K60" s="181">
        <f t="shared" si="11"/>
        <v>1961</v>
      </c>
    </row>
    <row r="61" spans="2:16" x14ac:dyDescent="0.2">
      <c r="B61" s="181" t="s">
        <v>185</v>
      </c>
      <c r="C61" s="181">
        <v>7026</v>
      </c>
      <c r="D61" s="181">
        <v>2185</v>
      </c>
      <c r="E61" s="181">
        <f t="shared" si="12"/>
        <v>9211</v>
      </c>
      <c r="F61" s="182">
        <f t="shared" si="13"/>
        <v>0.16048995522102</v>
      </c>
      <c r="G61" s="181">
        <v>22287</v>
      </c>
      <c r="H61" s="181">
        <v>1047</v>
      </c>
      <c r="I61" s="181">
        <f t="shared" si="14"/>
        <v>23334</v>
      </c>
      <c r="J61" s="182">
        <f t="shared" si="15"/>
        <v>0.16899266351383649</v>
      </c>
      <c r="K61" s="181">
        <f t="shared" si="11"/>
        <v>32545</v>
      </c>
    </row>
    <row r="62" spans="2:16" x14ac:dyDescent="0.2">
      <c r="B62" s="181" t="s">
        <v>186</v>
      </c>
      <c r="C62" s="181">
        <v>89</v>
      </c>
      <c r="D62" s="181">
        <v>41</v>
      </c>
      <c r="E62" s="181">
        <f t="shared" si="12"/>
        <v>130</v>
      </c>
      <c r="F62" s="182">
        <f t="shared" si="13"/>
        <v>2.2650845921976547E-3</v>
      </c>
      <c r="G62" s="181">
        <v>182</v>
      </c>
      <c r="H62" s="181">
        <v>22</v>
      </c>
      <c r="I62" s="181">
        <f t="shared" si="14"/>
        <v>204</v>
      </c>
      <c r="J62" s="182">
        <f t="shared" si="15"/>
        <v>1.4774365028208899E-3</v>
      </c>
      <c r="K62" s="181">
        <f t="shared" si="11"/>
        <v>334</v>
      </c>
    </row>
    <row r="63" spans="2:16" x14ac:dyDescent="0.2">
      <c r="B63" s="181" t="s">
        <v>187</v>
      </c>
      <c r="C63" s="181">
        <v>1256</v>
      </c>
      <c r="D63" s="181">
        <v>363</v>
      </c>
      <c r="E63" s="181">
        <f t="shared" si="12"/>
        <v>1619</v>
      </c>
      <c r="F63" s="182">
        <f t="shared" si="13"/>
        <v>2.8209015036676947E-2</v>
      </c>
      <c r="G63" s="181">
        <v>4867</v>
      </c>
      <c r="H63" s="181">
        <v>257</v>
      </c>
      <c r="I63" s="181">
        <f t="shared" si="14"/>
        <v>5124</v>
      </c>
      <c r="J63" s="182">
        <f t="shared" si="15"/>
        <v>3.7109728629677645E-2</v>
      </c>
      <c r="K63" s="181">
        <f t="shared" si="11"/>
        <v>6743</v>
      </c>
    </row>
    <row r="64" spans="2:16" x14ac:dyDescent="0.2">
      <c r="B64" s="181" t="s">
        <v>188</v>
      </c>
      <c r="C64" s="181">
        <v>143</v>
      </c>
      <c r="D64" s="181">
        <v>39</v>
      </c>
      <c r="E64" s="181">
        <f t="shared" si="12"/>
        <v>182</v>
      </c>
      <c r="F64" s="182">
        <f t="shared" si="13"/>
        <v>3.1711184290767165E-3</v>
      </c>
      <c r="G64" s="181">
        <v>672</v>
      </c>
      <c r="H64" s="181">
        <v>39</v>
      </c>
      <c r="I64" s="181">
        <f t="shared" si="14"/>
        <v>711</v>
      </c>
      <c r="J64" s="182">
        <f t="shared" si="15"/>
        <v>5.1493007524786895E-3</v>
      </c>
      <c r="K64" s="181">
        <f t="shared" si="11"/>
        <v>893</v>
      </c>
    </row>
    <row r="65" spans="2:11" x14ac:dyDescent="0.2">
      <c r="B65" s="181" t="s">
        <v>189</v>
      </c>
      <c r="C65" s="181">
        <v>328</v>
      </c>
      <c r="D65" s="181">
        <v>97</v>
      </c>
      <c r="E65" s="181">
        <f t="shared" si="12"/>
        <v>425</v>
      </c>
      <c r="F65" s="182">
        <f t="shared" si="13"/>
        <v>7.4050842437231017E-3</v>
      </c>
      <c r="G65" s="181">
        <v>1296</v>
      </c>
      <c r="H65" s="181">
        <v>61</v>
      </c>
      <c r="I65" s="181">
        <f t="shared" si="14"/>
        <v>1357</v>
      </c>
      <c r="J65" s="182">
        <f t="shared" si="15"/>
        <v>9.8278496780781731E-3</v>
      </c>
      <c r="K65" s="181">
        <f t="shared" si="11"/>
        <v>1782</v>
      </c>
    </row>
    <row r="66" spans="2:11" x14ac:dyDescent="0.2">
      <c r="B66" s="181" t="s">
        <v>190</v>
      </c>
      <c r="C66" s="181">
        <v>159</v>
      </c>
      <c r="D66" s="181">
        <v>58</v>
      </c>
      <c r="E66" s="181">
        <f t="shared" si="12"/>
        <v>217</v>
      </c>
      <c r="F66" s="182">
        <f t="shared" si="13"/>
        <v>3.7809488962068545E-3</v>
      </c>
      <c r="G66" s="181">
        <v>376</v>
      </c>
      <c r="H66" s="181">
        <v>30</v>
      </c>
      <c r="I66" s="181">
        <f t="shared" si="14"/>
        <v>406</v>
      </c>
      <c r="J66" s="182">
        <f t="shared" si="15"/>
        <v>2.9403883340454965E-3</v>
      </c>
      <c r="K66" s="181">
        <f t="shared" si="11"/>
        <v>623</v>
      </c>
    </row>
    <row r="67" spans="2:11" x14ac:dyDescent="0.2">
      <c r="B67" s="181" t="s">
        <v>191</v>
      </c>
      <c r="C67" s="181">
        <v>1577</v>
      </c>
      <c r="D67" s="181">
        <v>535</v>
      </c>
      <c r="E67" s="181">
        <f t="shared" si="12"/>
        <v>2112</v>
      </c>
      <c r="F67" s="182">
        <f t="shared" si="13"/>
        <v>3.6798912759395744E-2</v>
      </c>
      <c r="G67" s="181">
        <v>4454</v>
      </c>
      <c r="H67" s="181">
        <v>300</v>
      </c>
      <c r="I67" s="181">
        <f t="shared" si="14"/>
        <v>4754</v>
      </c>
      <c r="J67" s="182">
        <f t="shared" si="15"/>
        <v>3.4430064384365244E-2</v>
      </c>
      <c r="K67" s="181">
        <f t="shared" si="11"/>
        <v>6866</v>
      </c>
    </row>
    <row r="68" spans="2:11" x14ac:dyDescent="0.2">
      <c r="B68" s="181" t="s">
        <v>192</v>
      </c>
      <c r="C68" s="181">
        <v>543</v>
      </c>
      <c r="D68" s="181">
        <v>207</v>
      </c>
      <c r="E68" s="181">
        <f t="shared" si="12"/>
        <v>750</v>
      </c>
      <c r="F68" s="182">
        <f t="shared" si="13"/>
        <v>1.3067795724217238E-2</v>
      </c>
      <c r="G68" s="181">
        <v>1315</v>
      </c>
      <c r="H68" s="181">
        <v>114</v>
      </c>
      <c r="I68" s="181">
        <f t="shared" si="14"/>
        <v>1429</v>
      </c>
      <c r="J68" s="182">
        <f t="shared" si="15"/>
        <v>1.034929785554437E-2</v>
      </c>
      <c r="K68" s="181">
        <f t="shared" si="11"/>
        <v>2179</v>
      </c>
    </row>
    <row r="69" spans="2:11" x14ac:dyDescent="0.2">
      <c r="B69" s="181" t="s">
        <v>193</v>
      </c>
      <c r="C69" s="181">
        <v>323</v>
      </c>
      <c r="D69" s="181">
        <v>95</v>
      </c>
      <c r="E69" s="181">
        <f t="shared" si="12"/>
        <v>418</v>
      </c>
      <c r="F69" s="182">
        <f t="shared" si="13"/>
        <v>7.2831181502970741E-3</v>
      </c>
      <c r="G69" s="181">
        <v>1100</v>
      </c>
      <c r="H69" s="181">
        <v>59</v>
      </c>
      <c r="I69" s="181">
        <f t="shared" si="14"/>
        <v>1159</v>
      </c>
      <c r="J69" s="182">
        <f t="shared" si="15"/>
        <v>8.3938671900461344E-3</v>
      </c>
      <c r="K69" s="181">
        <f t="shared" si="11"/>
        <v>1577</v>
      </c>
    </row>
    <row r="70" spans="2:11" x14ac:dyDescent="0.2">
      <c r="B70" s="181" t="s">
        <v>194</v>
      </c>
      <c r="C70" s="181">
        <v>2300</v>
      </c>
      <c r="D70" s="181">
        <v>967</v>
      </c>
      <c r="E70" s="181">
        <f t="shared" si="12"/>
        <v>3267</v>
      </c>
      <c r="F70" s="182">
        <f t="shared" si="13"/>
        <v>5.6923318174690291E-2</v>
      </c>
      <c r="G70" s="181">
        <v>7578</v>
      </c>
      <c r="H70" s="181">
        <v>476</v>
      </c>
      <c r="I70" s="181">
        <f t="shared" si="14"/>
        <v>8054</v>
      </c>
      <c r="J70" s="182">
        <f t="shared" si="15"/>
        <v>5.8329772518232584E-2</v>
      </c>
      <c r="K70" s="181">
        <f t="shared" si="11"/>
        <v>11321</v>
      </c>
    </row>
    <row r="71" spans="2:11" x14ac:dyDescent="0.2">
      <c r="B71" s="181" t="s">
        <v>195</v>
      </c>
      <c r="C71" s="181">
        <v>836</v>
      </c>
      <c r="D71" s="181">
        <v>226</v>
      </c>
      <c r="E71" s="181">
        <f t="shared" si="12"/>
        <v>1062</v>
      </c>
      <c r="F71" s="182">
        <f t="shared" si="13"/>
        <v>1.850399874549161E-2</v>
      </c>
      <c r="G71" s="181">
        <v>1810</v>
      </c>
      <c r="H71" s="181">
        <v>114</v>
      </c>
      <c r="I71" s="181">
        <f t="shared" si="14"/>
        <v>1924</v>
      </c>
      <c r="J71" s="182">
        <f t="shared" si="15"/>
        <v>1.393425407562447E-2</v>
      </c>
      <c r="K71" s="181">
        <f t="shared" si="11"/>
        <v>2986</v>
      </c>
    </row>
    <row r="72" spans="2:11" x14ac:dyDescent="0.2">
      <c r="B72" s="181" t="s">
        <v>196</v>
      </c>
      <c r="C72" s="181">
        <v>530</v>
      </c>
      <c r="D72" s="181">
        <v>110</v>
      </c>
      <c r="E72" s="181">
        <f t="shared" si="12"/>
        <v>640</v>
      </c>
      <c r="F72" s="182">
        <f t="shared" si="13"/>
        <v>1.1151185684665377E-2</v>
      </c>
      <c r="G72" s="181">
        <v>1295</v>
      </c>
      <c r="H72" s="181">
        <v>51</v>
      </c>
      <c r="I72" s="181">
        <f t="shared" si="14"/>
        <v>1346</v>
      </c>
      <c r="J72" s="182">
        <f t="shared" si="15"/>
        <v>9.7481839842986154E-3</v>
      </c>
      <c r="K72" s="181">
        <f t="shared" si="11"/>
        <v>1986</v>
      </c>
    </row>
    <row r="73" spans="2:11" x14ac:dyDescent="0.2">
      <c r="B73" s="181" t="s">
        <v>197</v>
      </c>
      <c r="C73" s="181">
        <v>1345</v>
      </c>
      <c r="D73" s="181">
        <v>445</v>
      </c>
      <c r="E73" s="181">
        <f t="shared" si="12"/>
        <v>1790</v>
      </c>
      <c r="F73" s="182">
        <f t="shared" si="13"/>
        <v>3.1188472461798476E-2</v>
      </c>
      <c r="G73" s="181">
        <v>6161</v>
      </c>
      <c r="H73" s="181">
        <v>316</v>
      </c>
      <c r="I73" s="181">
        <f t="shared" si="14"/>
        <v>6477</v>
      </c>
      <c r="J73" s="182">
        <f t="shared" si="15"/>
        <v>4.6908608964563253E-2</v>
      </c>
      <c r="K73" s="181">
        <f t="shared" si="11"/>
        <v>8267</v>
      </c>
    </row>
    <row r="74" spans="2:11" x14ac:dyDescent="0.2">
      <c r="B74" s="181" t="s">
        <v>198</v>
      </c>
      <c r="C74" s="181">
        <v>594</v>
      </c>
      <c r="D74" s="181">
        <v>154</v>
      </c>
      <c r="E74" s="181">
        <f t="shared" si="12"/>
        <v>748</v>
      </c>
      <c r="F74" s="182">
        <f t="shared" si="13"/>
        <v>1.303294826895266E-2</v>
      </c>
      <c r="G74" s="181">
        <v>2153</v>
      </c>
      <c r="H74" s="181">
        <v>98</v>
      </c>
      <c r="I74" s="181">
        <f t="shared" si="14"/>
        <v>2251</v>
      </c>
      <c r="J74" s="182">
        <f t="shared" si="15"/>
        <v>1.6302497881616779E-2</v>
      </c>
      <c r="K74" s="181">
        <f t="shared" si="11"/>
        <v>2999</v>
      </c>
    </row>
    <row r="75" spans="2:11" x14ac:dyDescent="0.2">
      <c r="B75" s="181" t="s">
        <v>199</v>
      </c>
      <c r="C75" s="181">
        <v>405</v>
      </c>
      <c r="D75" s="181">
        <v>198</v>
      </c>
      <c r="E75" s="181">
        <f t="shared" si="12"/>
        <v>603</v>
      </c>
      <c r="F75" s="182">
        <f t="shared" si="13"/>
        <v>1.050650776227066E-2</v>
      </c>
      <c r="G75" s="181">
        <v>1470</v>
      </c>
      <c r="H75" s="181">
        <v>91</v>
      </c>
      <c r="I75" s="181">
        <f t="shared" si="14"/>
        <v>1561</v>
      </c>
      <c r="J75" s="182">
        <f t="shared" si="15"/>
        <v>1.1305286180899064E-2</v>
      </c>
      <c r="K75" s="181">
        <f t="shared" si="11"/>
        <v>2164</v>
      </c>
    </row>
    <row r="76" spans="2:11" x14ac:dyDescent="0.2">
      <c r="B76" s="181" t="s">
        <v>200</v>
      </c>
      <c r="C76" s="181">
        <v>34</v>
      </c>
      <c r="D76" s="181">
        <v>3</v>
      </c>
      <c r="E76" s="181">
        <f t="shared" si="12"/>
        <v>37</v>
      </c>
      <c r="F76" s="182">
        <f t="shared" si="13"/>
        <v>6.4467792239471711E-4</v>
      </c>
      <c r="G76" s="181">
        <v>43</v>
      </c>
      <c r="H76" s="181">
        <v>1</v>
      </c>
      <c r="I76" s="181">
        <f t="shared" si="14"/>
        <v>44</v>
      </c>
      <c r="J76" s="182">
        <f t="shared" si="15"/>
        <v>3.1866277511823115E-4</v>
      </c>
      <c r="K76" s="181">
        <f t="shared" si="11"/>
        <v>81</v>
      </c>
    </row>
    <row r="77" spans="2:11" x14ac:dyDescent="0.2">
      <c r="B77" s="181" t="s">
        <v>201</v>
      </c>
      <c r="C77" s="181">
        <v>681</v>
      </c>
      <c r="D77" s="181">
        <v>188</v>
      </c>
      <c r="E77" s="181">
        <f t="shared" si="12"/>
        <v>869</v>
      </c>
      <c r="F77" s="182">
        <f t="shared" si="13"/>
        <v>1.5141219312459708E-2</v>
      </c>
      <c r="G77" s="181">
        <v>1915</v>
      </c>
      <c r="H77" s="181">
        <v>72</v>
      </c>
      <c r="I77" s="181">
        <f t="shared" si="14"/>
        <v>1987</v>
      </c>
      <c r="J77" s="182">
        <f t="shared" si="15"/>
        <v>1.4390521230907392E-2</v>
      </c>
      <c r="K77" s="181">
        <f t="shared" si="11"/>
        <v>2856</v>
      </c>
    </row>
    <row r="78" spans="2:11" x14ac:dyDescent="0.2">
      <c r="B78" s="181" t="s">
        <v>202</v>
      </c>
      <c r="C78" s="181">
        <v>764</v>
      </c>
      <c r="D78" s="181">
        <v>285</v>
      </c>
      <c r="E78" s="181">
        <f t="shared" si="12"/>
        <v>1049</v>
      </c>
      <c r="F78" s="182">
        <f t="shared" si="13"/>
        <v>1.8277490286271843E-2</v>
      </c>
      <c r="G78" s="181">
        <v>2141</v>
      </c>
      <c r="H78" s="181">
        <v>108</v>
      </c>
      <c r="I78" s="181">
        <f t="shared" si="14"/>
        <v>2249</v>
      </c>
      <c r="J78" s="182">
        <f t="shared" si="15"/>
        <v>1.6288013210020495E-2</v>
      </c>
      <c r="K78" s="181">
        <f t="shared" si="11"/>
        <v>3298</v>
      </c>
    </row>
    <row r="79" spans="2:11" x14ac:dyDescent="0.2">
      <c r="B79" s="181" t="s">
        <v>203</v>
      </c>
      <c r="C79" s="181">
        <v>2170</v>
      </c>
      <c r="D79" s="181">
        <v>701</v>
      </c>
      <c r="E79" s="181">
        <f t="shared" si="12"/>
        <v>2871</v>
      </c>
      <c r="F79" s="182">
        <f t="shared" si="13"/>
        <v>5.0023522032303591E-2</v>
      </c>
      <c r="G79" s="181">
        <v>7209</v>
      </c>
      <c r="H79" s="181">
        <v>362</v>
      </c>
      <c r="I79" s="181">
        <f t="shared" si="14"/>
        <v>7571</v>
      </c>
      <c r="J79" s="182">
        <f t="shared" si="15"/>
        <v>5.4831724327730182E-2</v>
      </c>
      <c r="K79" s="181">
        <f t="shared" si="11"/>
        <v>10442</v>
      </c>
    </row>
    <row r="80" spans="2:11" x14ac:dyDescent="0.2">
      <c r="B80" s="181" t="s">
        <v>204</v>
      </c>
      <c r="C80" s="181">
        <v>1209</v>
      </c>
      <c r="D80" s="181">
        <v>409</v>
      </c>
      <c r="E80" s="181">
        <f t="shared" si="12"/>
        <v>1618</v>
      </c>
      <c r="F80" s="182">
        <f t="shared" si="13"/>
        <v>2.8191591309044656E-2</v>
      </c>
      <c r="G80" s="181">
        <v>2742</v>
      </c>
      <c r="H80" s="181">
        <v>154</v>
      </c>
      <c r="I80" s="181">
        <f t="shared" si="14"/>
        <v>2896</v>
      </c>
      <c r="J80" s="182">
        <f t="shared" si="15"/>
        <v>2.0973804471418122E-2</v>
      </c>
      <c r="K80" s="181">
        <f t="shared" si="11"/>
        <v>4514</v>
      </c>
    </row>
    <row r="81" spans="2:11" x14ac:dyDescent="0.2">
      <c r="B81" s="181" t="s">
        <v>205</v>
      </c>
      <c r="C81" s="181">
        <v>532</v>
      </c>
      <c r="D81" s="181">
        <v>272</v>
      </c>
      <c r="E81" s="181">
        <f t="shared" si="12"/>
        <v>804</v>
      </c>
      <c r="F81" s="182">
        <f t="shared" si="13"/>
        <v>1.400867701636088E-2</v>
      </c>
      <c r="G81" s="181">
        <v>1701</v>
      </c>
      <c r="H81" s="181">
        <v>76</v>
      </c>
      <c r="I81" s="181">
        <f t="shared" si="14"/>
        <v>1777</v>
      </c>
      <c r="J81" s="182">
        <f t="shared" si="15"/>
        <v>1.2869630713297654E-2</v>
      </c>
      <c r="K81" s="181">
        <f t="shared" si="11"/>
        <v>2581</v>
      </c>
    </row>
    <row r="82" spans="2:11" x14ac:dyDescent="0.2">
      <c r="B82" s="181" t="s">
        <v>206</v>
      </c>
      <c r="C82" s="181">
        <v>618</v>
      </c>
      <c r="D82" s="181">
        <v>209</v>
      </c>
      <c r="E82" s="181">
        <f t="shared" si="12"/>
        <v>827</v>
      </c>
      <c r="F82" s="182">
        <f t="shared" si="13"/>
        <v>1.4409422751903543E-2</v>
      </c>
      <c r="G82" s="181">
        <v>1831</v>
      </c>
      <c r="H82" s="181">
        <v>93</v>
      </c>
      <c r="I82" s="181">
        <f t="shared" si="14"/>
        <v>1924</v>
      </c>
      <c r="J82" s="182">
        <f t="shared" si="15"/>
        <v>1.393425407562447E-2</v>
      </c>
      <c r="K82" s="181">
        <f t="shared" si="11"/>
        <v>2751</v>
      </c>
    </row>
    <row r="83" spans="2:11" x14ac:dyDescent="0.2">
      <c r="B83" s="181" t="s">
        <v>207</v>
      </c>
      <c r="C83" s="181">
        <v>185</v>
      </c>
      <c r="D83" s="181">
        <v>69</v>
      </c>
      <c r="E83" s="181">
        <f t="shared" si="12"/>
        <v>254</v>
      </c>
      <c r="F83" s="182">
        <f t="shared" si="13"/>
        <v>4.4256268186015713E-3</v>
      </c>
      <c r="G83" s="181">
        <v>459</v>
      </c>
      <c r="H83" s="181">
        <v>19</v>
      </c>
      <c r="I83" s="181">
        <f t="shared" si="14"/>
        <v>478</v>
      </c>
      <c r="J83" s="182">
        <f t="shared" si="15"/>
        <v>3.4618365115116926E-3</v>
      </c>
      <c r="K83" s="181">
        <f t="shared" si="11"/>
        <v>732</v>
      </c>
    </row>
    <row r="84" spans="2:11" x14ac:dyDescent="0.2">
      <c r="B84" s="181" t="s">
        <v>208</v>
      </c>
      <c r="C84" s="181">
        <v>255</v>
      </c>
      <c r="D84" s="181">
        <v>110</v>
      </c>
      <c r="E84" s="181">
        <f t="shared" si="12"/>
        <v>365</v>
      </c>
      <c r="F84" s="182">
        <f t="shared" si="13"/>
        <v>6.3596605857857234E-3</v>
      </c>
      <c r="G84" s="181">
        <v>866</v>
      </c>
      <c r="H84" s="181">
        <v>36</v>
      </c>
      <c r="I84" s="181">
        <f t="shared" si="14"/>
        <v>902</v>
      </c>
      <c r="J84" s="182">
        <f t="shared" si="15"/>
        <v>6.5325868899237379E-3</v>
      </c>
      <c r="K84" s="181">
        <f t="shared" si="11"/>
        <v>1267</v>
      </c>
    </row>
    <row r="85" spans="2:11" x14ac:dyDescent="0.2">
      <c r="B85" s="181" t="s">
        <v>209</v>
      </c>
      <c r="C85" s="181">
        <v>433</v>
      </c>
      <c r="D85" s="181">
        <v>87</v>
      </c>
      <c r="E85" s="181">
        <f t="shared" si="12"/>
        <v>520</v>
      </c>
      <c r="F85" s="182">
        <f t="shared" si="13"/>
        <v>9.0603383687906189E-3</v>
      </c>
      <c r="G85" s="181">
        <v>805</v>
      </c>
      <c r="H85" s="181">
        <v>38</v>
      </c>
      <c r="I85" s="181">
        <f t="shared" si="14"/>
        <v>843</v>
      </c>
      <c r="J85" s="182">
        <f t="shared" si="15"/>
        <v>6.1052890778333828E-3</v>
      </c>
      <c r="K85" s="181">
        <f t="shared" si="11"/>
        <v>1363</v>
      </c>
    </row>
    <row r="86" spans="2:11" x14ac:dyDescent="0.2">
      <c r="B86" s="181" t="s">
        <v>210</v>
      </c>
      <c r="C86" s="181">
        <v>440</v>
      </c>
      <c r="D86" s="181">
        <v>101</v>
      </c>
      <c r="E86" s="181">
        <f t="shared" si="12"/>
        <v>541</v>
      </c>
      <c r="F86" s="182">
        <f t="shared" si="13"/>
        <v>9.4262366490687026E-3</v>
      </c>
      <c r="G86" s="181">
        <v>1052</v>
      </c>
      <c r="H86" s="181">
        <v>40</v>
      </c>
      <c r="I86" s="181">
        <f t="shared" si="14"/>
        <v>1092</v>
      </c>
      <c r="J86" s="182">
        <f t="shared" si="15"/>
        <v>7.9086306915706461E-3</v>
      </c>
      <c r="K86" s="181">
        <f t="shared" si="11"/>
        <v>1633</v>
      </c>
    </row>
    <row r="87" spans="2:11" x14ac:dyDescent="0.2">
      <c r="B87" s="181" t="s">
        <v>211</v>
      </c>
      <c r="C87" s="181">
        <v>244</v>
      </c>
      <c r="D87" s="181">
        <v>48</v>
      </c>
      <c r="E87" s="181">
        <f t="shared" si="12"/>
        <v>292</v>
      </c>
      <c r="F87" s="182">
        <f t="shared" si="13"/>
        <v>5.0877284686285783E-3</v>
      </c>
      <c r="G87" s="181">
        <v>609</v>
      </c>
      <c r="H87" s="181">
        <v>24</v>
      </c>
      <c r="I87" s="181">
        <f t="shared" si="14"/>
        <v>633</v>
      </c>
      <c r="J87" s="182">
        <f t="shared" si="15"/>
        <v>4.5843985602236435E-3</v>
      </c>
      <c r="K87" s="181">
        <f t="shared" si="11"/>
        <v>925</v>
      </c>
    </row>
    <row r="88" spans="2:11" x14ac:dyDescent="0.2">
      <c r="B88" s="181" t="s">
        <v>212</v>
      </c>
      <c r="C88" s="181">
        <v>204</v>
      </c>
      <c r="D88" s="181">
        <v>67</v>
      </c>
      <c r="E88" s="181">
        <f t="shared" si="12"/>
        <v>271</v>
      </c>
      <c r="F88" s="182">
        <f t="shared" si="13"/>
        <v>4.7218301883504956E-3</v>
      </c>
      <c r="G88" s="181">
        <v>927</v>
      </c>
      <c r="H88" s="181">
        <v>44</v>
      </c>
      <c r="I88" s="181">
        <f t="shared" si="14"/>
        <v>971</v>
      </c>
      <c r="J88" s="182">
        <f t="shared" si="15"/>
        <v>7.0323080599955096E-3</v>
      </c>
      <c r="K88" s="181">
        <f t="shared" si="11"/>
        <v>1242</v>
      </c>
    </row>
    <row r="89" spans="2:11" x14ac:dyDescent="0.2">
      <c r="B89" s="181" t="s">
        <v>213</v>
      </c>
      <c r="C89" s="181">
        <v>373</v>
      </c>
      <c r="D89" s="181">
        <v>114</v>
      </c>
      <c r="E89" s="181">
        <f t="shared" si="12"/>
        <v>487</v>
      </c>
      <c r="F89" s="182">
        <f t="shared" si="13"/>
        <v>8.4853553569250607E-3</v>
      </c>
      <c r="G89" s="181">
        <v>1294</v>
      </c>
      <c r="H89" s="181">
        <v>42</v>
      </c>
      <c r="I89" s="181">
        <f t="shared" si="14"/>
        <v>1336</v>
      </c>
      <c r="J89" s="182">
        <f t="shared" si="15"/>
        <v>9.6757606263171998E-3</v>
      </c>
      <c r="K89" s="181">
        <f t="shared" si="11"/>
        <v>1823</v>
      </c>
    </row>
    <row r="90" spans="2:11" x14ac:dyDescent="0.2">
      <c r="B90" s="181" t="s">
        <v>214</v>
      </c>
      <c r="C90" s="181">
        <v>140</v>
      </c>
      <c r="D90" s="181">
        <v>44</v>
      </c>
      <c r="E90" s="181">
        <f t="shared" si="12"/>
        <v>184</v>
      </c>
      <c r="F90" s="182">
        <f t="shared" si="13"/>
        <v>3.2059658843412958E-3</v>
      </c>
      <c r="G90" s="181">
        <v>579</v>
      </c>
      <c r="H90" s="181">
        <v>34</v>
      </c>
      <c r="I90" s="181">
        <f t="shared" si="14"/>
        <v>613</v>
      </c>
      <c r="J90" s="182">
        <f t="shared" si="15"/>
        <v>4.4395518442608113E-3</v>
      </c>
      <c r="K90" s="181">
        <f t="shared" si="11"/>
        <v>797</v>
      </c>
    </row>
    <row r="91" spans="2:11" x14ac:dyDescent="0.2">
      <c r="B91" s="181" t="s">
        <v>215</v>
      </c>
      <c r="C91" s="181">
        <v>259</v>
      </c>
      <c r="D91" s="181">
        <v>91</v>
      </c>
      <c r="E91" s="181">
        <f t="shared" si="12"/>
        <v>350</v>
      </c>
      <c r="F91" s="182">
        <f t="shared" si="13"/>
        <v>6.0983046713013779E-3</v>
      </c>
      <c r="G91" s="181">
        <v>1279</v>
      </c>
      <c r="H91" s="181">
        <v>42</v>
      </c>
      <c r="I91" s="181">
        <f t="shared" si="14"/>
        <v>1321</v>
      </c>
      <c r="J91" s="182">
        <f t="shared" si="15"/>
        <v>9.5671255893450755E-3</v>
      </c>
      <c r="K91" s="181">
        <f t="shared" si="11"/>
        <v>1671</v>
      </c>
    </row>
    <row r="92" spans="2:11" x14ac:dyDescent="0.2">
      <c r="B92" s="181" t="s">
        <v>216</v>
      </c>
      <c r="C92" s="181">
        <v>3657</v>
      </c>
      <c r="D92" s="181">
        <v>1177</v>
      </c>
      <c r="E92" s="181">
        <f t="shared" si="12"/>
        <v>4834</v>
      </c>
      <c r="F92" s="182">
        <f t="shared" si="13"/>
        <v>8.4226299374488181E-2</v>
      </c>
      <c r="G92" s="181">
        <v>10777</v>
      </c>
      <c r="H92" s="181">
        <v>521</v>
      </c>
      <c r="I92" s="181">
        <f t="shared" si="14"/>
        <v>11298</v>
      </c>
      <c r="J92" s="182">
        <f t="shared" si="15"/>
        <v>8.1823909847403981E-2</v>
      </c>
      <c r="K92" s="181">
        <f t="shared" si="11"/>
        <v>16132</v>
      </c>
    </row>
    <row r="93" spans="2:11" x14ac:dyDescent="0.2">
      <c r="B93" s="181" t="s">
        <v>217</v>
      </c>
      <c r="C93" s="181">
        <v>1188</v>
      </c>
      <c r="D93" s="181">
        <v>389</v>
      </c>
      <c r="E93" s="181">
        <f t="shared" si="12"/>
        <v>1577</v>
      </c>
      <c r="F93" s="182">
        <f t="shared" si="13"/>
        <v>2.7477218476120783E-2</v>
      </c>
      <c r="G93" s="181">
        <v>3734</v>
      </c>
      <c r="H93" s="181">
        <v>185</v>
      </c>
      <c r="I93" s="181">
        <f t="shared" si="14"/>
        <v>3919</v>
      </c>
      <c r="J93" s="182">
        <f t="shared" si="15"/>
        <v>2.8382713992916996E-2</v>
      </c>
      <c r="K93" s="181">
        <f t="shared" si="11"/>
        <v>5496</v>
      </c>
    </row>
    <row r="94" spans="2:11" x14ac:dyDescent="0.2">
      <c r="B94" s="181" t="s">
        <v>218</v>
      </c>
      <c r="C94" s="181">
        <v>472</v>
      </c>
      <c r="D94" s="181">
        <v>177</v>
      </c>
      <c r="E94" s="181">
        <f t="shared" si="12"/>
        <v>649</v>
      </c>
      <c r="F94" s="182">
        <f t="shared" si="13"/>
        <v>1.1307999233355985E-2</v>
      </c>
      <c r="G94" s="181">
        <v>1281</v>
      </c>
      <c r="H94" s="181">
        <v>85</v>
      </c>
      <c r="I94" s="181">
        <f t="shared" si="14"/>
        <v>1366</v>
      </c>
      <c r="J94" s="182">
        <f t="shared" si="15"/>
        <v>9.8930307002614484E-3</v>
      </c>
      <c r="K94" s="181">
        <f t="shared" si="11"/>
        <v>2015</v>
      </c>
    </row>
    <row r="95" spans="2:11" x14ac:dyDescent="0.2">
      <c r="B95" s="181" t="s">
        <v>219</v>
      </c>
      <c r="C95" s="181">
        <v>2330</v>
      </c>
      <c r="D95" s="181">
        <v>917</v>
      </c>
      <c r="E95" s="181">
        <f t="shared" si="12"/>
        <v>3247</v>
      </c>
      <c r="F95" s="182">
        <f t="shared" si="13"/>
        <v>5.6574843622044499E-2</v>
      </c>
      <c r="G95" s="181">
        <v>7176</v>
      </c>
      <c r="H95" s="181">
        <v>399</v>
      </c>
      <c r="I95" s="181">
        <f t="shared" si="14"/>
        <v>7575</v>
      </c>
      <c r="J95" s="182">
        <f t="shared" si="15"/>
        <v>5.4860693670922743E-2</v>
      </c>
      <c r="K95" s="181">
        <f t="shared" si="11"/>
        <v>10822</v>
      </c>
    </row>
    <row r="96" spans="2:11" x14ac:dyDescent="0.2">
      <c r="B96" s="183" t="s">
        <v>66</v>
      </c>
      <c r="C96" s="181">
        <f t="shared" ref="C96:H96" si="16">SUM(C58:C95)</f>
        <v>42577</v>
      </c>
      <c r="D96" s="181">
        <f t="shared" si="16"/>
        <v>14816</v>
      </c>
      <c r="E96" s="183">
        <f t="shared" ref="E96" si="17">C96+D96</f>
        <v>57393</v>
      </c>
      <c r="F96" s="185">
        <f t="shared" ref="F96" si="18">E96/$E$96</f>
        <v>1</v>
      </c>
      <c r="G96" s="181">
        <f t="shared" si="16"/>
        <v>130982</v>
      </c>
      <c r="H96" s="181">
        <f t="shared" si="16"/>
        <v>7095</v>
      </c>
      <c r="I96" s="183">
        <f t="shared" ref="I96" si="19">G96+H96</f>
        <v>138077</v>
      </c>
      <c r="J96" s="185">
        <f t="shared" ref="J96" si="20">I96/$I$96</f>
        <v>1</v>
      </c>
      <c r="K96" s="183">
        <f t="shared" ref="K96:K97" si="21">E96+I96</f>
        <v>195470</v>
      </c>
    </row>
    <row r="97" spans="2:11" ht="24" x14ac:dyDescent="0.2">
      <c r="B97" s="195" t="s">
        <v>84</v>
      </c>
      <c r="C97" s="196">
        <f>+C96/$K$96</f>
        <v>0.21781859108814652</v>
      </c>
      <c r="D97" s="196">
        <f>+D96/$K$96</f>
        <v>7.5796797462526225E-2</v>
      </c>
      <c r="E97" s="197">
        <f>C97+D97</f>
        <v>0.29361538855067276</v>
      </c>
      <c r="F97" s="197"/>
      <c r="G97" s="196">
        <f>+G96/$K$96</f>
        <v>0.67008748145495467</v>
      </c>
      <c r="H97" s="196">
        <f>+H96/$K$96</f>
        <v>3.629712999437254E-2</v>
      </c>
      <c r="I97" s="197">
        <f>G97+H97</f>
        <v>0.70638461144932718</v>
      </c>
      <c r="J97" s="197"/>
      <c r="K97" s="197">
        <f t="shared" si="21"/>
        <v>1</v>
      </c>
    </row>
    <row r="98" spans="2:11" x14ac:dyDescent="0.2">
      <c r="B98" s="188" t="s">
        <v>149</v>
      </c>
    </row>
    <row r="99" spans="2:11" x14ac:dyDescent="0.2">
      <c r="B99" s="188" t="s">
        <v>150</v>
      </c>
    </row>
    <row r="141" spans="2:2" x14ac:dyDescent="0.2">
      <c r="B141" s="189" t="s">
        <v>96</v>
      </c>
    </row>
  </sheetData>
  <mergeCells count="10">
    <mergeCell ref="B6:K6"/>
    <mergeCell ref="B5:K5"/>
    <mergeCell ref="B53:K53"/>
    <mergeCell ref="B52:K52"/>
    <mergeCell ref="B55:K55"/>
    <mergeCell ref="B56:B57"/>
    <mergeCell ref="C56:K56"/>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5" fitToHeight="2" orientation="portrait" r:id="rId1"/>
  <headerFooter alignWithMargins="0"/>
  <rowBreaks count="1" manualBreakCount="1">
    <brk id="55" min="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Q89"/>
  <sheetViews>
    <sheetView showGridLines="0" zoomScaleNormal="100" workbookViewId="0"/>
  </sheetViews>
  <sheetFormatPr baseColWidth="10" defaultRowHeight="12" x14ac:dyDescent="0.2"/>
  <cols>
    <col min="1" max="1" width="6" style="189" customWidth="1"/>
    <col min="2" max="2" width="18.140625" style="189" customWidth="1"/>
    <col min="3" max="3" width="7.85546875" style="189" bestFit="1" customWidth="1"/>
    <col min="4" max="4" width="7.28515625" style="189" bestFit="1" customWidth="1"/>
    <col min="5" max="6" width="7.28515625" style="189" customWidth="1"/>
    <col min="7" max="8" width="7.28515625" style="189" bestFit="1" customWidth="1"/>
    <col min="9" max="11" width="7.28515625" style="189" customWidth="1"/>
    <col min="12" max="12" width="9.7109375" style="189" customWidth="1"/>
    <col min="13" max="14" width="11.42578125" style="189"/>
    <col min="15" max="15" width="12.42578125" style="189" bestFit="1" customWidth="1"/>
    <col min="16" max="251" width="11.42578125" style="189"/>
    <col min="252" max="252" width="18.140625" style="189" customWidth="1"/>
    <col min="253" max="253" width="7.85546875" style="189" bestFit="1" customWidth="1"/>
    <col min="254" max="254" width="7.28515625" style="189" bestFit="1" customWidth="1"/>
    <col min="255" max="256" width="7.28515625" style="189" customWidth="1"/>
    <col min="257" max="258" width="7.28515625" style="189" bestFit="1" customWidth="1"/>
    <col min="259" max="261" width="7.28515625" style="189" customWidth="1"/>
    <col min="262" max="267" width="0" style="189" hidden="1" customWidth="1"/>
    <col min="268" max="268" width="9.7109375" style="189" customWidth="1"/>
    <col min="269" max="270" width="11.42578125" style="189"/>
    <col min="271" max="271" width="12.42578125" style="189" bestFit="1" customWidth="1"/>
    <col min="272" max="507" width="11.42578125" style="189"/>
    <col min="508" max="508" width="18.140625" style="189" customWidth="1"/>
    <col min="509" max="509" width="7.85546875" style="189" bestFit="1" customWidth="1"/>
    <col min="510" max="510" width="7.28515625" style="189" bestFit="1" customWidth="1"/>
    <col min="511" max="512" width="7.28515625" style="189" customWidth="1"/>
    <col min="513" max="514" width="7.28515625" style="189" bestFit="1" customWidth="1"/>
    <col min="515" max="517" width="7.28515625" style="189" customWidth="1"/>
    <col min="518" max="523" width="0" style="189" hidden="1" customWidth="1"/>
    <col min="524" max="524" width="9.7109375" style="189" customWidth="1"/>
    <col min="525" max="526" width="11.42578125" style="189"/>
    <col min="527" max="527" width="12.42578125" style="189" bestFit="1" customWidth="1"/>
    <col min="528" max="763" width="11.42578125" style="189"/>
    <col min="764" max="764" width="18.140625" style="189" customWidth="1"/>
    <col min="765" max="765" width="7.85546875" style="189" bestFit="1" customWidth="1"/>
    <col min="766" max="766" width="7.28515625" style="189" bestFit="1" customWidth="1"/>
    <col min="767" max="768" width="7.28515625" style="189" customWidth="1"/>
    <col min="769" max="770" width="7.28515625" style="189" bestFit="1" customWidth="1"/>
    <col min="771" max="773" width="7.28515625" style="189" customWidth="1"/>
    <col min="774" max="779" width="0" style="189" hidden="1" customWidth="1"/>
    <col min="780" max="780" width="9.7109375" style="189" customWidth="1"/>
    <col min="781" max="782" width="11.42578125" style="189"/>
    <col min="783" max="783" width="12.42578125" style="189" bestFit="1" customWidth="1"/>
    <col min="784" max="1019" width="11.42578125" style="189"/>
    <col min="1020" max="1020" width="18.140625" style="189" customWidth="1"/>
    <col min="1021" max="1021" width="7.85546875" style="189" bestFit="1" customWidth="1"/>
    <col min="1022" max="1022" width="7.28515625" style="189" bestFit="1" customWidth="1"/>
    <col min="1023" max="1024" width="7.28515625" style="189" customWidth="1"/>
    <col min="1025" max="1026" width="7.28515625" style="189" bestFit="1" customWidth="1"/>
    <col min="1027" max="1029" width="7.28515625" style="189" customWidth="1"/>
    <col min="1030" max="1035" width="0" style="189" hidden="1" customWidth="1"/>
    <col min="1036" max="1036" width="9.7109375" style="189" customWidth="1"/>
    <col min="1037" max="1038" width="11.42578125" style="189"/>
    <col min="1039" max="1039" width="12.42578125" style="189" bestFit="1" customWidth="1"/>
    <col min="1040" max="1275" width="11.42578125" style="189"/>
    <col min="1276" max="1276" width="18.140625" style="189" customWidth="1"/>
    <col min="1277" max="1277" width="7.85546875" style="189" bestFit="1" customWidth="1"/>
    <col min="1278" max="1278" width="7.28515625" style="189" bestFit="1" customWidth="1"/>
    <col min="1279" max="1280" width="7.28515625" style="189" customWidth="1"/>
    <col min="1281" max="1282" width="7.28515625" style="189" bestFit="1" customWidth="1"/>
    <col min="1283" max="1285" width="7.28515625" style="189" customWidth="1"/>
    <col min="1286" max="1291" width="0" style="189" hidden="1" customWidth="1"/>
    <col min="1292" max="1292" width="9.7109375" style="189" customWidth="1"/>
    <col min="1293" max="1294" width="11.42578125" style="189"/>
    <col min="1295" max="1295" width="12.42578125" style="189" bestFit="1" customWidth="1"/>
    <col min="1296" max="1531" width="11.42578125" style="189"/>
    <col min="1532" max="1532" width="18.140625" style="189" customWidth="1"/>
    <col min="1533" max="1533" width="7.85546875" style="189" bestFit="1" customWidth="1"/>
    <col min="1534" max="1534" width="7.28515625" style="189" bestFit="1" customWidth="1"/>
    <col min="1535" max="1536" width="7.28515625" style="189" customWidth="1"/>
    <col min="1537" max="1538" width="7.28515625" style="189" bestFit="1" customWidth="1"/>
    <col min="1539" max="1541" width="7.28515625" style="189" customWidth="1"/>
    <col min="1542" max="1547" width="0" style="189" hidden="1" customWidth="1"/>
    <col min="1548" max="1548" width="9.7109375" style="189" customWidth="1"/>
    <col min="1549" max="1550" width="11.42578125" style="189"/>
    <col min="1551" max="1551" width="12.42578125" style="189" bestFit="1" customWidth="1"/>
    <col min="1552" max="1787" width="11.42578125" style="189"/>
    <col min="1788" max="1788" width="18.140625" style="189" customWidth="1"/>
    <col min="1789" max="1789" width="7.85546875" style="189" bestFit="1" customWidth="1"/>
    <col min="1790" max="1790" width="7.28515625" style="189" bestFit="1" customWidth="1"/>
    <col min="1791" max="1792" width="7.28515625" style="189" customWidth="1"/>
    <col min="1793" max="1794" width="7.28515625" style="189" bestFit="1" customWidth="1"/>
    <col min="1795" max="1797" width="7.28515625" style="189" customWidth="1"/>
    <col min="1798" max="1803" width="0" style="189" hidden="1" customWidth="1"/>
    <col min="1804" max="1804" width="9.7109375" style="189" customWidth="1"/>
    <col min="1805" max="1806" width="11.42578125" style="189"/>
    <col min="1807" max="1807" width="12.42578125" style="189" bestFit="1" customWidth="1"/>
    <col min="1808" max="2043" width="11.42578125" style="189"/>
    <col min="2044" max="2044" width="18.140625" style="189" customWidth="1"/>
    <col min="2045" max="2045" width="7.85546875" style="189" bestFit="1" customWidth="1"/>
    <col min="2046" max="2046" width="7.28515625" style="189" bestFit="1" customWidth="1"/>
    <col min="2047" max="2048" width="7.28515625" style="189" customWidth="1"/>
    <col min="2049" max="2050" width="7.28515625" style="189" bestFit="1" customWidth="1"/>
    <col min="2051" max="2053" width="7.28515625" style="189" customWidth="1"/>
    <col min="2054" max="2059" width="0" style="189" hidden="1" customWidth="1"/>
    <col min="2060" max="2060" width="9.7109375" style="189" customWidth="1"/>
    <col min="2061" max="2062" width="11.42578125" style="189"/>
    <col min="2063" max="2063" width="12.42578125" style="189" bestFit="1" customWidth="1"/>
    <col min="2064" max="2299" width="11.42578125" style="189"/>
    <col min="2300" max="2300" width="18.140625" style="189" customWidth="1"/>
    <col min="2301" max="2301" width="7.85546875" style="189" bestFit="1" customWidth="1"/>
    <col min="2302" max="2302" width="7.28515625" style="189" bestFit="1" customWidth="1"/>
    <col min="2303" max="2304" width="7.28515625" style="189" customWidth="1"/>
    <col min="2305" max="2306" width="7.28515625" style="189" bestFit="1" customWidth="1"/>
    <col min="2307" max="2309" width="7.28515625" style="189" customWidth="1"/>
    <col min="2310" max="2315" width="0" style="189" hidden="1" customWidth="1"/>
    <col min="2316" max="2316" width="9.7109375" style="189" customWidth="1"/>
    <col min="2317" max="2318" width="11.42578125" style="189"/>
    <col min="2319" max="2319" width="12.42578125" style="189" bestFit="1" customWidth="1"/>
    <col min="2320" max="2555" width="11.42578125" style="189"/>
    <col min="2556" max="2556" width="18.140625" style="189" customWidth="1"/>
    <col min="2557" max="2557" width="7.85546875" style="189" bestFit="1" customWidth="1"/>
    <col min="2558" max="2558" width="7.28515625" style="189" bestFit="1" customWidth="1"/>
    <col min="2559" max="2560" width="7.28515625" style="189" customWidth="1"/>
    <col min="2561" max="2562" width="7.28515625" style="189" bestFit="1" customWidth="1"/>
    <col min="2563" max="2565" width="7.28515625" style="189" customWidth="1"/>
    <col min="2566" max="2571" width="0" style="189" hidden="1" customWidth="1"/>
    <col min="2572" max="2572" width="9.7109375" style="189" customWidth="1"/>
    <col min="2573" max="2574" width="11.42578125" style="189"/>
    <col min="2575" max="2575" width="12.42578125" style="189" bestFit="1" customWidth="1"/>
    <col min="2576" max="2811" width="11.42578125" style="189"/>
    <col min="2812" max="2812" width="18.140625" style="189" customWidth="1"/>
    <col min="2813" max="2813" width="7.85546875" style="189" bestFit="1" customWidth="1"/>
    <col min="2814" max="2814" width="7.28515625" style="189" bestFit="1" customWidth="1"/>
    <col min="2815" max="2816" width="7.28515625" style="189" customWidth="1"/>
    <col min="2817" max="2818" width="7.28515625" style="189" bestFit="1" customWidth="1"/>
    <col min="2819" max="2821" width="7.28515625" style="189" customWidth="1"/>
    <col min="2822" max="2827" width="0" style="189" hidden="1" customWidth="1"/>
    <col min="2828" max="2828" width="9.7109375" style="189" customWidth="1"/>
    <col min="2829" max="2830" width="11.42578125" style="189"/>
    <col min="2831" max="2831" width="12.42578125" style="189" bestFit="1" customWidth="1"/>
    <col min="2832" max="3067" width="11.42578125" style="189"/>
    <col min="3068" max="3068" width="18.140625" style="189" customWidth="1"/>
    <col min="3069" max="3069" width="7.85546875" style="189" bestFit="1" customWidth="1"/>
    <col min="3070" max="3070" width="7.28515625" style="189" bestFit="1" customWidth="1"/>
    <col min="3071" max="3072" width="7.28515625" style="189" customWidth="1"/>
    <col min="3073" max="3074" width="7.28515625" style="189" bestFit="1" customWidth="1"/>
    <col min="3075" max="3077" width="7.28515625" style="189" customWidth="1"/>
    <col min="3078" max="3083" width="0" style="189" hidden="1" customWidth="1"/>
    <col min="3084" max="3084" width="9.7109375" style="189" customWidth="1"/>
    <col min="3085" max="3086" width="11.42578125" style="189"/>
    <col min="3087" max="3087" width="12.42578125" style="189" bestFit="1" customWidth="1"/>
    <col min="3088" max="3323" width="11.42578125" style="189"/>
    <col min="3324" max="3324" width="18.140625" style="189" customWidth="1"/>
    <col min="3325" max="3325" width="7.85546875" style="189" bestFit="1" customWidth="1"/>
    <col min="3326" max="3326" width="7.28515625" style="189" bestFit="1" customWidth="1"/>
    <col min="3327" max="3328" width="7.28515625" style="189" customWidth="1"/>
    <col min="3329" max="3330" width="7.28515625" style="189" bestFit="1" customWidth="1"/>
    <col min="3331" max="3333" width="7.28515625" style="189" customWidth="1"/>
    <col min="3334" max="3339" width="0" style="189" hidden="1" customWidth="1"/>
    <col min="3340" max="3340" width="9.7109375" style="189" customWidth="1"/>
    <col min="3341" max="3342" width="11.42578125" style="189"/>
    <col min="3343" max="3343" width="12.42578125" style="189" bestFit="1" customWidth="1"/>
    <col min="3344" max="3579" width="11.42578125" style="189"/>
    <col min="3580" max="3580" width="18.140625" style="189" customWidth="1"/>
    <col min="3581" max="3581" width="7.85546875" style="189" bestFit="1" customWidth="1"/>
    <col min="3582" max="3582" width="7.28515625" style="189" bestFit="1" customWidth="1"/>
    <col min="3583" max="3584" width="7.28515625" style="189" customWidth="1"/>
    <col min="3585" max="3586" width="7.28515625" style="189" bestFit="1" customWidth="1"/>
    <col min="3587" max="3589" width="7.28515625" style="189" customWidth="1"/>
    <col min="3590" max="3595" width="0" style="189" hidden="1" customWidth="1"/>
    <col min="3596" max="3596" width="9.7109375" style="189" customWidth="1"/>
    <col min="3597" max="3598" width="11.42578125" style="189"/>
    <col min="3599" max="3599" width="12.42578125" style="189" bestFit="1" customWidth="1"/>
    <col min="3600" max="3835" width="11.42578125" style="189"/>
    <col min="3836" max="3836" width="18.140625" style="189" customWidth="1"/>
    <col min="3837" max="3837" width="7.85546875" style="189" bestFit="1" customWidth="1"/>
    <col min="3838" max="3838" width="7.28515625" style="189" bestFit="1" customWidth="1"/>
    <col min="3839" max="3840" width="7.28515625" style="189" customWidth="1"/>
    <col min="3841" max="3842" width="7.28515625" style="189" bestFit="1" customWidth="1"/>
    <col min="3843" max="3845" width="7.28515625" style="189" customWidth="1"/>
    <col min="3846" max="3851" width="0" style="189" hidden="1" customWidth="1"/>
    <col min="3852" max="3852" width="9.7109375" style="189" customWidth="1"/>
    <col min="3853" max="3854" width="11.42578125" style="189"/>
    <col min="3855" max="3855" width="12.42578125" style="189" bestFit="1" customWidth="1"/>
    <col min="3856" max="4091" width="11.42578125" style="189"/>
    <col min="4092" max="4092" width="18.140625" style="189" customWidth="1"/>
    <col min="4093" max="4093" width="7.85546875" style="189" bestFit="1" customWidth="1"/>
    <col min="4094" max="4094" width="7.28515625" style="189" bestFit="1" customWidth="1"/>
    <col min="4095" max="4096" width="7.28515625" style="189" customWidth="1"/>
    <col min="4097" max="4098" width="7.28515625" style="189" bestFit="1" customWidth="1"/>
    <col min="4099" max="4101" width="7.28515625" style="189" customWidth="1"/>
    <col min="4102" max="4107" width="0" style="189" hidden="1" customWidth="1"/>
    <col min="4108" max="4108" width="9.7109375" style="189" customWidth="1"/>
    <col min="4109" max="4110" width="11.42578125" style="189"/>
    <col min="4111" max="4111" width="12.42578125" style="189" bestFit="1" customWidth="1"/>
    <col min="4112" max="4347" width="11.42578125" style="189"/>
    <col min="4348" max="4348" width="18.140625" style="189" customWidth="1"/>
    <col min="4349" max="4349" width="7.85546875" style="189" bestFit="1" customWidth="1"/>
    <col min="4350" max="4350" width="7.28515625" style="189" bestFit="1" customWidth="1"/>
    <col min="4351" max="4352" width="7.28515625" style="189" customWidth="1"/>
    <col min="4353" max="4354" width="7.28515625" style="189" bestFit="1" customWidth="1"/>
    <col min="4355" max="4357" width="7.28515625" style="189" customWidth="1"/>
    <col min="4358" max="4363" width="0" style="189" hidden="1" customWidth="1"/>
    <col min="4364" max="4364" width="9.7109375" style="189" customWidth="1"/>
    <col min="4365" max="4366" width="11.42578125" style="189"/>
    <col min="4367" max="4367" width="12.42578125" style="189" bestFit="1" customWidth="1"/>
    <col min="4368" max="4603" width="11.42578125" style="189"/>
    <col min="4604" max="4604" width="18.140625" style="189" customWidth="1"/>
    <col min="4605" max="4605" width="7.85546875" style="189" bestFit="1" customWidth="1"/>
    <col min="4606" max="4606" width="7.28515625" style="189" bestFit="1" customWidth="1"/>
    <col min="4607" max="4608" width="7.28515625" style="189" customWidth="1"/>
    <col min="4609" max="4610" width="7.28515625" style="189" bestFit="1" customWidth="1"/>
    <col min="4611" max="4613" width="7.28515625" style="189" customWidth="1"/>
    <col min="4614" max="4619" width="0" style="189" hidden="1" customWidth="1"/>
    <col min="4620" max="4620" width="9.7109375" style="189" customWidth="1"/>
    <col min="4621" max="4622" width="11.42578125" style="189"/>
    <col min="4623" max="4623" width="12.42578125" style="189" bestFit="1" customWidth="1"/>
    <col min="4624" max="4859" width="11.42578125" style="189"/>
    <col min="4860" max="4860" width="18.140625" style="189" customWidth="1"/>
    <col min="4861" max="4861" width="7.85546875" style="189" bestFit="1" customWidth="1"/>
    <col min="4862" max="4862" width="7.28515625" style="189" bestFit="1" customWidth="1"/>
    <col min="4863" max="4864" width="7.28515625" style="189" customWidth="1"/>
    <col min="4865" max="4866" width="7.28515625" style="189" bestFit="1" customWidth="1"/>
    <col min="4867" max="4869" width="7.28515625" style="189" customWidth="1"/>
    <col min="4870" max="4875" width="0" style="189" hidden="1" customWidth="1"/>
    <col min="4876" max="4876" width="9.7109375" style="189" customWidth="1"/>
    <col min="4877" max="4878" width="11.42578125" style="189"/>
    <col min="4879" max="4879" width="12.42578125" style="189" bestFit="1" customWidth="1"/>
    <col min="4880" max="5115" width="11.42578125" style="189"/>
    <col min="5116" max="5116" width="18.140625" style="189" customWidth="1"/>
    <col min="5117" max="5117" width="7.85546875" style="189" bestFit="1" customWidth="1"/>
    <col min="5118" max="5118" width="7.28515625" style="189" bestFit="1" customWidth="1"/>
    <col min="5119" max="5120" width="7.28515625" style="189" customWidth="1"/>
    <col min="5121" max="5122" width="7.28515625" style="189" bestFit="1" customWidth="1"/>
    <col min="5123" max="5125" width="7.28515625" style="189" customWidth="1"/>
    <col min="5126" max="5131" width="0" style="189" hidden="1" customWidth="1"/>
    <col min="5132" max="5132" width="9.7109375" style="189" customWidth="1"/>
    <col min="5133" max="5134" width="11.42578125" style="189"/>
    <col min="5135" max="5135" width="12.42578125" style="189" bestFit="1" customWidth="1"/>
    <col min="5136" max="5371" width="11.42578125" style="189"/>
    <col min="5372" max="5372" width="18.140625" style="189" customWidth="1"/>
    <col min="5373" max="5373" width="7.85546875" style="189" bestFit="1" customWidth="1"/>
    <col min="5374" max="5374" width="7.28515625" style="189" bestFit="1" customWidth="1"/>
    <col min="5375" max="5376" width="7.28515625" style="189" customWidth="1"/>
    <col min="5377" max="5378" width="7.28515625" style="189" bestFit="1" customWidth="1"/>
    <col min="5379" max="5381" width="7.28515625" style="189" customWidth="1"/>
    <col min="5382" max="5387" width="0" style="189" hidden="1" customWidth="1"/>
    <col min="5388" max="5388" width="9.7109375" style="189" customWidth="1"/>
    <col min="5389" max="5390" width="11.42578125" style="189"/>
    <col min="5391" max="5391" width="12.42578125" style="189" bestFit="1" customWidth="1"/>
    <col min="5392" max="5627" width="11.42578125" style="189"/>
    <col min="5628" max="5628" width="18.140625" style="189" customWidth="1"/>
    <col min="5629" max="5629" width="7.85546875" style="189" bestFit="1" customWidth="1"/>
    <col min="5630" max="5630" width="7.28515625" style="189" bestFit="1" customWidth="1"/>
    <col min="5631" max="5632" width="7.28515625" style="189" customWidth="1"/>
    <col min="5633" max="5634" width="7.28515625" style="189" bestFit="1" customWidth="1"/>
    <col min="5635" max="5637" width="7.28515625" style="189" customWidth="1"/>
    <col min="5638" max="5643" width="0" style="189" hidden="1" customWidth="1"/>
    <col min="5644" max="5644" width="9.7109375" style="189" customWidth="1"/>
    <col min="5645" max="5646" width="11.42578125" style="189"/>
    <col min="5647" max="5647" width="12.42578125" style="189" bestFit="1" customWidth="1"/>
    <col min="5648" max="5883" width="11.42578125" style="189"/>
    <col min="5884" max="5884" width="18.140625" style="189" customWidth="1"/>
    <col min="5885" max="5885" width="7.85546875" style="189" bestFit="1" customWidth="1"/>
    <col min="5886" max="5886" width="7.28515625" style="189" bestFit="1" customWidth="1"/>
    <col min="5887" max="5888" width="7.28515625" style="189" customWidth="1"/>
    <col min="5889" max="5890" width="7.28515625" style="189" bestFit="1" customWidth="1"/>
    <col min="5891" max="5893" width="7.28515625" style="189" customWidth="1"/>
    <col min="5894" max="5899" width="0" style="189" hidden="1" customWidth="1"/>
    <col min="5900" max="5900" width="9.7109375" style="189" customWidth="1"/>
    <col min="5901" max="5902" width="11.42578125" style="189"/>
    <col min="5903" max="5903" width="12.42578125" style="189" bestFit="1" customWidth="1"/>
    <col min="5904" max="6139" width="11.42578125" style="189"/>
    <col min="6140" max="6140" width="18.140625" style="189" customWidth="1"/>
    <col min="6141" max="6141" width="7.85546875" style="189" bestFit="1" customWidth="1"/>
    <col min="6142" max="6142" width="7.28515625" style="189" bestFit="1" customWidth="1"/>
    <col min="6143" max="6144" width="7.28515625" style="189" customWidth="1"/>
    <col min="6145" max="6146" width="7.28515625" style="189" bestFit="1" customWidth="1"/>
    <col min="6147" max="6149" width="7.28515625" style="189" customWidth="1"/>
    <col min="6150" max="6155" width="0" style="189" hidden="1" customWidth="1"/>
    <col min="6156" max="6156" width="9.7109375" style="189" customWidth="1"/>
    <col min="6157" max="6158" width="11.42578125" style="189"/>
    <col min="6159" max="6159" width="12.42578125" style="189" bestFit="1" customWidth="1"/>
    <col min="6160" max="6395" width="11.42578125" style="189"/>
    <col min="6396" max="6396" width="18.140625" style="189" customWidth="1"/>
    <col min="6397" max="6397" width="7.85546875" style="189" bestFit="1" customWidth="1"/>
    <col min="6398" max="6398" width="7.28515625" style="189" bestFit="1" customWidth="1"/>
    <col min="6399" max="6400" width="7.28515625" style="189" customWidth="1"/>
    <col min="6401" max="6402" width="7.28515625" style="189" bestFit="1" customWidth="1"/>
    <col min="6403" max="6405" width="7.28515625" style="189" customWidth="1"/>
    <col min="6406" max="6411" width="0" style="189" hidden="1" customWidth="1"/>
    <col min="6412" max="6412" width="9.7109375" style="189" customWidth="1"/>
    <col min="6413" max="6414" width="11.42578125" style="189"/>
    <col min="6415" max="6415" width="12.42578125" style="189" bestFit="1" customWidth="1"/>
    <col min="6416" max="6651" width="11.42578125" style="189"/>
    <col min="6652" max="6652" width="18.140625" style="189" customWidth="1"/>
    <col min="6653" max="6653" width="7.85546875" style="189" bestFit="1" customWidth="1"/>
    <col min="6654" max="6654" width="7.28515625" style="189" bestFit="1" customWidth="1"/>
    <col min="6655" max="6656" width="7.28515625" style="189" customWidth="1"/>
    <col min="6657" max="6658" width="7.28515625" style="189" bestFit="1" customWidth="1"/>
    <col min="6659" max="6661" width="7.28515625" style="189" customWidth="1"/>
    <col min="6662" max="6667" width="0" style="189" hidden="1" customWidth="1"/>
    <col min="6668" max="6668" width="9.7109375" style="189" customWidth="1"/>
    <col min="6669" max="6670" width="11.42578125" style="189"/>
    <col min="6671" max="6671" width="12.42578125" style="189" bestFit="1" customWidth="1"/>
    <col min="6672" max="6907" width="11.42578125" style="189"/>
    <col min="6908" max="6908" width="18.140625" style="189" customWidth="1"/>
    <col min="6909" max="6909" width="7.85546875" style="189" bestFit="1" customWidth="1"/>
    <col min="6910" max="6910" width="7.28515625" style="189" bestFit="1" customWidth="1"/>
    <col min="6911" max="6912" width="7.28515625" style="189" customWidth="1"/>
    <col min="6913" max="6914" width="7.28515625" style="189" bestFit="1" customWidth="1"/>
    <col min="6915" max="6917" width="7.28515625" style="189" customWidth="1"/>
    <col min="6918" max="6923" width="0" style="189" hidden="1" customWidth="1"/>
    <col min="6924" max="6924" width="9.7109375" style="189" customWidth="1"/>
    <col min="6925" max="6926" width="11.42578125" style="189"/>
    <col min="6927" max="6927" width="12.42578125" style="189" bestFit="1" customWidth="1"/>
    <col min="6928" max="7163" width="11.42578125" style="189"/>
    <col min="7164" max="7164" width="18.140625" style="189" customWidth="1"/>
    <col min="7165" max="7165" width="7.85546875" style="189" bestFit="1" customWidth="1"/>
    <col min="7166" max="7166" width="7.28515625" style="189" bestFit="1" customWidth="1"/>
    <col min="7167" max="7168" width="7.28515625" style="189" customWidth="1"/>
    <col min="7169" max="7170" width="7.28515625" style="189" bestFit="1" customWidth="1"/>
    <col min="7171" max="7173" width="7.28515625" style="189" customWidth="1"/>
    <col min="7174" max="7179" width="0" style="189" hidden="1" customWidth="1"/>
    <col min="7180" max="7180" width="9.7109375" style="189" customWidth="1"/>
    <col min="7181" max="7182" width="11.42578125" style="189"/>
    <col min="7183" max="7183" width="12.42578125" style="189" bestFit="1" customWidth="1"/>
    <col min="7184" max="7419" width="11.42578125" style="189"/>
    <col min="7420" max="7420" width="18.140625" style="189" customWidth="1"/>
    <col min="7421" max="7421" width="7.85546875" style="189" bestFit="1" customWidth="1"/>
    <col min="7422" max="7422" width="7.28515625" style="189" bestFit="1" customWidth="1"/>
    <col min="7423" max="7424" width="7.28515625" style="189" customWidth="1"/>
    <col min="7425" max="7426" width="7.28515625" style="189" bestFit="1" customWidth="1"/>
    <col min="7427" max="7429" width="7.28515625" style="189" customWidth="1"/>
    <col min="7430" max="7435" width="0" style="189" hidden="1" customWidth="1"/>
    <col min="7436" max="7436" width="9.7109375" style="189" customWidth="1"/>
    <col min="7437" max="7438" width="11.42578125" style="189"/>
    <col min="7439" max="7439" width="12.42578125" style="189" bestFit="1" customWidth="1"/>
    <col min="7440" max="7675" width="11.42578125" style="189"/>
    <col min="7676" max="7676" width="18.140625" style="189" customWidth="1"/>
    <col min="7677" max="7677" width="7.85546875" style="189" bestFit="1" customWidth="1"/>
    <col min="7678" max="7678" width="7.28515625" style="189" bestFit="1" customWidth="1"/>
    <col min="7679" max="7680" width="7.28515625" style="189" customWidth="1"/>
    <col min="7681" max="7682" width="7.28515625" style="189" bestFit="1" customWidth="1"/>
    <col min="7683" max="7685" width="7.28515625" style="189" customWidth="1"/>
    <col min="7686" max="7691" width="0" style="189" hidden="1" customWidth="1"/>
    <col min="7692" max="7692" width="9.7109375" style="189" customWidth="1"/>
    <col min="7693" max="7694" width="11.42578125" style="189"/>
    <col min="7695" max="7695" width="12.42578125" style="189" bestFit="1" customWidth="1"/>
    <col min="7696" max="7931" width="11.42578125" style="189"/>
    <col min="7932" max="7932" width="18.140625" style="189" customWidth="1"/>
    <col min="7933" max="7933" width="7.85546875" style="189" bestFit="1" customWidth="1"/>
    <col min="7934" max="7934" width="7.28515625" style="189" bestFit="1" customWidth="1"/>
    <col min="7935" max="7936" width="7.28515625" style="189" customWidth="1"/>
    <col min="7937" max="7938" width="7.28515625" style="189" bestFit="1" customWidth="1"/>
    <col min="7939" max="7941" width="7.28515625" style="189" customWidth="1"/>
    <col min="7942" max="7947" width="0" style="189" hidden="1" customWidth="1"/>
    <col min="7948" max="7948" width="9.7109375" style="189" customWidth="1"/>
    <col min="7949" max="7950" width="11.42578125" style="189"/>
    <col min="7951" max="7951" width="12.42578125" style="189" bestFit="1" customWidth="1"/>
    <col min="7952" max="8187" width="11.42578125" style="189"/>
    <col min="8188" max="8188" width="18.140625" style="189" customWidth="1"/>
    <col min="8189" max="8189" width="7.85546875" style="189" bestFit="1" customWidth="1"/>
    <col min="8190" max="8190" width="7.28515625" style="189" bestFit="1" customWidth="1"/>
    <col min="8191" max="8192" width="7.28515625" style="189" customWidth="1"/>
    <col min="8193" max="8194" width="7.28515625" style="189" bestFit="1" customWidth="1"/>
    <col min="8195" max="8197" width="7.28515625" style="189" customWidth="1"/>
    <col min="8198" max="8203" width="0" style="189" hidden="1" customWidth="1"/>
    <col min="8204" max="8204" width="9.7109375" style="189" customWidth="1"/>
    <col min="8205" max="8206" width="11.42578125" style="189"/>
    <col min="8207" max="8207" width="12.42578125" style="189" bestFit="1" customWidth="1"/>
    <col min="8208" max="8443" width="11.42578125" style="189"/>
    <col min="8444" max="8444" width="18.140625" style="189" customWidth="1"/>
    <col min="8445" max="8445" width="7.85546875" style="189" bestFit="1" customWidth="1"/>
    <col min="8446" max="8446" width="7.28515625" style="189" bestFit="1" customWidth="1"/>
    <col min="8447" max="8448" width="7.28515625" style="189" customWidth="1"/>
    <col min="8449" max="8450" width="7.28515625" style="189" bestFit="1" customWidth="1"/>
    <col min="8451" max="8453" width="7.28515625" style="189" customWidth="1"/>
    <col min="8454" max="8459" width="0" style="189" hidden="1" customWidth="1"/>
    <col min="8460" max="8460" width="9.7109375" style="189" customWidth="1"/>
    <col min="8461" max="8462" width="11.42578125" style="189"/>
    <col min="8463" max="8463" width="12.42578125" style="189" bestFit="1" customWidth="1"/>
    <col min="8464" max="8699" width="11.42578125" style="189"/>
    <col min="8700" max="8700" width="18.140625" style="189" customWidth="1"/>
    <col min="8701" max="8701" width="7.85546875" style="189" bestFit="1" customWidth="1"/>
    <col min="8702" max="8702" width="7.28515625" style="189" bestFit="1" customWidth="1"/>
    <col min="8703" max="8704" width="7.28515625" style="189" customWidth="1"/>
    <col min="8705" max="8706" width="7.28515625" style="189" bestFit="1" customWidth="1"/>
    <col min="8707" max="8709" width="7.28515625" style="189" customWidth="1"/>
    <col min="8710" max="8715" width="0" style="189" hidden="1" customWidth="1"/>
    <col min="8716" max="8716" width="9.7109375" style="189" customWidth="1"/>
    <col min="8717" max="8718" width="11.42578125" style="189"/>
    <col min="8719" max="8719" width="12.42578125" style="189" bestFit="1" customWidth="1"/>
    <col min="8720" max="8955" width="11.42578125" style="189"/>
    <col min="8956" max="8956" width="18.140625" style="189" customWidth="1"/>
    <col min="8957" max="8957" width="7.85546875" style="189" bestFit="1" customWidth="1"/>
    <col min="8958" max="8958" width="7.28515625" style="189" bestFit="1" customWidth="1"/>
    <col min="8959" max="8960" width="7.28515625" style="189" customWidth="1"/>
    <col min="8961" max="8962" width="7.28515625" style="189" bestFit="1" customWidth="1"/>
    <col min="8963" max="8965" width="7.28515625" style="189" customWidth="1"/>
    <col min="8966" max="8971" width="0" style="189" hidden="1" customWidth="1"/>
    <col min="8972" max="8972" width="9.7109375" style="189" customWidth="1"/>
    <col min="8973" max="8974" width="11.42578125" style="189"/>
    <col min="8975" max="8975" width="12.42578125" style="189" bestFit="1" customWidth="1"/>
    <col min="8976" max="9211" width="11.42578125" style="189"/>
    <col min="9212" max="9212" width="18.140625" style="189" customWidth="1"/>
    <col min="9213" max="9213" width="7.85546875" style="189" bestFit="1" customWidth="1"/>
    <col min="9214" max="9214" width="7.28515625" style="189" bestFit="1" customWidth="1"/>
    <col min="9215" max="9216" width="7.28515625" style="189" customWidth="1"/>
    <col min="9217" max="9218" width="7.28515625" style="189" bestFit="1" customWidth="1"/>
    <col min="9219" max="9221" width="7.28515625" style="189" customWidth="1"/>
    <col min="9222" max="9227" width="0" style="189" hidden="1" customWidth="1"/>
    <col min="9228" max="9228" width="9.7109375" style="189" customWidth="1"/>
    <col min="9229" max="9230" width="11.42578125" style="189"/>
    <col min="9231" max="9231" width="12.42578125" style="189" bestFit="1" customWidth="1"/>
    <col min="9232" max="9467" width="11.42578125" style="189"/>
    <col min="9468" max="9468" width="18.140625" style="189" customWidth="1"/>
    <col min="9469" max="9469" width="7.85546875" style="189" bestFit="1" customWidth="1"/>
    <col min="9470" max="9470" width="7.28515625" style="189" bestFit="1" customWidth="1"/>
    <col min="9471" max="9472" width="7.28515625" style="189" customWidth="1"/>
    <col min="9473" max="9474" width="7.28515625" style="189" bestFit="1" customWidth="1"/>
    <col min="9475" max="9477" width="7.28515625" style="189" customWidth="1"/>
    <col min="9478" max="9483" width="0" style="189" hidden="1" customWidth="1"/>
    <col min="9484" max="9484" width="9.7109375" style="189" customWidth="1"/>
    <col min="9485" max="9486" width="11.42578125" style="189"/>
    <col min="9487" max="9487" width="12.42578125" style="189" bestFit="1" customWidth="1"/>
    <col min="9488" max="9723" width="11.42578125" style="189"/>
    <col min="9724" max="9724" width="18.140625" style="189" customWidth="1"/>
    <col min="9725" max="9725" width="7.85546875" style="189" bestFit="1" customWidth="1"/>
    <col min="9726" max="9726" width="7.28515625" style="189" bestFit="1" customWidth="1"/>
    <col min="9727" max="9728" width="7.28515625" style="189" customWidth="1"/>
    <col min="9729" max="9730" width="7.28515625" style="189" bestFit="1" customWidth="1"/>
    <col min="9731" max="9733" width="7.28515625" style="189" customWidth="1"/>
    <col min="9734" max="9739" width="0" style="189" hidden="1" customWidth="1"/>
    <col min="9740" max="9740" width="9.7109375" style="189" customWidth="1"/>
    <col min="9741" max="9742" width="11.42578125" style="189"/>
    <col min="9743" max="9743" width="12.42578125" style="189" bestFit="1" customWidth="1"/>
    <col min="9744" max="9979" width="11.42578125" style="189"/>
    <col min="9980" max="9980" width="18.140625" style="189" customWidth="1"/>
    <col min="9981" max="9981" width="7.85546875" style="189" bestFit="1" customWidth="1"/>
    <col min="9982" max="9982" width="7.28515625" style="189" bestFit="1" customWidth="1"/>
    <col min="9983" max="9984" width="7.28515625" style="189" customWidth="1"/>
    <col min="9985" max="9986" width="7.28515625" style="189" bestFit="1" customWidth="1"/>
    <col min="9987" max="9989" width="7.28515625" style="189" customWidth="1"/>
    <col min="9990" max="9995" width="0" style="189" hidden="1" customWidth="1"/>
    <col min="9996" max="9996" width="9.7109375" style="189" customWidth="1"/>
    <col min="9997" max="9998" width="11.42578125" style="189"/>
    <col min="9999" max="9999" width="12.42578125" style="189" bestFit="1" customWidth="1"/>
    <col min="10000" max="10235" width="11.42578125" style="189"/>
    <col min="10236" max="10236" width="18.140625" style="189" customWidth="1"/>
    <col min="10237" max="10237" width="7.85546875" style="189" bestFit="1" customWidth="1"/>
    <col min="10238" max="10238" width="7.28515625" style="189" bestFit="1" customWidth="1"/>
    <col min="10239" max="10240" width="7.28515625" style="189" customWidth="1"/>
    <col min="10241" max="10242" width="7.28515625" style="189" bestFit="1" customWidth="1"/>
    <col min="10243" max="10245" width="7.28515625" style="189" customWidth="1"/>
    <col min="10246" max="10251" width="0" style="189" hidden="1" customWidth="1"/>
    <col min="10252" max="10252" width="9.7109375" style="189" customWidth="1"/>
    <col min="10253" max="10254" width="11.42578125" style="189"/>
    <col min="10255" max="10255" width="12.42578125" style="189" bestFit="1" customWidth="1"/>
    <col min="10256" max="10491" width="11.42578125" style="189"/>
    <col min="10492" max="10492" width="18.140625" style="189" customWidth="1"/>
    <col min="10493" max="10493" width="7.85546875" style="189" bestFit="1" customWidth="1"/>
    <col min="10494" max="10494" width="7.28515625" style="189" bestFit="1" customWidth="1"/>
    <col min="10495" max="10496" width="7.28515625" style="189" customWidth="1"/>
    <col min="10497" max="10498" width="7.28515625" style="189" bestFit="1" customWidth="1"/>
    <col min="10499" max="10501" width="7.28515625" style="189" customWidth="1"/>
    <col min="10502" max="10507" width="0" style="189" hidden="1" customWidth="1"/>
    <col min="10508" max="10508" width="9.7109375" style="189" customWidth="1"/>
    <col min="10509" max="10510" width="11.42578125" style="189"/>
    <col min="10511" max="10511" width="12.42578125" style="189" bestFit="1" customWidth="1"/>
    <col min="10512" max="10747" width="11.42578125" style="189"/>
    <col min="10748" max="10748" width="18.140625" style="189" customWidth="1"/>
    <col min="10749" max="10749" width="7.85546875" style="189" bestFit="1" customWidth="1"/>
    <col min="10750" max="10750" width="7.28515625" style="189" bestFit="1" customWidth="1"/>
    <col min="10751" max="10752" width="7.28515625" style="189" customWidth="1"/>
    <col min="10753" max="10754" width="7.28515625" style="189" bestFit="1" customWidth="1"/>
    <col min="10755" max="10757" width="7.28515625" style="189" customWidth="1"/>
    <col min="10758" max="10763" width="0" style="189" hidden="1" customWidth="1"/>
    <col min="10764" max="10764" width="9.7109375" style="189" customWidth="1"/>
    <col min="10765" max="10766" width="11.42578125" style="189"/>
    <col min="10767" max="10767" width="12.42578125" style="189" bestFit="1" customWidth="1"/>
    <col min="10768" max="11003" width="11.42578125" style="189"/>
    <col min="11004" max="11004" width="18.140625" style="189" customWidth="1"/>
    <col min="11005" max="11005" width="7.85546875" style="189" bestFit="1" customWidth="1"/>
    <col min="11006" max="11006" width="7.28515625" style="189" bestFit="1" customWidth="1"/>
    <col min="11007" max="11008" width="7.28515625" style="189" customWidth="1"/>
    <col min="11009" max="11010" width="7.28515625" style="189" bestFit="1" customWidth="1"/>
    <col min="11011" max="11013" width="7.28515625" style="189" customWidth="1"/>
    <col min="11014" max="11019" width="0" style="189" hidden="1" customWidth="1"/>
    <col min="11020" max="11020" width="9.7109375" style="189" customWidth="1"/>
    <col min="11021" max="11022" width="11.42578125" style="189"/>
    <col min="11023" max="11023" width="12.42578125" style="189" bestFit="1" customWidth="1"/>
    <col min="11024" max="11259" width="11.42578125" style="189"/>
    <col min="11260" max="11260" width="18.140625" style="189" customWidth="1"/>
    <col min="11261" max="11261" width="7.85546875" style="189" bestFit="1" customWidth="1"/>
    <col min="11262" max="11262" width="7.28515625" style="189" bestFit="1" customWidth="1"/>
    <col min="11263" max="11264" width="7.28515625" style="189" customWidth="1"/>
    <col min="11265" max="11266" width="7.28515625" style="189" bestFit="1" customWidth="1"/>
    <col min="11267" max="11269" width="7.28515625" style="189" customWidth="1"/>
    <col min="11270" max="11275" width="0" style="189" hidden="1" customWidth="1"/>
    <col min="11276" max="11276" width="9.7109375" style="189" customWidth="1"/>
    <col min="11277" max="11278" width="11.42578125" style="189"/>
    <col min="11279" max="11279" width="12.42578125" style="189" bestFit="1" customWidth="1"/>
    <col min="11280" max="11515" width="11.42578125" style="189"/>
    <col min="11516" max="11516" width="18.140625" style="189" customWidth="1"/>
    <col min="11517" max="11517" width="7.85546875" style="189" bestFit="1" customWidth="1"/>
    <col min="11518" max="11518" width="7.28515625" style="189" bestFit="1" customWidth="1"/>
    <col min="11519" max="11520" width="7.28515625" style="189" customWidth="1"/>
    <col min="11521" max="11522" width="7.28515625" style="189" bestFit="1" customWidth="1"/>
    <col min="11523" max="11525" width="7.28515625" style="189" customWidth="1"/>
    <col min="11526" max="11531" width="0" style="189" hidden="1" customWidth="1"/>
    <col min="11532" max="11532" width="9.7109375" style="189" customWidth="1"/>
    <col min="11533" max="11534" width="11.42578125" style="189"/>
    <col min="11535" max="11535" width="12.42578125" style="189" bestFit="1" customWidth="1"/>
    <col min="11536" max="11771" width="11.42578125" style="189"/>
    <col min="11772" max="11772" width="18.140625" style="189" customWidth="1"/>
    <col min="11773" max="11773" width="7.85546875" style="189" bestFit="1" customWidth="1"/>
    <col min="11774" max="11774" width="7.28515625" style="189" bestFit="1" customWidth="1"/>
    <col min="11775" max="11776" width="7.28515625" style="189" customWidth="1"/>
    <col min="11777" max="11778" width="7.28515625" style="189" bestFit="1" customWidth="1"/>
    <col min="11779" max="11781" width="7.28515625" style="189" customWidth="1"/>
    <col min="11782" max="11787" width="0" style="189" hidden="1" customWidth="1"/>
    <col min="11788" max="11788" width="9.7109375" style="189" customWidth="1"/>
    <col min="11789" max="11790" width="11.42578125" style="189"/>
    <col min="11791" max="11791" width="12.42578125" style="189" bestFit="1" customWidth="1"/>
    <col min="11792" max="12027" width="11.42578125" style="189"/>
    <col min="12028" max="12028" width="18.140625" style="189" customWidth="1"/>
    <col min="12029" max="12029" width="7.85546875" style="189" bestFit="1" customWidth="1"/>
    <col min="12030" max="12030" width="7.28515625" style="189" bestFit="1" customWidth="1"/>
    <col min="12031" max="12032" width="7.28515625" style="189" customWidth="1"/>
    <col min="12033" max="12034" width="7.28515625" style="189" bestFit="1" customWidth="1"/>
    <col min="12035" max="12037" width="7.28515625" style="189" customWidth="1"/>
    <col min="12038" max="12043" width="0" style="189" hidden="1" customWidth="1"/>
    <col min="12044" max="12044" width="9.7109375" style="189" customWidth="1"/>
    <col min="12045" max="12046" width="11.42578125" style="189"/>
    <col min="12047" max="12047" width="12.42578125" style="189" bestFit="1" customWidth="1"/>
    <col min="12048" max="12283" width="11.42578125" style="189"/>
    <col min="12284" max="12284" width="18.140625" style="189" customWidth="1"/>
    <col min="12285" max="12285" width="7.85546875" style="189" bestFit="1" customWidth="1"/>
    <col min="12286" max="12286" width="7.28515625" style="189" bestFit="1" customWidth="1"/>
    <col min="12287" max="12288" width="7.28515625" style="189" customWidth="1"/>
    <col min="12289" max="12290" width="7.28515625" style="189" bestFit="1" customWidth="1"/>
    <col min="12291" max="12293" width="7.28515625" style="189" customWidth="1"/>
    <col min="12294" max="12299" width="0" style="189" hidden="1" customWidth="1"/>
    <col min="12300" max="12300" width="9.7109375" style="189" customWidth="1"/>
    <col min="12301" max="12302" width="11.42578125" style="189"/>
    <col min="12303" max="12303" width="12.42578125" style="189" bestFit="1" customWidth="1"/>
    <col min="12304" max="12539" width="11.42578125" style="189"/>
    <col min="12540" max="12540" width="18.140625" style="189" customWidth="1"/>
    <col min="12541" max="12541" width="7.85546875" style="189" bestFit="1" customWidth="1"/>
    <col min="12542" max="12542" width="7.28515625" style="189" bestFit="1" customWidth="1"/>
    <col min="12543" max="12544" width="7.28515625" style="189" customWidth="1"/>
    <col min="12545" max="12546" width="7.28515625" style="189" bestFit="1" customWidth="1"/>
    <col min="12547" max="12549" width="7.28515625" style="189" customWidth="1"/>
    <col min="12550" max="12555" width="0" style="189" hidden="1" customWidth="1"/>
    <col min="12556" max="12556" width="9.7109375" style="189" customWidth="1"/>
    <col min="12557" max="12558" width="11.42578125" style="189"/>
    <col min="12559" max="12559" width="12.42578125" style="189" bestFit="1" customWidth="1"/>
    <col min="12560" max="12795" width="11.42578125" style="189"/>
    <col min="12796" max="12796" width="18.140625" style="189" customWidth="1"/>
    <col min="12797" max="12797" width="7.85546875" style="189" bestFit="1" customWidth="1"/>
    <col min="12798" max="12798" width="7.28515625" style="189" bestFit="1" customWidth="1"/>
    <col min="12799" max="12800" width="7.28515625" style="189" customWidth="1"/>
    <col min="12801" max="12802" width="7.28515625" style="189" bestFit="1" customWidth="1"/>
    <col min="12803" max="12805" width="7.28515625" style="189" customWidth="1"/>
    <col min="12806" max="12811" width="0" style="189" hidden="1" customWidth="1"/>
    <col min="12812" max="12812" width="9.7109375" style="189" customWidth="1"/>
    <col min="12813" max="12814" width="11.42578125" style="189"/>
    <col min="12815" max="12815" width="12.42578125" style="189" bestFit="1" customWidth="1"/>
    <col min="12816" max="13051" width="11.42578125" style="189"/>
    <col min="13052" max="13052" width="18.140625" style="189" customWidth="1"/>
    <col min="13053" max="13053" width="7.85546875" style="189" bestFit="1" customWidth="1"/>
    <col min="13054" max="13054" width="7.28515625" style="189" bestFit="1" customWidth="1"/>
    <col min="13055" max="13056" width="7.28515625" style="189" customWidth="1"/>
    <col min="13057" max="13058" width="7.28515625" style="189" bestFit="1" customWidth="1"/>
    <col min="13059" max="13061" width="7.28515625" style="189" customWidth="1"/>
    <col min="13062" max="13067" width="0" style="189" hidden="1" customWidth="1"/>
    <col min="13068" max="13068" width="9.7109375" style="189" customWidth="1"/>
    <col min="13069" max="13070" width="11.42578125" style="189"/>
    <col min="13071" max="13071" width="12.42578125" style="189" bestFit="1" customWidth="1"/>
    <col min="13072" max="13307" width="11.42578125" style="189"/>
    <col min="13308" max="13308" width="18.140625" style="189" customWidth="1"/>
    <col min="13309" max="13309" width="7.85546875" style="189" bestFit="1" customWidth="1"/>
    <col min="13310" max="13310" width="7.28515625" style="189" bestFit="1" customWidth="1"/>
    <col min="13311" max="13312" width="7.28515625" style="189" customWidth="1"/>
    <col min="13313" max="13314" width="7.28515625" style="189" bestFit="1" customWidth="1"/>
    <col min="13315" max="13317" width="7.28515625" style="189" customWidth="1"/>
    <col min="13318" max="13323" width="0" style="189" hidden="1" customWidth="1"/>
    <col min="13324" max="13324" width="9.7109375" style="189" customWidth="1"/>
    <col min="13325" max="13326" width="11.42578125" style="189"/>
    <col min="13327" max="13327" width="12.42578125" style="189" bestFit="1" customWidth="1"/>
    <col min="13328" max="13563" width="11.42578125" style="189"/>
    <col min="13564" max="13564" width="18.140625" style="189" customWidth="1"/>
    <col min="13565" max="13565" width="7.85546875" style="189" bestFit="1" customWidth="1"/>
    <col min="13566" max="13566" width="7.28515625" style="189" bestFit="1" customWidth="1"/>
    <col min="13567" max="13568" width="7.28515625" style="189" customWidth="1"/>
    <col min="13569" max="13570" width="7.28515625" style="189" bestFit="1" customWidth="1"/>
    <col min="13571" max="13573" width="7.28515625" style="189" customWidth="1"/>
    <col min="13574" max="13579" width="0" style="189" hidden="1" customWidth="1"/>
    <col min="13580" max="13580" width="9.7109375" style="189" customWidth="1"/>
    <col min="13581" max="13582" width="11.42578125" style="189"/>
    <col min="13583" max="13583" width="12.42578125" style="189" bestFit="1" customWidth="1"/>
    <col min="13584" max="13819" width="11.42578125" style="189"/>
    <col min="13820" max="13820" width="18.140625" style="189" customWidth="1"/>
    <col min="13821" max="13821" width="7.85546875" style="189" bestFit="1" customWidth="1"/>
    <col min="13822" max="13822" width="7.28515625" style="189" bestFit="1" customWidth="1"/>
    <col min="13823" max="13824" width="7.28515625" style="189" customWidth="1"/>
    <col min="13825" max="13826" width="7.28515625" style="189" bestFit="1" customWidth="1"/>
    <col min="13827" max="13829" width="7.28515625" style="189" customWidth="1"/>
    <col min="13830" max="13835" width="0" style="189" hidden="1" customWidth="1"/>
    <col min="13836" max="13836" width="9.7109375" style="189" customWidth="1"/>
    <col min="13837" max="13838" width="11.42578125" style="189"/>
    <col min="13839" max="13839" width="12.42578125" style="189" bestFit="1" customWidth="1"/>
    <col min="13840" max="14075" width="11.42578125" style="189"/>
    <col min="14076" max="14076" width="18.140625" style="189" customWidth="1"/>
    <col min="14077" max="14077" width="7.85546875" style="189" bestFit="1" customWidth="1"/>
    <col min="14078" max="14078" width="7.28515625" style="189" bestFit="1" customWidth="1"/>
    <col min="14079" max="14080" width="7.28515625" style="189" customWidth="1"/>
    <col min="14081" max="14082" width="7.28515625" style="189" bestFit="1" customWidth="1"/>
    <col min="14083" max="14085" width="7.28515625" style="189" customWidth="1"/>
    <col min="14086" max="14091" width="0" style="189" hidden="1" customWidth="1"/>
    <col min="14092" max="14092" width="9.7109375" style="189" customWidth="1"/>
    <col min="14093" max="14094" width="11.42578125" style="189"/>
    <col min="14095" max="14095" width="12.42578125" style="189" bestFit="1" customWidth="1"/>
    <col min="14096" max="14331" width="11.42578125" style="189"/>
    <col min="14332" max="14332" width="18.140625" style="189" customWidth="1"/>
    <col min="14333" max="14333" width="7.85546875" style="189" bestFit="1" customWidth="1"/>
    <col min="14334" max="14334" width="7.28515625" style="189" bestFit="1" customWidth="1"/>
    <col min="14335" max="14336" width="7.28515625" style="189" customWidth="1"/>
    <col min="14337" max="14338" width="7.28515625" style="189" bestFit="1" customWidth="1"/>
    <col min="14339" max="14341" width="7.28515625" style="189" customWidth="1"/>
    <col min="14342" max="14347" width="0" style="189" hidden="1" customWidth="1"/>
    <col min="14348" max="14348" width="9.7109375" style="189" customWidth="1"/>
    <col min="14349" max="14350" width="11.42578125" style="189"/>
    <col min="14351" max="14351" width="12.42578125" style="189" bestFit="1" customWidth="1"/>
    <col min="14352" max="14587" width="11.42578125" style="189"/>
    <col min="14588" max="14588" width="18.140625" style="189" customWidth="1"/>
    <col min="14589" max="14589" width="7.85546875" style="189" bestFit="1" customWidth="1"/>
    <col min="14590" max="14590" width="7.28515625" style="189" bestFit="1" customWidth="1"/>
    <col min="14591" max="14592" width="7.28515625" style="189" customWidth="1"/>
    <col min="14593" max="14594" width="7.28515625" style="189" bestFit="1" customWidth="1"/>
    <col min="14595" max="14597" width="7.28515625" style="189" customWidth="1"/>
    <col min="14598" max="14603" width="0" style="189" hidden="1" customWidth="1"/>
    <col min="14604" max="14604" width="9.7109375" style="189" customWidth="1"/>
    <col min="14605" max="14606" width="11.42578125" style="189"/>
    <col min="14607" max="14607" width="12.42578125" style="189" bestFit="1" customWidth="1"/>
    <col min="14608" max="14843" width="11.42578125" style="189"/>
    <col min="14844" max="14844" width="18.140625" style="189" customWidth="1"/>
    <col min="14845" max="14845" width="7.85546875" style="189" bestFit="1" customWidth="1"/>
    <col min="14846" max="14846" width="7.28515625" style="189" bestFit="1" customWidth="1"/>
    <col min="14847" max="14848" width="7.28515625" style="189" customWidth="1"/>
    <col min="14849" max="14850" width="7.28515625" style="189" bestFit="1" customWidth="1"/>
    <col min="14851" max="14853" width="7.28515625" style="189" customWidth="1"/>
    <col min="14854" max="14859" width="0" style="189" hidden="1" customWidth="1"/>
    <col min="14860" max="14860" width="9.7109375" style="189" customWidth="1"/>
    <col min="14861" max="14862" width="11.42578125" style="189"/>
    <col min="14863" max="14863" width="12.42578125" style="189" bestFit="1" customWidth="1"/>
    <col min="14864" max="15099" width="11.42578125" style="189"/>
    <col min="15100" max="15100" width="18.140625" style="189" customWidth="1"/>
    <col min="15101" max="15101" width="7.85546875" style="189" bestFit="1" customWidth="1"/>
    <col min="15102" max="15102" width="7.28515625" style="189" bestFit="1" customWidth="1"/>
    <col min="15103" max="15104" width="7.28515625" style="189" customWidth="1"/>
    <col min="15105" max="15106" width="7.28515625" style="189" bestFit="1" customWidth="1"/>
    <col min="15107" max="15109" width="7.28515625" style="189" customWidth="1"/>
    <col min="15110" max="15115" width="0" style="189" hidden="1" customWidth="1"/>
    <col min="15116" max="15116" width="9.7109375" style="189" customWidth="1"/>
    <col min="15117" max="15118" width="11.42578125" style="189"/>
    <col min="15119" max="15119" width="12.42578125" style="189" bestFit="1" customWidth="1"/>
    <col min="15120" max="15355" width="11.42578125" style="189"/>
    <col min="15356" max="15356" width="18.140625" style="189" customWidth="1"/>
    <col min="15357" max="15357" width="7.85546875" style="189" bestFit="1" customWidth="1"/>
    <col min="15358" max="15358" width="7.28515625" style="189" bestFit="1" customWidth="1"/>
    <col min="15359" max="15360" width="7.28515625" style="189" customWidth="1"/>
    <col min="15361" max="15362" width="7.28515625" style="189" bestFit="1" customWidth="1"/>
    <col min="15363" max="15365" width="7.28515625" style="189" customWidth="1"/>
    <col min="15366" max="15371" width="0" style="189" hidden="1" customWidth="1"/>
    <col min="15372" max="15372" width="9.7109375" style="189" customWidth="1"/>
    <col min="15373" max="15374" width="11.42578125" style="189"/>
    <col min="15375" max="15375" width="12.42578125" style="189" bestFit="1" customWidth="1"/>
    <col min="15376" max="15611" width="11.42578125" style="189"/>
    <col min="15612" max="15612" width="18.140625" style="189" customWidth="1"/>
    <col min="15613" max="15613" width="7.85546875" style="189" bestFit="1" customWidth="1"/>
    <col min="15614" max="15614" width="7.28515625" style="189" bestFit="1" customWidth="1"/>
    <col min="15615" max="15616" width="7.28515625" style="189" customWidth="1"/>
    <col min="15617" max="15618" width="7.28515625" style="189" bestFit="1" customWidth="1"/>
    <col min="15619" max="15621" width="7.28515625" style="189" customWidth="1"/>
    <col min="15622" max="15627" width="0" style="189" hidden="1" customWidth="1"/>
    <col min="15628" max="15628" width="9.7109375" style="189" customWidth="1"/>
    <col min="15629" max="15630" width="11.42578125" style="189"/>
    <col min="15631" max="15631" width="12.42578125" style="189" bestFit="1" customWidth="1"/>
    <col min="15632" max="15867" width="11.42578125" style="189"/>
    <col min="15868" max="15868" width="18.140625" style="189" customWidth="1"/>
    <col min="15869" max="15869" width="7.85546875" style="189" bestFit="1" customWidth="1"/>
    <col min="15870" max="15870" width="7.28515625" style="189" bestFit="1" customWidth="1"/>
    <col min="15871" max="15872" width="7.28515625" style="189" customWidth="1"/>
    <col min="15873" max="15874" width="7.28515625" style="189" bestFit="1" customWidth="1"/>
    <col min="15875" max="15877" width="7.28515625" style="189" customWidth="1"/>
    <col min="15878" max="15883" width="0" style="189" hidden="1" customWidth="1"/>
    <col min="15884" max="15884" width="9.7109375" style="189" customWidth="1"/>
    <col min="15885" max="15886" width="11.42578125" style="189"/>
    <col min="15887" max="15887" width="12.42578125" style="189" bestFit="1" customWidth="1"/>
    <col min="15888" max="16123" width="11.42578125" style="189"/>
    <col min="16124" max="16124" width="18.140625" style="189" customWidth="1"/>
    <col min="16125" max="16125" width="7.85546875" style="189" bestFit="1" customWidth="1"/>
    <col min="16126" max="16126" width="7.28515625" style="189" bestFit="1" customWidth="1"/>
    <col min="16127" max="16128" width="7.28515625" style="189" customWidth="1"/>
    <col min="16129" max="16130" width="7.28515625" style="189" bestFit="1" customWidth="1"/>
    <col min="16131" max="16133" width="7.28515625" style="189" customWidth="1"/>
    <col min="16134" max="16139" width="0" style="189" hidden="1" customWidth="1"/>
    <col min="16140" max="16140" width="9.7109375" style="189" customWidth="1"/>
    <col min="16141" max="16142" width="11.42578125" style="189"/>
    <col min="16143" max="16143" width="12.42578125" style="189" bestFit="1" customWidth="1"/>
    <col min="16144" max="16384" width="11.42578125" style="189"/>
  </cols>
  <sheetData>
    <row r="1" spans="1:17" s="190" customFormat="1" x14ac:dyDescent="0.2">
      <c r="B1" s="203"/>
      <c r="C1" s="203"/>
      <c r="D1" s="203"/>
      <c r="E1" s="203"/>
      <c r="F1" s="203"/>
      <c r="G1" s="203"/>
      <c r="H1" s="203"/>
      <c r="I1" s="203"/>
      <c r="J1" s="203"/>
      <c r="K1" s="203"/>
      <c r="L1" s="203"/>
    </row>
    <row r="2" spans="1:17" s="190" customFormat="1" x14ac:dyDescent="0.2">
      <c r="A2" s="217" t="s">
        <v>121</v>
      </c>
      <c r="B2" s="203"/>
      <c r="C2" s="203"/>
      <c r="D2" s="203"/>
      <c r="E2" s="203"/>
      <c r="F2" s="203"/>
      <c r="G2" s="203"/>
      <c r="H2" s="203"/>
      <c r="I2" s="203"/>
      <c r="K2" s="203"/>
      <c r="L2" s="203"/>
    </row>
    <row r="3" spans="1:17" s="190" customFormat="1" ht="15" x14ac:dyDescent="0.25">
      <c r="A3" s="217" t="s">
        <v>122</v>
      </c>
      <c r="B3" s="203"/>
      <c r="C3" s="203"/>
      <c r="D3" s="203"/>
      <c r="E3" s="203"/>
      <c r="F3" s="203"/>
      <c r="G3" s="203"/>
      <c r="H3" s="203"/>
      <c r="I3" s="203"/>
      <c r="J3" s="359"/>
      <c r="K3" s="203"/>
      <c r="L3" s="203"/>
    </row>
    <row r="4" spans="1:17" s="190" customFormat="1" x14ac:dyDescent="0.2">
      <c r="B4" s="203"/>
      <c r="C4" s="203"/>
      <c r="D4" s="203"/>
      <c r="E4" s="203"/>
      <c r="F4" s="203"/>
      <c r="G4" s="203"/>
      <c r="H4" s="203"/>
      <c r="I4" s="203"/>
      <c r="J4" s="203"/>
      <c r="K4" s="203"/>
      <c r="L4" s="203"/>
    </row>
    <row r="5" spans="1:17" s="190" customFormat="1" ht="12.75" x14ac:dyDescent="0.2">
      <c r="B5" s="424" t="s">
        <v>105</v>
      </c>
      <c r="C5" s="424"/>
      <c r="D5" s="424"/>
      <c r="E5" s="424"/>
      <c r="F5" s="424"/>
      <c r="G5" s="424"/>
      <c r="H5" s="424"/>
      <c r="I5" s="424"/>
      <c r="J5" s="424"/>
      <c r="K5" s="424"/>
      <c r="M5" s="390" t="s">
        <v>594</v>
      </c>
      <c r="O5" s="360"/>
    </row>
    <row r="6" spans="1:17" s="190" customFormat="1" ht="12.75" x14ac:dyDescent="0.2">
      <c r="B6" s="437" t="str">
        <f>'Solicitudes Regiones'!$B$6:$P$6</f>
        <v>Acumuladas de julio de 2008 a octubre de 2018</v>
      </c>
      <c r="C6" s="437"/>
      <c r="D6" s="437"/>
      <c r="E6" s="437"/>
      <c r="F6" s="437"/>
      <c r="G6" s="437"/>
      <c r="H6" s="437"/>
      <c r="I6" s="437"/>
      <c r="J6" s="437"/>
      <c r="K6" s="437"/>
      <c r="L6" s="231"/>
    </row>
    <row r="7" spans="1:17" s="193" customFormat="1" x14ac:dyDescent="0.2">
      <c r="B7" s="191"/>
      <c r="C7" s="192"/>
      <c r="D7" s="192"/>
      <c r="E7" s="192"/>
      <c r="F7" s="192"/>
      <c r="G7" s="192"/>
      <c r="H7" s="192"/>
      <c r="I7" s="192"/>
      <c r="J7" s="192"/>
      <c r="K7" s="192"/>
      <c r="L7" s="192"/>
    </row>
    <row r="8" spans="1:17" ht="15" customHeight="1" x14ac:dyDescent="0.2">
      <c r="B8" s="453" t="s">
        <v>73</v>
      </c>
      <c r="C8" s="454"/>
      <c r="D8" s="454"/>
      <c r="E8" s="454"/>
      <c r="F8" s="454"/>
      <c r="G8" s="454"/>
      <c r="H8" s="454"/>
      <c r="I8" s="454"/>
      <c r="J8" s="454"/>
      <c r="K8" s="455"/>
      <c r="L8" s="208"/>
    </row>
    <row r="9" spans="1:17" ht="20.25" customHeight="1" x14ac:dyDescent="0.2">
      <c r="B9" s="452" t="s">
        <v>74</v>
      </c>
      <c r="C9" s="453" t="s">
        <v>2</v>
      </c>
      <c r="D9" s="454"/>
      <c r="E9" s="454"/>
      <c r="F9" s="454"/>
      <c r="G9" s="454"/>
      <c r="H9" s="454"/>
      <c r="I9" s="454"/>
      <c r="J9" s="454"/>
      <c r="K9" s="455"/>
    </row>
    <row r="10" spans="1:17" ht="24" x14ac:dyDescent="0.2">
      <c r="B10" s="452"/>
      <c r="C10" s="186" t="s">
        <v>75</v>
      </c>
      <c r="D10" s="186" t="s">
        <v>76</v>
      </c>
      <c r="E10" s="186" t="s">
        <v>77</v>
      </c>
      <c r="F10" s="186" t="s">
        <v>78</v>
      </c>
      <c r="G10" s="186" t="s">
        <v>8</v>
      </c>
      <c r="H10" s="186" t="s">
        <v>79</v>
      </c>
      <c r="I10" s="186" t="s">
        <v>80</v>
      </c>
      <c r="J10" s="186" t="s">
        <v>81</v>
      </c>
      <c r="K10" s="247" t="s">
        <v>46</v>
      </c>
    </row>
    <row r="11" spans="1:17" x14ac:dyDescent="0.2">
      <c r="B11" s="183" t="s">
        <v>220</v>
      </c>
      <c r="C11" s="181">
        <v>5328</v>
      </c>
      <c r="D11" s="181">
        <v>2800</v>
      </c>
      <c r="E11" s="181">
        <f>C11+D11</f>
        <v>8128</v>
      </c>
      <c r="F11" s="182">
        <f>E11/$E$44</f>
        <v>0.22145932101792817</v>
      </c>
      <c r="G11" s="181">
        <v>16916</v>
      </c>
      <c r="H11" s="181">
        <v>1447</v>
      </c>
      <c r="I11" s="181">
        <f>G11+H11</f>
        <v>18363</v>
      </c>
      <c r="J11" s="182">
        <f>I11/$I$44</f>
        <v>0.22906791078289507</v>
      </c>
      <c r="K11" s="181">
        <f t="shared" ref="K11:K43" si="0">E11+I11</f>
        <v>26491</v>
      </c>
      <c r="Q11" s="194"/>
    </row>
    <row r="12" spans="1:17" x14ac:dyDescent="0.2">
      <c r="B12" s="183" t="s">
        <v>221</v>
      </c>
      <c r="C12" s="181">
        <v>559</v>
      </c>
      <c r="D12" s="181">
        <v>288</v>
      </c>
      <c r="E12" s="181">
        <f t="shared" ref="E12:E43" si="1">C12+D12</f>
        <v>847</v>
      </c>
      <c r="F12" s="182">
        <f t="shared" ref="F12:F43" si="2">E12/$E$44</f>
        <v>2.307776142989483E-2</v>
      </c>
      <c r="G12" s="181">
        <v>1778</v>
      </c>
      <c r="H12" s="181">
        <v>108</v>
      </c>
      <c r="I12" s="181">
        <f t="shared" ref="I12:I43" si="3">G12+H12</f>
        <v>1886</v>
      </c>
      <c r="J12" s="182">
        <f t="shared" ref="J12:J43" si="4">I12/$I$44</f>
        <v>2.3526770121251435E-2</v>
      </c>
      <c r="K12" s="181">
        <f t="shared" si="0"/>
        <v>2733</v>
      </c>
      <c r="Q12" s="194"/>
    </row>
    <row r="13" spans="1:17" x14ac:dyDescent="0.2">
      <c r="B13" s="183" t="s">
        <v>222</v>
      </c>
      <c r="C13" s="181">
        <v>742</v>
      </c>
      <c r="D13" s="181">
        <v>320</v>
      </c>
      <c r="E13" s="181">
        <f t="shared" si="1"/>
        <v>1062</v>
      </c>
      <c r="F13" s="182">
        <f t="shared" si="2"/>
        <v>2.8935752820009809E-2</v>
      </c>
      <c r="G13" s="181">
        <v>2301</v>
      </c>
      <c r="H13" s="181">
        <v>152</v>
      </c>
      <c r="I13" s="181">
        <f t="shared" si="3"/>
        <v>2453</v>
      </c>
      <c r="J13" s="182">
        <f t="shared" si="4"/>
        <v>3.0599770470535404E-2</v>
      </c>
      <c r="K13" s="181">
        <f t="shared" si="0"/>
        <v>3515</v>
      </c>
      <c r="Q13" s="194"/>
    </row>
    <row r="14" spans="1:17" x14ac:dyDescent="0.2">
      <c r="B14" s="183" t="s">
        <v>223</v>
      </c>
      <c r="C14" s="181">
        <v>658</v>
      </c>
      <c r="D14" s="181">
        <v>404</v>
      </c>
      <c r="E14" s="181">
        <f t="shared" si="1"/>
        <v>1062</v>
      </c>
      <c r="F14" s="182">
        <f t="shared" si="2"/>
        <v>2.8935752820009809E-2</v>
      </c>
      <c r="G14" s="181">
        <v>1902</v>
      </c>
      <c r="H14" s="181">
        <v>119</v>
      </c>
      <c r="I14" s="181">
        <f t="shared" si="3"/>
        <v>2021</v>
      </c>
      <c r="J14" s="182">
        <f t="shared" si="4"/>
        <v>2.5210817823461903E-2</v>
      </c>
      <c r="K14" s="181">
        <f t="shared" si="0"/>
        <v>3083</v>
      </c>
      <c r="Q14" s="194"/>
    </row>
    <row r="15" spans="1:17" x14ac:dyDescent="0.2">
      <c r="B15" s="183" t="s">
        <v>224</v>
      </c>
      <c r="C15" s="181">
        <v>484</v>
      </c>
      <c r="D15" s="181">
        <v>286</v>
      </c>
      <c r="E15" s="181">
        <f t="shared" si="1"/>
        <v>770</v>
      </c>
      <c r="F15" s="182">
        <f t="shared" si="2"/>
        <v>2.0979783118086209E-2</v>
      </c>
      <c r="G15" s="181">
        <v>1982</v>
      </c>
      <c r="H15" s="181">
        <v>127</v>
      </c>
      <c r="I15" s="181">
        <f t="shared" si="3"/>
        <v>2109</v>
      </c>
      <c r="J15" s="182">
        <f t="shared" si="4"/>
        <v>2.6308567436754651E-2</v>
      </c>
      <c r="K15" s="181">
        <f t="shared" si="0"/>
        <v>2879</v>
      </c>
      <c r="Q15" s="194"/>
    </row>
    <row r="16" spans="1:17" x14ac:dyDescent="0.2">
      <c r="B16" s="183" t="s">
        <v>225</v>
      </c>
      <c r="C16" s="181">
        <v>211</v>
      </c>
      <c r="D16" s="181">
        <v>146</v>
      </c>
      <c r="E16" s="181">
        <f t="shared" si="1"/>
        <v>357</v>
      </c>
      <c r="F16" s="182">
        <f t="shared" si="2"/>
        <v>9.7269903547490596E-3</v>
      </c>
      <c r="G16" s="181">
        <v>490</v>
      </c>
      <c r="H16" s="181">
        <v>29</v>
      </c>
      <c r="I16" s="181">
        <f t="shared" si="3"/>
        <v>519</v>
      </c>
      <c r="J16" s="182">
        <f t="shared" si="4"/>
        <v>6.4742278329424675E-3</v>
      </c>
      <c r="K16" s="181">
        <f t="shared" si="0"/>
        <v>876</v>
      </c>
      <c r="Q16" s="194"/>
    </row>
    <row r="17" spans="2:17" x14ac:dyDescent="0.2">
      <c r="B17" s="183" t="s">
        <v>226</v>
      </c>
      <c r="C17" s="181">
        <v>252</v>
      </c>
      <c r="D17" s="181">
        <v>189</v>
      </c>
      <c r="E17" s="181">
        <f t="shared" si="1"/>
        <v>441</v>
      </c>
      <c r="F17" s="182">
        <f t="shared" si="2"/>
        <v>1.2015693967631191E-2</v>
      </c>
      <c r="G17" s="181">
        <v>665</v>
      </c>
      <c r="H17" s="181">
        <v>43</v>
      </c>
      <c r="I17" s="181">
        <f t="shared" si="3"/>
        <v>708</v>
      </c>
      <c r="J17" s="182">
        <f t="shared" si="4"/>
        <v>8.8318946160371239E-3</v>
      </c>
      <c r="K17" s="181">
        <f t="shared" si="0"/>
        <v>1149</v>
      </c>
      <c r="Q17" s="194"/>
    </row>
    <row r="18" spans="2:17" x14ac:dyDescent="0.2">
      <c r="B18" s="183" t="s">
        <v>227</v>
      </c>
      <c r="C18" s="181">
        <v>524</v>
      </c>
      <c r="D18" s="181">
        <v>384</v>
      </c>
      <c r="E18" s="181">
        <f t="shared" si="1"/>
        <v>908</v>
      </c>
      <c r="F18" s="182">
        <f t="shared" si="2"/>
        <v>2.4739796196392567E-2</v>
      </c>
      <c r="G18" s="181">
        <v>1632</v>
      </c>
      <c r="H18" s="181">
        <v>101</v>
      </c>
      <c r="I18" s="181">
        <f t="shared" si="3"/>
        <v>1733</v>
      </c>
      <c r="J18" s="182">
        <f t="shared" si="4"/>
        <v>2.1618182725412903E-2</v>
      </c>
      <c r="K18" s="181">
        <f t="shared" si="0"/>
        <v>2641</v>
      </c>
      <c r="Q18" s="194"/>
    </row>
    <row r="19" spans="2:17" x14ac:dyDescent="0.2">
      <c r="B19" s="183" t="s">
        <v>228</v>
      </c>
      <c r="C19" s="181">
        <v>377</v>
      </c>
      <c r="D19" s="181">
        <v>211</v>
      </c>
      <c r="E19" s="181">
        <f t="shared" si="1"/>
        <v>588</v>
      </c>
      <c r="F19" s="182">
        <f t="shared" si="2"/>
        <v>1.6020925290174921E-2</v>
      </c>
      <c r="G19" s="181">
        <v>1197</v>
      </c>
      <c r="H19" s="181">
        <v>83</v>
      </c>
      <c r="I19" s="181">
        <f t="shared" si="3"/>
        <v>1280</v>
      </c>
      <c r="J19" s="182">
        <f t="shared" si="4"/>
        <v>1.5967267102439998E-2</v>
      </c>
      <c r="K19" s="181">
        <f t="shared" si="0"/>
        <v>1868</v>
      </c>
      <c r="Q19" s="194"/>
    </row>
    <row r="20" spans="2:17" x14ac:dyDescent="0.2">
      <c r="B20" s="183" t="s">
        <v>229</v>
      </c>
      <c r="C20" s="181">
        <v>220</v>
      </c>
      <c r="D20" s="181">
        <v>191</v>
      </c>
      <c r="E20" s="181">
        <f t="shared" si="1"/>
        <v>411</v>
      </c>
      <c r="F20" s="182">
        <f t="shared" si="2"/>
        <v>1.1198299820173287E-2</v>
      </c>
      <c r="G20" s="181">
        <v>843</v>
      </c>
      <c r="H20" s="181">
        <v>64</v>
      </c>
      <c r="I20" s="181">
        <f t="shared" si="3"/>
        <v>907</v>
      </c>
      <c r="J20" s="182">
        <f t="shared" si="4"/>
        <v>1.1314305673369593E-2</v>
      </c>
      <c r="K20" s="181">
        <f t="shared" si="0"/>
        <v>1318</v>
      </c>
      <c r="Q20" s="194"/>
    </row>
    <row r="21" spans="2:17" x14ac:dyDescent="0.2">
      <c r="B21" s="183" t="s">
        <v>230</v>
      </c>
      <c r="C21" s="181">
        <v>1047</v>
      </c>
      <c r="D21" s="181">
        <v>655</v>
      </c>
      <c r="E21" s="181">
        <f t="shared" si="1"/>
        <v>1702</v>
      </c>
      <c r="F21" s="182">
        <f t="shared" si="2"/>
        <v>4.6373494632445098E-2</v>
      </c>
      <c r="G21" s="181">
        <v>3891</v>
      </c>
      <c r="H21" s="181">
        <v>258</v>
      </c>
      <c r="I21" s="181">
        <f t="shared" si="3"/>
        <v>4149</v>
      </c>
      <c r="J21" s="182">
        <f t="shared" si="4"/>
        <v>5.17563993812684E-2</v>
      </c>
      <c r="K21" s="181">
        <f t="shared" si="0"/>
        <v>5851</v>
      </c>
      <c r="Q21" s="194"/>
    </row>
    <row r="22" spans="2:17" x14ac:dyDescent="0.2">
      <c r="B22" s="183" t="s">
        <v>231</v>
      </c>
      <c r="C22" s="181">
        <v>249</v>
      </c>
      <c r="D22" s="181">
        <v>200</v>
      </c>
      <c r="E22" s="181">
        <f t="shared" si="1"/>
        <v>449</v>
      </c>
      <c r="F22" s="182">
        <f t="shared" si="2"/>
        <v>1.2233665740286634E-2</v>
      </c>
      <c r="G22" s="181">
        <v>941</v>
      </c>
      <c r="H22" s="181">
        <v>91</v>
      </c>
      <c r="I22" s="181">
        <f t="shared" si="3"/>
        <v>1032</v>
      </c>
      <c r="J22" s="182">
        <f t="shared" si="4"/>
        <v>1.2873609101342248E-2</v>
      </c>
      <c r="K22" s="181">
        <f t="shared" si="0"/>
        <v>1481</v>
      </c>
      <c r="Q22" s="194"/>
    </row>
    <row r="23" spans="2:17" x14ac:dyDescent="0.2">
      <c r="B23" s="183" t="s">
        <v>232</v>
      </c>
      <c r="C23" s="181">
        <v>775</v>
      </c>
      <c r="D23" s="181">
        <v>445</v>
      </c>
      <c r="E23" s="181">
        <f t="shared" si="1"/>
        <v>1220</v>
      </c>
      <c r="F23" s="182">
        <f t="shared" si="2"/>
        <v>3.3240695329954772E-2</v>
      </c>
      <c r="G23" s="181">
        <v>2166</v>
      </c>
      <c r="H23" s="181">
        <v>96</v>
      </c>
      <c r="I23" s="181">
        <f t="shared" si="3"/>
        <v>2262</v>
      </c>
      <c r="J23" s="182">
        <f t="shared" si="4"/>
        <v>2.8217154832593183E-2</v>
      </c>
      <c r="K23" s="181">
        <f t="shared" si="0"/>
        <v>3482</v>
      </c>
      <c r="Q23" s="194"/>
    </row>
    <row r="24" spans="2:17" x14ac:dyDescent="0.2">
      <c r="B24" s="183" t="s">
        <v>233</v>
      </c>
      <c r="C24" s="181">
        <v>587</v>
      </c>
      <c r="D24" s="181">
        <v>430</v>
      </c>
      <c r="E24" s="181">
        <f t="shared" si="1"/>
        <v>1017</v>
      </c>
      <c r="F24" s="182">
        <f t="shared" si="2"/>
        <v>2.7709661598822953E-2</v>
      </c>
      <c r="G24" s="181">
        <v>2116</v>
      </c>
      <c r="H24" s="181">
        <v>145</v>
      </c>
      <c r="I24" s="181">
        <f t="shared" si="3"/>
        <v>2261</v>
      </c>
      <c r="J24" s="182">
        <f t="shared" si="4"/>
        <v>2.8204680405169404E-2</v>
      </c>
      <c r="K24" s="181">
        <f t="shared" si="0"/>
        <v>3278</v>
      </c>
      <c r="Q24" s="194"/>
    </row>
    <row r="25" spans="2:17" x14ac:dyDescent="0.2">
      <c r="B25" s="183" t="s">
        <v>234</v>
      </c>
      <c r="C25" s="181">
        <v>436</v>
      </c>
      <c r="D25" s="181">
        <v>239</v>
      </c>
      <c r="E25" s="181">
        <f t="shared" si="1"/>
        <v>675</v>
      </c>
      <c r="F25" s="182">
        <f t="shared" si="2"/>
        <v>1.8391368317802845E-2</v>
      </c>
      <c r="G25" s="181">
        <v>1530</v>
      </c>
      <c r="H25" s="181">
        <v>63</v>
      </c>
      <c r="I25" s="181">
        <f t="shared" si="3"/>
        <v>1593</v>
      </c>
      <c r="J25" s="182">
        <f t="shared" si="4"/>
        <v>1.9871762886083527E-2</v>
      </c>
      <c r="K25" s="181">
        <f t="shared" si="0"/>
        <v>2268</v>
      </c>
      <c r="Q25" s="194"/>
    </row>
    <row r="26" spans="2:17" x14ac:dyDescent="0.2">
      <c r="B26" s="183" t="s">
        <v>235</v>
      </c>
      <c r="C26" s="181">
        <v>409</v>
      </c>
      <c r="D26" s="181">
        <v>258</v>
      </c>
      <c r="E26" s="181">
        <f t="shared" si="1"/>
        <v>667</v>
      </c>
      <c r="F26" s="182">
        <f t="shared" si="2"/>
        <v>1.8173396545147404E-2</v>
      </c>
      <c r="G26" s="181">
        <v>1172</v>
      </c>
      <c r="H26" s="181">
        <v>76</v>
      </c>
      <c r="I26" s="181">
        <f t="shared" si="3"/>
        <v>1248</v>
      </c>
      <c r="J26" s="182">
        <f t="shared" si="4"/>
        <v>1.5568085424878999E-2</v>
      </c>
      <c r="K26" s="181">
        <f t="shared" si="0"/>
        <v>1915</v>
      </c>
      <c r="Q26" s="194"/>
    </row>
    <row r="27" spans="2:17" x14ac:dyDescent="0.2">
      <c r="B27" s="183" t="s">
        <v>236</v>
      </c>
      <c r="C27" s="181">
        <v>1501</v>
      </c>
      <c r="D27" s="181">
        <v>953</v>
      </c>
      <c r="E27" s="181">
        <f t="shared" si="1"/>
        <v>2454</v>
      </c>
      <c r="F27" s="182">
        <f t="shared" si="2"/>
        <v>6.6862841262056563E-2</v>
      </c>
      <c r="G27" s="181">
        <v>5268</v>
      </c>
      <c r="H27" s="181">
        <v>412</v>
      </c>
      <c r="I27" s="181">
        <f t="shared" si="3"/>
        <v>5680</v>
      </c>
      <c r="J27" s="182">
        <f t="shared" si="4"/>
        <v>7.0854747767077494E-2</v>
      </c>
      <c r="K27" s="181">
        <f t="shared" si="0"/>
        <v>8134</v>
      </c>
      <c r="Q27" s="194"/>
    </row>
    <row r="28" spans="2:17" x14ac:dyDescent="0.2">
      <c r="B28" s="183" t="s">
        <v>237</v>
      </c>
      <c r="C28" s="181">
        <v>242</v>
      </c>
      <c r="D28" s="181">
        <v>145</v>
      </c>
      <c r="E28" s="181">
        <f t="shared" si="1"/>
        <v>387</v>
      </c>
      <c r="F28" s="182">
        <f t="shared" si="2"/>
        <v>1.0544384502206964E-2</v>
      </c>
      <c r="G28" s="181">
        <v>832</v>
      </c>
      <c r="H28" s="181">
        <v>23</v>
      </c>
      <c r="I28" s="181">
        <f t="shared" si="3"/>
        <v>855</v>
      </c>
      <c r="J28" s="182">
        <f t="shared" si="4"/>
        <v>1.0665635447332967E-2</v>
      </c>
      <c r="K28" s="181">
        <f t="shared" si="0"/>
        <v>1242</v>
      </c>
      <c r="Q28" s="194"/>
    </row>
    <row r="29" spans="2:17" x14ac:dyDescent="0.2">
      <c r="B29" s="183" t="s">
        <v>238</v>
      </c>
      <c r="C29" s="181">
        <v>347</v>
      </c>
      <c r="D29" s="181">
        <v>192</v>
      </c>
      <c r="E29" s="181">
        <f t="shared" si="1"/>
        <v>539</v>
      </c>
      <c r="F29" s="182">
        <f t="shared" si="2"/>
        <v>1.4685848182660345E-2</v>
      </c>
      <c r="G29" s="181">
        <v>525</v>
      </c>
      <c r="H29" s="181">
        <v>39</v>
      </c>
      <c r="I29" s="181">
        <f t="shared" si="3"/>
        <v>564</v>
      </c>
      <c r="J29" s="182">
        <f t="shared" si="4"/>
        <v>7.0355770670126241E-3</v>
      </c>
      <c r="K29" s="181">
        <f t="shared" si="0"/>
        <v>1103</v>
      </c>
      <c r="Q29" s="194"/>
    </row>
    <row r="30" spans="2:17" x14ac:dyDescent="0.2">
      <c r="B30" s="183" t="s">
        <v>239</v>
      </c>
      <c r="C30" s="181">
        <v>975</v>
      </c>
      <c r="D30" s="181">
        <v>706</v>
      </c>
      <c r="E30" s="181">
        <f t="shared" si="1"/>
        <v>1681</v>
      </c>
      <c r="F30" s="182">
        <f t="shared" si="2"/>
        <v>4.5801318729224563E-2</v>
      </c>
      <c r="G30" s="181">
        <v>3220</v>
      </c>
      <c r="H30" s="181">
        <v>195</v>
      </c>
      <c r="I30" s="181">
        <f t="shared" si="3"/>
        <v>3415</v>
      </c>
      <c r="J30" s="182">
        <f t="shared" si="4"/>
        <v>4.2600169652212964E-2</v>
      </c>
      <c r="K30" s="181">
        <f t="shared" si="0"/>
        <v>5096</v>
      </c>
      <c r="Q30" s="194"/>
    </row>
    <row r="31" spans="2:17" x14ac:dyDescent="0.2">
      <c r="B31" s="183" t="s">
        <v>240</v>
      </c>
      <c r="C31" s="181">
        <v>264</v>
      </c>
      <c r="D31" s="181">
        <v>175</v>
      </c>
      <c r="E31" s="181">
        <f t="shared" si="1"/>
        <v>439</v>
      </c>
      <c r="F31" s="182">
        <f t="shared" si="2"/>
        <v>1.1961201024467332E-2</v>
      </c>
      <c r="G31" s="181">
        <v>608</v>
      </c>
      <c r="H31" s="181">
        <v>55</v>
      </c>
      <c r="I31" s="181">
        <f t="shared" si="3"/>
        <v>663</v>
      </c>
      <c r="J31" s="182">
        <f t="shared" si="4"/>
        <v>8.2705453819669674E-3</v>
      </c>
      <c r="K31" s="181">
        <f t="shared" si="0"/>
        <v>1102</v>
      </c>
      <c r="Q31" s="194"/>
    </row>
    <row r="32" spans="2:17" x14ac:dyDescent="0.2">
      <c r="B32" s="183" t="s">
        <v>241</v>
      </c>
      <c r="C32" s="181">
        <v>510</v>
      </c>
      <c r="D32" s="181">
        <v>300</v>
      </c>
      <c r="E32" s="181">
        <f t="shared" si="1"/>
        <v>810</v>
      </c>
      <c r="F32" s="182">
        <f t="shared" si="2"/>
        <v>2.2069641981363415E-2</v>
      </c>
      <c r="G32" s="181">
        <v>1609</v>
      </c>
      <c r="H32" s="181">
        <v>86</v>
      </c>
      <c r="I32" s="181">
        <f t="shared" si="3"/>
        <v>1695</v>
      </c>
      <c r="J32" s="182">
        <f t="shared" si="4"/>
        <v>2.1144154483309217E-2</v>
      </c>
      <c r="K32" s="181">
        <f t="shared" si="0"/>
        <v>2505</v>
      </c>
      <c r="Q32" s="194"/>
    </row>
    <row r="33" spans="2:17" x14ac:dyDescent="0.2">
      <c r="B33" s="183" t="s">
        <v>242</v>
      </c>
      <c r="C33" s="181">
        <v>717</v>
      </c>
      <c r="D33" s="181">
        <v>486</v>
      </c>
      <c r="E33" s="181">
        <f t="shared" si="1"/>
        <v>1203</v>
      </c>
      <c r="F33" s="182">
        <f t="shared" si="2"/>
        <v>3.2777505313061957E-2</v>
      </c>
      <c r="G33" s="181">
        <v>2080</v>
      </c>
      <c r="H33" s="181">
        <v>170</v>
      </c>
      <c r="I33" s="181">
        <f t="shared" si="3"/>
        <v>2250</v>
      </c>
      <c r="J33" s="182">
        <f t="shared" si="4"/>
        <v>2.8067461703507809E-2</v>
      </c>
      <c r="K33" s="181">
        <f t="shared" si="0"/>
        <v>3453</v>
      </c>
      <c r="Q33" s="194"/>
    </row>
    <row r="34" spans="2:17" x14ac:dyDescent="0.2">
      <c r="B34" s="183" t="s">
        <v>243</v>
      </c>
      <c r="C34" s="181">
        <v>288</v>
      </c>
      <c r="D34" s="181">
        <v>136</v>
      </c>
      <c r="E34" s="181">
        <f t="shared" si="1"/>
        <v>424</v>
      </c>
      <c r="F34" s="182">
        <f t="shared" si="2"/>
        <v>1.1552503950738379E-2</v>
      </c>
      <c r="G34" s="181">
        <v>1020</v>
      </c>
      <c r="H34" s="181">
        <v>76</v>
      </c>
      <c r="I34" s="181">
        <f t="shared" si="3"/>
        <v>1096</v>
      </c>
      <c r="J34" s="182">
        <f t="shared" si="4"/>
        <v>1.3671972456464248E-2</v>
      </c>
      <c r="K34" s="181">
        <f t="shared" si="0"/>
        <v>1520</v>
      </c>
      <c r="Q34" s="194"/>
    </row>
    <row r="35" spans="2:17" x14ac:dyDescent="0.2">
      <c r="B35" s="183" t="s">
        <v>244</v>
      </c>
      <c r="C35" s="181">
        <v>460</v>
      </c>
      <c r="D35" s="181">
        <v>258</v>
      </c>
      <c r="E35" s="181">
        <f t="shared" si="1"/>
        <v>718</v>
      </c>
      <c r="F35" s="182">
        <f t="shared" si="2"/>
        <v>1.9562966595825841E-2</v>
      </c>
      <c r="G35" s="181">
        <v>1252</v>
      </c>
      <c r="H35" s="181">
        <v>89</v>
      </c>
      <c r="I35" s="181">
        <f t="shared" si="3"/>
        <v>1341</v>
      </c>
      <c r="J35" s="182">
        <f t="shared" si="4"/>
        <v>1.6728207175290655E-2</v>
      </c>
      <c r="K35" s="181">
        <f t="shared" si="0"/>
        <v>2059</v>
      </c>
      <c r="Q35" s="194"/>
    </row>
    <row r="36" spans="2:17" x14ac:dyDescent="0.2">
      <c r="B36" s="183" t="s">
        <v>245</v>
      </c>
      <c r="C36" s="181">
        <v>1629</v>
      </c>
      <c r="D36" s="181">
        <v>869</v>
      </c>
      <c r="E36" s="181">
        <f t="shared" si="1"/>
        <v>2498</v>
      </c>
      <c r="F36" s="182">
        <f t="shared" si="2"/>
        <v>6.8061686011661487E-2</v>
      </c>
      <c r="G36" s="181">
        <v>6382</v>
      </c>
      <c r="H36" s="181">
        <v>376</v>
      </c>
      <c r="I36" s="181">
        <f t="shared" si="3"/>
        <v>6758</v>
      </c>
      <c r="J36" s="182">
        <f t="shared" si="4"/>
        <v>8.4302180529913673E-2</v>
      </c>
      <c r="K36" s="181">
        <f t="shared" si="0"/>
        <v>9256</v>
      </c>
      <c r="Q36" s="194"/>
    </row>
    <row r="37" spans="2:17" x14ac:dyDescent="0.2">
      <c r="B37" s="183" t="s">
        <v>246</v>
      </c>
      <c r="C37" s="181">
        <v>382</v>
      </c>
      <c r="D37" s="181">
        <v>271</v>
      </c>
      <c r="E37" s="181">
        <f t="shared" si="1"/>
        <v>653</v>
      </c>
      <c r="F37" s="182">
        <f t="shared" si="2"/>
        <v>1.7791945943000383E-2</v>
      </c>
      <c r="G37" s="181">
        <v>1657</v>
      </c>
      <c r="H37" s="181">
        <v>119</v>
      </c>
      <c r="I37" s="181">
        <f t="shared" si="3"/>
        <v>1776</v>
      </c>
      <c r="J37" s="182">
        <f t="shared" si="4"/>
        <v>2.2154583104635497E-2</v>
      </c>
      <c r="K37" s="181">
        <f t="shared" si="0"/>
        <v>2429</v>
      </c>
      <c r="Q37" s="194"/>
    </row>
    <row r="38" spans="2:17" x14ac:dyDescent="0.2">
      <c r="B38" s="183" t="s">
        <v>247</v>
      </c>
      <c r="C38" s="181">
        <v>313</v>
      </c>
      <c r="D38" s="181">
        <v>272</v>
      </c>
      <c r="E38" s="181">
        <f t="shared" si="1"/>
        <v>585</v>
      </c>
      <c r="F38" s="182">
        <f t="shared" si="2"/>
        <v>1.5939185875429134E-2</v>
      </c>
      <c r="G38" s="181">
        <v>1188</v>
      </c>
      <c r="H38" s="181">
        <v>45</v>
      </c>
      <c r="I38" s="181">
        <f t="shared" si="3"/>
        <v>1233</v>
      </c>
      <c r="J38" s="182">
        <f t="shared" si="4"/>
        <v>1.538096901352228E-2</v>
      </c>
      <c r="K38" s="181">
        <f t="shared" si="0"/>
        <v>1818</v>
      </c>
      <c r="Q38" s="194"/>
    </row>
    <row r="39" spans="2:17" x14ac:dyDescent="0.2">
      <c r="B39" s="183" t="s">
        <v>248</v>
      </c>
      <c r="C39" s="181">
        <v>271</v>
      </c>
      <c r="D39" s="181">
        <v>195</v>
      </c>
      <c r="E39" s="181">
        <f t="shared" si="1"/>
        <v>466</v>
      </c>
      <c r="F39" s="182">
        <f t="shared" si="2"/>
        <v>1.2696855757179446E-2</v>
      </c>
      <c r="G39" s="181">
        <v>790</v>
      </c>
      <c r="H39" s="181">
        <v>31</v>
      </c>
      <c r="I39" s="181">
        <f t="shared" si="3"/>
        <v>821</v>
      </c>
      <c r="J39" s="182">
        <f t="shared" si="4"/>
        <v>1.0241504914924406E-2</v>
      </c>
      <c r="K39" s="181">
        <f t="shared" si="0"/>
        <v>1287</v>
      </c>
      <c r="Q39" s="194"/>
    </row>
    <row r="40" spans="2:17" x14ac:dyDescent="0.2">
      <c r="B40" s="183" t="s">
        <v>249</v>
      </c>
      <c r="C40" s="181">
        <v>156</v>
      </c>
      <c r="D40" s="181">
        <v>91</v>
      </c>
      <c r="E40" s="181">
        <f t="shared" si="1"/>
        <v>247</v>
      </c>
      <c r="F40" s="182">
        <f t="shared" si="2"/>
        <v>6.7298784807367446E-3</v>
      </c>
      <c r="G40" s="181">
        <v>454</v>
      </c>
      <c r="H40" s="181">
        <v>16</v>
      </c>
      <c r="I40" s="181">
        <f t="shared" si="3"/>
        <v>470</v>
      </c>
      <c r="J40" s="182">
        <f t="shared" si="4"/>
        <v>5.862980889177187E-3</v>
      </c>
      <c r="K40" s="181">
        <f t="shared" si="0"/>
        <v>717</v>
      </c>
      <c r="Q40" s="194"/>
    </row>
    <row r="41" spans="2:17" x14ac:dyDescent="0.2">
      <c r="B41" s="183" t="s">
        <v>250</v>
      </c>
      <c r="C41" s="181">
        <v>1564</v>
      </c>
      <c r="D41" s="181">
        <v>775</v>
      </c>
      <c r="E41" s="181">
        <f t="shared" si="1"/>
        <v>2339</v>
      </c>
      <c r="F41" s="182">
        <f t="shared" si="2"/>
        <v>6.3729497030134599E-2</v>
      </c>
      <c r="G41" s="181">
        <v>4922</v>
      </c>
      <c r="H41" s="181">
        <v>261</v>
      </c>
      <c r="I41" s="181">
        <f t="shared" si="3"/>
        <v>5183</v>
      </c>
      <c r="J41" s="182">
        <f t="shared" si="4"/>
        <v>6.4654957337458213E-2</v>
      </c>
      <c r="K41" s="181">
        <f t="shared" si="0"/>
        <v>7522</v>
      </c>
      <c r="Q41" s="194"/>
    </row>
    <row r="42" spans="2:17" x14ac:dyDescent="0.2">
      <c r="B42" s="183" t="s">
        <v>251</v>
      </c>
      <c r="C42" s="181">
        <v>433</v>
      </c>
      <c r="D42" s="181">
        <v>309</v>
      </c>
      <c r="E42" s="181">
        <f t="shared" si="1"/>
        <v>742</v>
      </c>
      <c r="F42" s="182">
        <f t="shared" si="2"/>
        <v>2.0216881913792163E-2</v>
      </c>
      <c r="G42" s="181">
        <v>1379</v>
      </c>
      <c r="H42" s="181">
        <v>91</v>
      </c>
      <c r="I42" s="181">
        <f t="shared" si="3"/>
        <v>1470</v>
      </c>
      <c r="J42" s="182">
        <f t="shared" si="4"/>
        <v>1.8337408312958436E-2</v>
      </c>
      <c r="K42" s="181">
        <f t="shared" si="0"/>
        <v>2212</v>
      </c>
      <c r="Q42" s="194"/>
    </row>
    <row r="43" spans="2:17" x14ac:dyDescent="0.2">
      <c r="B43" s="183" t="s">
        <v>252</v>
      </c>
      <c r="C43" s="181">
        <v>125</v>
      </c>
      <c r="D43" s="181">
        <v>88</v>
      </c>
      <c r="E43" s="181">
        <f t="shared" si="1"/>
        <v>213</v>
      </c>
      <c r="F43" s="182">
        <f t="shared" si="2"/>
        <v>5.80349844695112E-3</v>
      </c>
      <c r="G43" s="181">
        <v>357</v>
      </c>
      <c r="H43" s="181">
        <v>13</v>
      </c>
      <c r="I43" s="181">
        <f t="shared" si="3"/>
        <v>370</v>
      </c>
      <c r="J43" s="182">
        <f t="shared" si="4"/>
        <v>4.6155381467990622E-3</v>
      </c>
      <c r="K43" s="181">
        <f t="shared" si="0"/>
        <v>583</v>
      </c>
      <c r="Q43" s="194"/>
    </row>
    <row r="44" spans="2:17" x14ac:dyDescent="0.2">
      <c r="B44" s="183" t="s">
        <v>66</v>
      </c>
      <c r="C44" s="181">
        <f>SUM(C11:C43)</f>
        <v>23035</v>
      </c>
      <c r="D44" s="181">
        <f t="shared" ref="D44:G44" si="5">SUM(D11:D43)</f>
        <v>13667</v>
      </c>
      <c r="E44" s="183">
        <f t="shared" ref="E44" si="6">C44+D44</f>
        <v>36702</v>
      </c>
      <c r="F44" s="182">
        <f t="shared" ref="F44" si="7">E44/$E$44</f>
        <v>1</v>
      </c>
      <c r="G44" s="181">
        <f t="shared" si="5"/>
        <v>75065</v>
      </c>
      <c r="H44" s="181">
        <f>SUM(H11:H43)</f>
        <v>5099</v>
      </c>
      <c r="I44" s="183">
        <f t="shared" ref="I44" si="8">G44+H44</f>
        <v>80164</v>
      </c>
      <c r="J44" s="182">
        <f t="shared" ref="J44" si="9">I44/$I$44</f>
        <v>1</v>
      </c>
      <c r="K44" s="181">
        <f t="shared" ref="K44:K45" si="10">E44+I44</f>
        <v>116866</v>
      </c>
      <c r="Q44" s="194"/>
    </row>
    <row r="45" spans="2:17" ht="25.5" customHeight="1" x14ac:dyDescent="0.2">
      <c r="B45" s="195" t="s">
        <v>82</v>
      </c>
      <c r="C45" s="196">
        <f>+C44/$K$44</f>
        <v>0.19710608731367549</v>
      </c>
      <c r="D45" s="196">
        <f>+D44/$K$44</f>
        <v>0.11694590385569797</v>
      </c>
      <c r="E45" s="197">
        <f>C45+D45</f>
        <v>0.31405199116937343</v>
      </c>
      <c r="F45" s="197"/>
      <c r="G45" s="196">
        <f>+G44/$K$44</f>
        <v>0.64231684151079016</v>
      </c>
      <c r="H45" s="196">
        <f>+H44/$K$44</f>
        <v>4.3631167319836392E-2</v>
      </c>
      <c r="I45" s="197">
        <f>G45+H45</f>
        <v>0.68594800883062657</v>
      </c>
      <c r="J45" s="197"/>
      <c r="K45" s="197">
        <f t="shared" si="10"/>
        <v>1</v>
      </c>
    </row>
    <row r="46" spans="2:17" x14ac:dyDescent="0.2">
      <c r="B46" s="188"/>
      <c r="C46" s="201"/>
      <c r="D46" s="201"/>
      <c r="E46" s="201"/>
      <c r="F46" s="201"/>
      <c r="G46" s="201"/>
      <c r="H46" s="201"/>
      <c r="I46" s="201"/>
      <c r="J46" s="201"/>
      <c r="K46" s="201"/>
    </row>
    <row r="47" spans="2:17" ht="12.75" x14ac:dyDescent="0.2">
      <c r="B47" s="424" t="s">
        <v>108</v>
      </c>
      <c r="C47" s="424"/>
      <c r="D47" s="424"/>
      <c r="E47" s="424"/>
      <c r="F47" s="424"/>
      <c r="G47" s="424"/>
      <c r="H47" s="424"/>
      <c r="I47" s="424"/>
      <c r="J47" s="424"/>
      <c r="K47" s="424"/>
    </row>
    <row r="48" spans="2:17" ht="12.75" x14ac:dyDescent="0.2">
      <c r="B48" s="437" t="str">
        <f>'Solicitudes Regiones'!$B$6:$P$6</f>
        <v>Acumuladas de julio de 2008 a octubre de 2018</v>
      </c>
      <c r="C48" s="437"/>
      <c r="D48" s="437"/>
      <c r="E48" s="437"/>
      <c r="F48" s="437"/>
      <c r="G48" s="437"/>
      <c r="H48" s="437"/>
      <c r="I48" s="437"/>
      <c r="J48" s="437"/>
      <c r="K48" s="437"/>
    </row>
    <row r="49" spans="2:12" x14ac:dyDescent="0.2">
      <c r="B49" s="188"/>
      <c r="C49" s="201"/>
      <c r="D49" s="201"/>
      <c r="E49" s="201"/>
      <c r="F49" s="201"/>
      <c r="G49" s="201"/>
      <c r="H49" s="201"/>
      <c r="I49" s="201"/>
      <c r="J49" s="201"/>
      <c r="K49" s="201"/>
    </row>
    <row r="50" spans="2:12" ht="15" customHeight="1" x14ac:dyDescent="0.2">
      <c r="B50" s="453" t="s">
        <v>83</v>
      </c>
      <c r="C50" s="454"/>
      <c r="D50" s="454"/>
      <c r="E50" s="454"/>
      <c r="F50" s="454"/>
      <c r="G50" s="454"/>
      <c r="H50" s="454"/>
      <c r="I50" s="454"/>
      <c r="J50" s="454"/>
      <c r="K50" s="455"/>
      <c r="L50" s="202"/>
    </row>
    <row r="51" spans="2:12" ht="15" customHeight="1" x14ac:dyDescent="0.2">
      <c r="B51" s="457" t="s">
        <v>74</v>
      </c>
      <c r="C51" s="453" t="s">
        <v>2</v>
      </c>
      <c r="D51" s="454"/>
      <c r="E51" s="454"/>
      <c r="F51" s="454"/>
      <c r="G51" s="454"/>
      <c r="H51" s="454"/>
      <c r="I51" s="454"/>
      <c r="J51" s="454"/>
      <c r="K51" s="455"/>
    </row>
    <row r="52" spans="2:12" ht="24" x14ac:dyDescent="0.2">
      <c r="B52" s="452"/>
      <c r="C52" s="186" t="s">
        <v>75</v>
      </c>
      <c r="D52" s="186" t="s">
        <v>76</v>
      </c>
      <c r="E52" s="186" t="s">
        <v>77</v>
      </c>
      <c r="F52" s="186" t="s">
        <v>78</v>
      </c>
      <c r="G52" s="186" t="s">
        <v>8</v>
      </c>
      <c r="H52" s="186" t="s">
        <v>79</v>
      </c>
      <c r="I52" s="186" t="s">
        <v>80</v>
      </c>
      <c r="J52" s="186" t="s">
        <v>81</v>
      </c>
      <c r="K52" s="187" t="s">
        <v>46</v>
      </c>
    </row>
    <row r="53" spans="2:12" x14ac:dyDescent="0.2">
      <c r="B53" s="183" t="s">
        <v>220</v>
      </c>
      <c r="C53" s="181">
        <v>4494</v>
      </c>
      <c r="D53" s="181">
        <v>1754</v>
      </c>
      <c r="E53" s="181">
        <f>C53+D53</f>
        <v>6248</v>
      </c>
      <c r="F53" s="182">
        <f>E53/$E$86</f>
        <v>0.22973966759817621</v>
      </c>
      <c r="G53" s="181">
        <v>13436</v>
      </c>
      <c r="H53" s="181">
        <v>1196</v>
      </c>
      <c r="I53" s="181">
        <f>G53+H53</f>
        <v>14632</v>
      </c>
      <c r="J53" s="182">
        <f>I53/$I$86</f>
        <v>0.21787426665475446</v>
      </c>
      <c r="K53" s="181">
        <f t="shared" ref="K53:K85" si="11">E53+I53</f>
        <v>20880</v>
      </c>
    </row>
    <row r="54" spans="2:12" x14ac:dyDescent="0.2">
      <c r="B54" s="183" t="s">
        <v>221</v>
      </c>
      <c r="C54" s="181">
        <v>490</v>
      </c>
      <c r="D54" s="181">
        <v>151</v>
      </c>
      <c r="E54" s="181">
        <f t="shared" ref="E54:E85" si="12">C54+D54</f>
        <v>641</v>
      </c>
      <c r="F54" s="182">
        <f t="shared" ref="F54:F85" si="13">E54/$E$86</f>
        <v>2.3569642594499191E-2</v>
      </c>
      <c r="G54" s="181">
        <v>1562</v>
      </c>
      <c r="H54" s="181">
        <v>81</v>
      </c>
      <c r="I54" s="181">
        <f t="shared" ref="I54:I85" si="14">G54+H54</f>
        <v>1643</v>
      </c>
      <c r="J54" s="182">
        <f t="shared" ref="J54:J85" si="15">I54/$I$86</f>
        <v>2.4464695196402514E-2</v>
      </c>
      <c r="K54" s="181">
        <f t="shared" si="11"/>
        <v>2284</v>
      </c>
    </row>
    <row r="55" spans="2:12" x14ac:dyDescent="0.2">
      <c r="B55" s="183" t="s">
        <v>222</v>
      </c>
      <c r="C55" s="181">
        <v>626</v>
      </c>
      <c r="D55" s="181">
        <v>207</v>
      </c>
      <c r="E55" s="181">
        <f t="shared" si="12"/>
        <v>833</v>
      </c>
      <c r="F55" s="182">
        <f t="shared" si="13"/>
        <v>3.0629504338873365E-2</v>
      </c>
      <c r="G55" s="181">
        <v>1916</v>
      </c>
      <c r="H55" s="181">
        <v>118</v>
      </c>
      <c r="I55" s="181">
        <f t="shared" si="14"/>
        <v>2034</v>
      </c>
      <c r="J55" s="182">
        <f t="shared" si="15"/>
        <v>3.0286786384347359E-2</v>
      </c>
      <c r="K55" s="181">
        <f t="shared" si="11"/>
        <v>2867</v>
      </c>
    </row>
    <row r="56" spans="2:12" x14ac:dyDescent="0.2">
      <c r="B56" s="183" t="s">
        <v>223</v>
      </c>
      <c r="C56" s="181">
        <v>590</v>
      </c>
      <c r="D56" s="181">
        <v>183</v>
      </c>
      <c r="E56" s="181">
        <f t="shared" si="12"/>
        <v>773</v>
      </c>
      <c r="F56" s="182">
        <f t="shared" si="13"/>
        <v>2.8423297543756436E-2</v>
      </c>
      <c r="G56" s="181">
        <v>1658</v>
      </c>
      <c r="H56" s="181">
        <v>100</v>
      </c>
      <c r="I56" s="181">
        <f t="shared" si="14"/>
        <v>1758</v>
      </c>
      <c r="J56" s="182">
        <f t="shared" si="15"/>
        <v>2.6177074957562763E-2</v>
      </c>
      <c r="K56" s="181">
        <f t="shared" si="11"/>
        <v>2531</v>
      </c>
    </row>
    <row r="57" spans="2:12" x14ac:dyDescent="0.2">
      <c r="B57" s="183" t="s">
        <v>224</v>
      </c>
      <c r="C57" s="181">
        <v>405</v>
      </c>
      <c r="D57" s="181">
        <v>167</v>
      </c>
      <c r="E57" s="181">
        <f t="shared" si="12"/>
        <v>572</v>
      </c>
      <c r="F57" s="182">
        <f t="shared" si="13"/>
        <v>2.1032504780114723E-2</v>
      </c>
      <c r="G57" s="181">
        <v>1586</v>
      </c>
      <c r="H57" s="181">
        <v>88</v>
      </c>
      <c r="I57" s="181">
        <f t="shared" si="14"/>
        <v>1674</v>
      </c>
      <c r="J57" s="182">
        <f t="shared" si="15"/>
        <v>2.4926293218976145E-2</v>
      </c>
      <c r="K57" s="181">
        <f t="shared" si="11"/>
        <v>2246</v>
      </c>
    </row>
    <row r="58" spans="2:12" x14ac:dyDescent="0.2">
      <c r="B58" s="183" t="s">
        <v>225</v>
      </c>
      <c r="C58" s="181">
        <v>191</v>
      </c>
      <c r="D58" s="181">
        <v>56</v>
      </c>
      <c r="E58" s="181">
        <f t="shared" si="12"/>
        <v>247</v>
      </c>
      <c r="F58" s="182">
        <f t="shared" si="13"/>
        <v>9.0822179732313584E-3</v>
      </c>
      <c r="G58" s="181">
        <v>439</v>
      </c>
      <c r="H58" s="181">
        <v>18</v>
      </c>
      <c r="I58" s="181">
        <f t="shared" si="14"/>
        <v>457</v>
      </c>
      <c r="J58" s="182">
        <f t="shared" si="15"/>
        <v>6.8048482682629028E-3</v>
      </c>
      <c r="K58" s="181">
        <f t="shared" si="11"/>
        <v>704</v>
      </c>
    </row>
    <row r="59" spans="2:12" x14ac:dyDescent="0.2">
      <c r="B59" s="183" t="s">
        <v>226</v>
      </c>
      <c r="C59" s="181">
        <v>240</v>
      </c>
      <c r="D59" s="181">
        <v>79</v>
      </c>
      <c r="E59" s="181">
        <f t="shared" si="12"/>
        <v>319</v>
      </c>
      <c r="F59" s="182">
        <f t="shared" si="13"/>
        <v>1.1729666127371672E-2</v>
      </c>
      <c r="G59" s="181">
        <v>609</v>
      </c>
      <c r="H59" s="181">
        <v>38</v>
      </c>
      <c r="I59" s="181">
        <f t="shared" si="14"/>
        <v>647</v>
      </c>
      <c r="J59" s="182">
        <f t="shared" si="15"/>
        <v>9.6339974388754881E-3</v>
      </c>
      <c r="K59" s="181">
        <f t="shared" si="11"/>
        <v>966</v>
      </c>
    </row>
    <row r="60" spans="2:12" x14ac:dyDescent="0.2">
      <c r="B60" s="183" t="s">
        <v>227</v>
      </c>
      <c r="C60" s="181">
        <v>467</v>
      </c>
      <c r="D60" s="181">
        <v>158</v>
      </c>
      <c r="E60" s="181">
        <f t="shared" si="12"/>
        <v>625</v>
      </c>
      <c r="F60" s="182">
        <f t="shared" si="13"/>
        <v>2.298132078246801E-2</v>
      </c>
      <c r="G60" s="181">
        <v>1391</v>
      </c>
      <c r="H60" s="181">
        <v>86</v>
      </c>
      <c r="I60" s="181">
        <f t="shared" si="14"/>
        <v>1477</v>
      </c>
      <c r="J60" s="182">
        <f t="shared" si="15"/>
        <v>2.1992912236814675E-2</v>
      </c>
      <c r="K60" s="181">
        <f t="shared" si="11"/>
        <v>2102</v>
      </c>
    </row>
    <row r="61" spans="2:12" x14ac:dyDescent="0.2">
      <c r="B61" s="183" t="s">
        <v>228</v>
      </c>
      <c r="C61" s="181">
        <v>304</v>
      </c>
      <c r="D61" s="181">
        <v>98</v>
      </c>
      <c r="E61" s="181">
        <f t="shared" si="12"/>
        <v>402</v>
      </c>
      <c r="F61" s="182">
        <f t="shared" si="13"/>
        <v>1.4781585527283423E-2</v>
      </c>
      <c r="G61" s="181">
        <v>1002</v>
      </c>
      <c r="H61" s="181">
        <v>66</v>
      </c>
      <c r="I61" s="181">
        <f t="shared" si="14"/>
        <v>1068</v>
      </c>
      <c r="J61" s="182">
        <f t="shared" si="15"/>
        <v>1.590279639060127E-2</v>
      </c>
      <c r="K61" s="181">
        <f t="shared" si="11"/>
        <v>1470</v>
      </c>
    </row>
    <row r="62" spans="2:12" x14ac:dyDescent="0.2">
      <c r="B62" s="183" t="s">
        <v>229</v>
      </c>
      <c r="C62" s="181">
        <v>206</v>
      </c>
      <c r="D62" s="181">
        <v>77</v>
      </c>
      <c r="E62" s="181">
        <f t="shared" si="12"/>
        <v>283</v>
      </c>
      <c r="F62" s="182">
        <f t="shared" si="13"/>
        <v>1.0405942050301514E-2</v>
      </c>
      <c r="G62" s="181">
        <v>735</v>
      </c>
      <c r="H62" s="181">
        <v>48</v>
      </c>
      <c r="I62" s="181">
        <f t="shared" si="14"/>
        <v>783</v>
      </c>
      <c r="J62" s="182">
        <f t="shared" si="15"/>
        <v>1.1659072634682391E-2</v>
      </c>
      <c r="K62" s="181">
        <f t="shared" si="11"/>
        <v>1066</v>
      </c>
    </row>
    <row r="63" spans="2:12" x14ac:dyDescent="0.2">
      <c r="B63" s="183" t="s">
        <v>230</v>
      </c>
      <c r="C63" s="181">
        <v>924</v>
      </c>
      <c r="D63" s="181">
        <v>317</v>
      </c>
      <c r="E63" s="181">
        <f t="shared" si="12"/>
        <v>1241</v>
      </c>
      <c r="F63" s="182">
        <f t="shared" si="13"/>
        <v>4.5631710545668482E-2</v>
      </c>
      <c r="G63" s="181">
        <v>3354</v>
      </c>
      <c r="H63" s="181">
        <v>206</v>
      </c>
      <c r="I63" s="181">
        <f t="shared" si="14"/>
        <v>3560</v>
      </c>
      <c r="J63" s="182">
        <f t="shared" si="15"/>
        <v>5.3009321302004232E-2</v>
      </c>
      <c r="K63" s="181">
        <f t="shared" si="11"/>
        <v>4801</v>
      </c>
    </row>
    <row r="64" spans="2:12" x14ac:dyDescent="0.2">
      <c r="B64" s="183" t="s">
        <v>231</v>
      </c>
      <c r="C64" s="181">
        <v>216</v>
      </c>
      <c r="D64" s="181">
        <v>96</v>
      </c>
      <c r="E64" s="181">
        <f t="shared" si="12"/>
        <v>312</v>
      </c>
      <c r="F64" s="182">
        <f t="shared" si="13"/>
        <v>1.1472275334608031E-2</v>
      </c>
      <c r="G64" s="181">
        <v>828</v>
      </c>
      <c r="H64" s="181">
        <v>73</v>
      </c>
      <c r="I64" s="181">
        <f t="shared" si="14"/>
        <v>901</v>
      </c>
      <c r="J64" s="182">
        <f t="shared" si="15"/>
        <v>1.3416123172220733E-2</v>
      </c>
      <c r="K64" s="181">
        <f t="shared" si="11"/>
        <v>1213</v>
      </c>
    </row>
    <row r="65" spans="2:11" x14ac:dyDescent="0.2">
      <c r="B65" s="183" t="s">
        <v>232</v>
      </c>
      <c r="C65" s="181">
        <v>684</v>
      </c>
      <c r="D65" s="181">
        <v>197</v>
      </c>
      <c r="E65" s="181">
        <f t="shared" si="12"/>
        <v>881</v>
      </c>
      <c r="F65" s="182">
        <f t="shared" si="13"/>
        <v>3.2394469774966905E-2</v>
      </c>
      <c r="G65" s="181">
        <v>1940</v>
      </c>
      <c r="H65" s="181">
        <v>72</v>
      </c>
      <c r="I65" s="181">
        <f t="shared" si="14"/>
        <v>2012</v>
      </c>
      <c r="J65" s="182">
        <f t="shared" si="15"/>
        <v>2.995920069090801E-2</v>
      </c>
      <c r="K65" s="181">
        <f t="shared" si="11"/>
        <v>2893</v>
      </c>
    </row>
    <row r="66" spans="2:11" x14ac:dyDescent="0.2">
      <c r="B66" s="183" t="s">
        <v>233</v>
      </c>
      <c r="C66" s="181">
        <v>506</v>
      </c>
      <c r="D66" s="181">
        <v>228</v>
      </c>
      <c r="E66" s="181">
        <f t="shared" si="12"/>
        <v>734</v>
      </c>
      <c r="F66" s="182">
        <f t="shared" si="13"/>
        <v>2.6989263126930431E-2</v>
      </c>
      <c r="G66" s="181">
        <v>1718</v>
      </c>
      <c r="H66" s="181">
        <v>113</v>
      </c>
      <c r="I66" s="181">
        <f t="shared" si="14"/>
        <v>1831</v>
      </c>
      <c r="J66" s="182">
        <f t="shared" si="15"/>
        <v>2.7264063849429702E-2</v>
      </c>
      <c r="K66" s="181">
        <f t="shared" si="11"/>
        <v>2565</v>
      </c>
    </row>
    <row r="67" spans="2:11" x14ac:dyDescent="0.2">
      <c r="B67" s="183" t="s">
        <v>234</v>
      </c>
      <c r="C67" s="181">
        <v>404</v>
      </c>
      <c r="D67" s="181">
        <v>126</v>
      </c>
      <c r="E67" s="181">
        <f t="shared" si="12"/>
        <v>530</v>
      </c>
      <c r="F67" s="182">
        <f t="shared" si="13"/>
        <v>1.9488160023532871E-2</v>
      </c>
      <c r="G67" s="181">
        <v>1376</v>
      </c>
      <c r="H67" s="181">
        <v>51</v>
      </c>
      <c r="I67" s="181">
        <f t="shared" si="14"/>
        <v>1427</v>
      </c>
      <c r="J67" s="182">
        <f t="shared" si="15"/>
        <v>2.1248399297179785E-2</v>
      </c>
      <c r="K67" s="181">
        <f t="shared" si="11"/>
        <v>1957</v>
      </c>
    </row>
    <row r="68" spans="2:11" x14ac:dyDescent="0.2">
      <c r="B68" s="183" t="s">
        <v>235</v>
      </c>
      <c r="C68" s="181">
        <v>352</v>
      </c>
      <c r="D68" s="181">
        <v>130</v>
      </c>
      <c r="E68" s="181">
        <f t="shared" si="12"/>
        <v>482</v>
      </c>
      <c r="F68" s="182">
        <f t="shared" si="13"/>
        <v>1.7723194587439331E-2</v>
      </c>
      <c r="G68" s="181">
        <v>999</v>
      </c>
      <c r="H68" s="181">
        <v>69</v>
      </c>
      <c r="I68" s="181">
        <f t="shared" si="14"/>
        <v>1068</v>
      </c>
      <c r="J68" s="182">
        <f t="shared" si="15"/>
        <v>1.590279639060127E-2</v>
      </c>
      <c r="K68" s="181">
        <f t="shared" si="11"/>
        <v>1550</v>
      </c>
    </row>
    <row r="69" spans="2:11" x14ac:dyDescent="0.2">
      <c r="B69" s="183" t="s">
        <v>236</v>
      </c>
      <c r="C69" s="181">
        <v>1279</v>
      </c>
      <c r="D69" s="181">
        <v>519</v>
      </c>
      <c r="E69" s="181">
        <f t="shared" si="12"/>
        <v>1798</v>
      </c>
      <c r="F69" s="182">
        <f t="shared" si="13"/>
        <v>6.6112663627003965E-2</v>
      </c>
      <c r="G69" s="181">
        <v>4381</v>
      </c>
      <c r="H69" s="181">
        <v>302</v>
      </c>
      <c r="I69" s="181">
        <f t="shared" si="14"/>
        <v>4683</v>
      </c>
      <c r="J69" s="182">
        <f t="shared" si="15"/>
        <v>6.9731081926203878E-2</v>
      </c>
      <c r="K69" s="181">
        <f t="shared" si="11"/>
        <v>6481</v>
      </c>
    </row>
    <row r="70" spans="2:11" x14ac:dyDescent="0.2">
      <c r="B70" s="183" t="s">
        <v>237</v>
      </c>
      <c r="C70" s="181">
        <v>215</v>
      </c>
      <c r="D70" s="181">
        <v>65</v>
      </c>
      <c r="E70" s="181">
        <f t="shared" si="12"/>
        <v>280</v>
      </c>
      <c r="F70" s="182">
        <f t="shared" si="13"/>
        <v>1.0295631710545669E-2</v>
      </c>
      <c r="G70" s="181">
        <v>752</v>
      </c>
      <c r="H70" s="181">
        <v>17</v>
      </c>
      <c r="I70" s="181">
        <f t="shared" si="14"/>
        <v>769</v>
      </c>
      <c r="J70" s="182">
        <f t="shared" si="15"/>
        <v>1.1450609011584621E-2</v>
      </c>
      <c r="K70" s="181">
        <f t="shared" si="11"/>
        <v>1049</v>
      </c>
    </row>
    <row r="71" spans="2:11" x14ac:dyDescent="0.2">
      <c r="B71" s="183" t="s">
        <v>238</v>
      </c>
      <c r="C71" s="181">
        <v>317</v>
      </c>
      <c r="D71" s="181">
        <v>85</v>
      </c>
      <c r="E71" s="181">
        <f t="shared" si="12"/>
        <v>402</v>
      </c>
      <c r="F71" s="182">
        <f t="shared" si="13"/>
        <v>1.4781585527283423E-2</v>
      </c>
      <c r="G71" s="181">
        <v>455</v>
      </c>
      <c r="H71" s="181">
        <v>31</v>
      </c>
      <c r="I71" s="181">
        <f t="shared" si="14"/>
        <v>486</v>
      </c>
      <c r="J71" s="182">
        <f t="shared" si="15"/>
        <v>7.2366657732511391E-3</v>
      </c>
      <c r="K71" s="181">
        <f t="shared" si="11"/>
        <v>888</v>
      </c>
    </row>
    <row r="72" spans="2:11" x14ac:dyDescent="0.2">
      <c r="B72" s="183" t="s">
        <v>239</v>
      </c>
      <c r="C72" s="181">
        <v>826</v>
      </c>
      <c r="D72" s="181">
        <v>338</v>
      </c>
      <c r="E72" s="181">
        <f t="shared" si="12"/>
        <v>1164</v>
      </c>
      <c r="F72" s="182">
        <f t="shared" si="13"/>
        <v>4.280041182526842E-2</v>
      </c>
      <c r="G72" s="181">
        <v>2712</v>
      </c>
      <c r="H72" s="181">
        <v>156</v>
      </c>
      <c r="I72" s="181">
        <f t="shared" si="14"/>
        <v>2868</v>
      </c>
      <c r="J72" s="182">
        <f t="shared" si="15"/>
        <v>4.2705262217457338E-2</v>
      </c>
      <c r="K72" s="181">
        <f t="shared" si="11"/>
        <v>4032</v>
      </c>
    </row>
    <row r="73" spans="2:11" x14ac:dyDescent="0.2">
      <c r="B73" s="183" t="s">
        <v>240</v>
      </c>
      <c r="C73" s="181">
        <v>232</v>
      </c>
      <c r="D73" s="181">
        <v>83</v>
      </c>
      <c r="E73" s="181">
        <f t="shared" si="12"/>
        <v>315</v>
      </c>
      <c r="F73" s="182">
        <f t="shared" si="13"/>
        <v>1.1582585674363877E-2</v>
      </c>
      <c r="G73" s="181">
        <v>543</v>
      </c>
      <c r="H73" s="181">
        <v>46</v>
      </c>
      <c r="I73" s="181">
        <f t="shared" si="14"/>
        <v>589</v>
      </c>
      <c r="J73" s="182">
        <f t="shared" si="15"/>
        <v>8.7703624288990138E-3</v>
      </c>
      <c r="K73" s="181">
        <f t="shared" si="11"/>
        <v>904</v>
      </c>
    </row>
    <row r="74" spans="2:11" x14ac:dyDescent="0.2">
      <c r="B74" s="183" t="s">
        <v>241</v>
      </c>
      <c r="C74" s="181">
        <v>432</v>
      </c>
      <c r="D74" s="181">
        <v>142</v>
      </c>
      <c r="E74" s="181">
        <f t="shared" si="12"/>
        <v>574</v>
      </c>
      <c r="F74" s="182">
        <f t="shared" si="13"/>
        <v>2.1106045006618619E-2</v>
      </c>
      <c r="G74" s="181">
        <v>1381</v>
      </c>
      <c r="H74" s="181">
        <v>67</v>
      </c>
      <c r="I74" s="181">
        <f t="shared" si="14"/>
        <v>1448</v>
      </c>
      <c r="J74" s="182">
        <f t="shared" si="15"/>
        <v>2.1561094731826439E-2</v>
      </c>
      <c r="K74" s="181">
        <f t="shared" si="11"/>
        <v>2022</v>
      </c>
    </row>
    <row r="75" spans="2:11" x14ac:dyDescent="0.2">
      <c r="B75" s="183" t="s">
        <v>242</v>
      </c>
      <c r="C75" s="181">
        <v>633</v>
      </c>
      <c r="D75" s="181">
        <v>219</v>
      </c>
      <c r="E75" s="181">
        <f t="shared" si="12"/>
        <v>852</v>
      </c>
      <c r="F75" s="182">
        <f t="shared" si="13"/>
        <v>3.1328136490660394E-2</v>
      </c>
      <c r="G75" s="181">
        <v>1785</v>
      </c>
      <c r="H75" s="181">
        <v>120</v>
      </c>
      <c r="I75" s="181">
        <f t="shared" si="14"/>
        <v>1905</v>
      </c>
      <c r="J75" s="182">
        <f t="shared" si="15"/>
        <v>2.8365943000089343E-2</v>
      </c>
      <c r="K75" s="181">
        <f t="shared" si="11"/>
        <v>2757</v>
      </c>
    </row>
    <row r="76" spans="2:11" x14ac:dyDescent="0.2">
      <c r="B76" s="183" t="s">
        <v>243</v>
      </c>
      <c r="C76" s="181">
        <v>237</v>
      </c>
      <c r="D76" s="181">
        <v>75</v>
      </c>
      <c r="E76" s="181">
        <f t="shared" si="12"/>
        <v>312</v>
      </c>
      <c r="F76" s="182">
        <f t="shared" si="13"/>
        <v>1.1472275334608031E-2</v>
      </c>
      <c r="G76" s="181">
        <v>833</v>
      </c>
      <c r="H76" s="181">
        <v>57</v>
      </c>
      <c r="I76" s="181">
        <f t="shared" si="14"/>
        <v>890</v>
      </c>
      <c r="J76" s="182">
        <f t="shared" si="15"/>
        <v>1.3252330325501058E-2</v>
      </c>
      <c r="K76" s="181">
        <f t="shared" si="11"/>
        <v>1202</v>
      </c>
    </row>
    <row r="77" spans="2:11" x14ac:dyDescent="0.2">
      <c r="B77" s="183" t="s">
        <v>244</v>
      </c>
      <c r="C77" s="181">
        <v>408</v>
      </c>
      <c r="D77" s="181">
        <v>142</v>
      </c>
      <c r="E77" s="181">
        <f t="shared" si="12"/>
        <v>550</v>
      </c>
      <c r="F77" s="182">
        <f t="shared" si="13"/>
        <v>2.0223562288571847E-2</v>
      </c>
      <c r="G77" s="181">
        <v>1075</v>
      </c>
      <c r="H77" s="181">
        <v>70</v>
      </c>
      <c r="I77" s="181">
        <f t="shared" si="14"/>
        <v>1145</v>
      </c>
      <c r="J77" s="182">
        <f t="shared" si="15"/>
        <v>1.7049346317639002E-2</v>
      </c>
      <c r="K77" s="181">
        <f t="shared" si="11"/>
        <v>1695</v>
      </c>
    </row>
    <row r="78" spans="2:11" x14ac:dyDescent="0.2">
      <c r="B78" s="183" t="s">
        <v>245</v>
      </c>
      <c r="C78" s="181">
        <v>1462</v>
      </c>
      <c r="D78" s="181">
        <v>496</v>
      </c>
      <c r="E78" s="181">
        <f t="shared" si="12"/>
        <v>1958</v>
      </c>
      <c r="F78" s="182">
        <f t="shared" si="13"/>
        <v>7.1995881747315776E-2</v>
      </c>
      <c r="G78" s="181">
        <v>5326</v>
      </c>
      <c r="H78" s="181">
        <v>311</v>
      </c>
      <c r="I78" s="181">
        <f t="shared" si="14"/>
        <v>5637</v>
      </c>
      <c r="J78" s="182">
        <f t="shared" si="15"/>
        <v>8.3936388814437601E-2</v>
      </c>
      <c r="K78" s="181">
        <f t="shared" si="11"/>
        <v>7595</v>
      </c>
    </row>
    <row r="79" spans="2:11" x14ac:dyDescent="0.2">
      <c r="B79" s="183" t="s">
        <v>246</v>
      </c>
      <c r="C79" s="181">
        <v>332</v>
      </c>
      <c r="D79" s="181">
        <v>141</v>
      </c>
      <c r="E79" s="181">
        <f t="shared" si="12"/>
        <v>473</v>
      </c>
      <c r="F79" s="182">
        <f t="shared" si="13"/>
        <v>1.7392263568171789E-2</v>
      </c>
      <c r="G79" s="181">
        <v>1412</v>
      </c>
      <c r="H79" s="181">
        <v>100</v>
      </c>
      <c r="I79" s="181">
        <f t="shared" si="14"/>
        <v>1512</v>
      </c>
      <c r="J79" s="182">
        <f t="shared" si="15"/>
        <v>2.2514071294559099E-2</v>
      </c>
      <c r="K79" s="181">
        <f t="shared" si="11"/>
        <v>1985</v>
      </c>
    </row>
    <row r="80" spans="2:11" x14ac:dyDescent="0.2">
      <c r="B80" s="183" t="s">
        <v>247</v>
      </c>
      <c r="C80" s="181">
        <v>285</v>
      </c>
      <c r="D80" s="181">
        <v>104</v>
      </c>
      <c r="E80" s="181">
        <f t="shared" si="12"/>
        <v>389</v>
      </c>
      <c r="F80" s="182">
        <f t="shared" si="13"/>
        <v>1.430357405500809E-2</v>
      </c>
      <c r="G80" s="181">
        <v>1037</v>
      </c>
      <c r="H80" s="181">
        <v>32</v>
      </c>
      <c r="I80" s="181">
        <f t="shared" si="14"/>
        <v>1069</v>
      </c>
      <c r="J80" s="182">
        <f t="shared" si="15"/>
        <v>1.5917686649393966E-2</v>
      </c>
      <c r="K80" s="181">
        <f t="shared" si="11"/>
        <v>1458</v>
      </c>
    </row>
    <row r="81" spans="2:11" x14ac:dyDescent="0.2">
      <c r="B81" s="183" t="s">
        <v>248</v>
      </c>
      <c r="C81" s="181">
        <v>246</v>
      </c>
      <c r="D81" s="181">
        <v>94</v>
      </c>
      <c r="E81" s="181">
        <f t="shared" si="12"/>
        <v>340</v>
      </c>
      <c r="F81" s="182">
        <f t="shared" si="13"/>
        <v>1.2501838505662598E-2</v>
      </c>
      <c r="G81" s="181">
        <v>713</v>
      </c>
      <c r="H81" s="181">
        <v>25</v>
      </c>
      <c r="I81" s="181">
        <f t="shared" si="14"/>
        <v>738</v>
      </c>
      <c r="J81" s="182">
        <f t="shared" si="15"/>
        <v>1.098901098901099E-2</v>
      </c>
      <c r="K81" s="181">
        <f t="shared" si="11"/>
        <v>1078</v>
      </c>
    </row>
    <row r="82" spans="2:11" x14ac:dyDescent="0.2">
      <c r="B82" s="183" t="s">
        <v>249</v>
      </c>
      <c r="C82" s="181">
        <v>140</v>
      </c>
      <c r="D82" s="181">
        <v>32</v>
      </c>
      <c r="E82" s="181">
        <f t="shared" si="12"/>
        <v>172</v>
      </c>
      <c r="F82" s="182">
        <f t="shared" si="13"/>
        <v>6.3244594793351967E-3</v>
      </c>
      <c r="G82" s="181">
        <v>400</v>
      </c>
      <c r="H82" s="181">
        <v>12</v>
      </c>
      <c r="I82" s="181">
        <f t="shared" si="14"/>
        <v>412</v>
      </c>
      <c r="J82" s="182">
        <f t="shared" si="15"/>
        <v>6.1347866225915006E-3</v>
      </c>
      <c r="K82" s="181">
        <f t="shared" si="11"/>
        <v>584</v>
      </c>
    </row>
    <row r="83" spans="2:11" x14ac:dyDescent="0.2">
      <c r="B83" s="183" t="s">
        <v>250</v>
      </c>
      <c r="C83" s="181">
        <v>1407</v>
      </c>
      <c r="D83" s="181">
        <v>408</v>
      </c>
      <c r="E83" s="181">
        <f t="shared" si="12"/>
        <v>1815</v>
      </c>
      <c r="F83" s="182">
        <f t="shared" si="13"/>
        <v>6.6737755552287101E-2</v>
      </c>
      <c r="G83" s="181">
        <v>4217</v>
      </c>
      <c r="H83" s="181">
        <v>196</v>
      </c>
      <c r="I83" s="181">
        <f t="shared" si="14"/>
        <v>4413</v>
      </c>
      <c r="J83" s="182">
        <f t="shared" si="15"/>
        <v>6.5710712052175463E-2</v>
      </c>
      <c r="K83" s="181">
        <f t="shared" si="11"/>
        <v>6228</v>
      </c>
    </row>
    <row r="84" spans="2:11" x14ac:dyDescent="0.2">
      <c r="B84" s="183" t="s">
        <v>251</v>
      </c>
      <c r="C84" s="181">
        <v>390</v>
      </c>
      <c r="D84" s="181">
        <v>137</v>
      </c>
      <c r="E84" s="181">
        <f t="shared" si="12"/>
        <v>527</v>
      </c>
      <c r="F84" s="182">
        <f t="shared" si="13"/>
        <v>1.9377849683777027E-2</v>
      </c>
      <c r="G84" s="181">
        <v>1215</v>
      </c>
      <c r="H84" s="181">
        <v>79</v>
      </c>
      <c r="I84" s="181">
        <f t="shared" si="14"/>
        <v>1294</v>
      </c>
      <c r="J84" s="182">
        <f t="shared" si="15"/>
        <v>1.9267994877750976E-2</v>
      </c>
      <c r="K84" s="181">
        <f t="shared" si="11"/>
        <v>1821</v>
      </c>
    </row>
    <row r="85" spans="2:11" x14ac:dyDescent="0.2">
      <c r="B85" s="183" t="s">
        <v>252</v>
      </c>
      <c r="C85" s="181">
        <v>117</v>
      </c>
      <c r="D85" s="181">
        <v>35</v>
      </c>
      <c r="E85" s="181">
        <f t="shared" si="12"/>
        <v>152</v>
      </c>
      <c r="F85" s="182">
        <f t="shared" si="13"/>
        <v>5.5890572142962202E-3</v>
      </c>
      <c r="G85" s="181">
        <v>317</v>
      </c>
      <c r="H85" s="181">
        <v>11</v>
      </c>
      <c r="I85" s="181">
        <f t="shared" si="14"/>
        <v>328</v>
      </c>
      <c r="J85" s="182">
        <f t="shared" si="15"/>
        <v>4.884004884004884E-3</v>
      </c>
      <c r="K85" s="181">
        <f t="shared" si="11"/>
        <v>480</v>
      </c>
    </row>
    <row r="86" spans="2:11" x14ac:dyDescent="0.2">
      <c r="B86" s="183" t="s">
        <v>66</v>
      </c>
      <c r="C86" s="181">
        <f t="shared" ref="C86:H86" si="16">SUM(C53:C85)</f>
        <v>20057</v>
      </c>
      <c r="D86" s="181">
        <f t="shared" si="16"/>
        <v>7139</v>
      </c>
      <c r="E86" s="183">
        <f t="shared" ref="E86" si="17">C86+D86</f>
        <v>27196</v>
      </c>
      <c r="F86" s="182">
        <f t="shared" ref="F86" si="18">E86/$E$86</f>
        <v>1</v>
      </c>
      <c r="G86" s="181">
        <f t="shared" si="16"/>
        <v>63103</v>
      </c>
      <c r="H86" s="181">
        <f t="shared" si="16"/>
        <v>4055</v>
      </c>
      <c r="I86" s="183">
        <f t="shared" ref="I86" si="19">G86+H86</f>
        <v>67158</v>
      </c>
      <c r="J86" s="182">
        <f t="shared" ref="J86" si="20">I86/$I$86</f>
        <v>1</v>
      </c>
      <c r="K86" s="183">
        <f t="shared" ref="K86:K87" si="21">E86+I86</f>
        <v>94354</v>
      </c>
    </row>
    <row r="87" spans="2:11" ht="24" x14ac:dyDescent="0.2">
      <c r="B87" s="195" t="s">
        <v>84</v>
      </c>
      <c r="C87" s="196">
        <f>+C86/$K$86</f>
        <v>0.21257180405706169</v>
      </c>
      <c r="D87" s="196">
        <f>+D86/$K$86</f>
        <v>7.5661869131144407E-2</v>
      </c>
      <c r="E87" s="197">
        <f>C87+D87</f>
        <v>0.28823367318820609</v>
      </c>
      <c r="F87" s="196"/>
      <c r="G87" s="196">
        <f>+G86/$K$86</f>
        <v>0.66878987642283316</v>
      </c>
      <c r="H87" s="196">
        <f>+H86/$K$86</f>
        <v>4.2976450388960724E-2</v>
      </c>
      <c r="I87" s="197">
        <f>G87+H87</f>
        <v>0.71176632681179386</v>
      </c>
      <c r="J87" s="196"/>
      <c r="K87" s="197">
        <f t="shared" si="21"/>
        <v>1</v>
      </c>
    </row>
    <row r="88" spans="2:11" x14ac:dyDescent="0.2">
      <c r="B88" s="188" t="s">
        <v>149</v>
      </c>
    </row>
    <row r="89" spans="2:11" x14ac:dyDescent="0.2">
      <c r="B89" s="188" t="s">
        <v>150</v>
      </c>
    </row>
  </sheetData>
  <mergeCells count="10">
    <mergeCell ref="B6:K6"/>
    <mergeCell ref="B5:K5"/>
    <mergeCell ref="B47:K47"/>
    <mergeCell ref="B48:K48"/>
    <mergeCell ref="B50:K50"/>
    <mergeCell ref="B51:B52"/>
    <mergeCell ref="C51:K51"/>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83" fitToHeight="2" orientation="portrait" r:id="rId1"/>
  <headerFooter alignWithMargins="0"/>
  <rowBreaks count="1" manualBreakCount="1">
    <brk id="50" min="1"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P83"/>
  <sheetViews>
    <sheetView showGridLines="0" zoomScaleNormal="100" workbookViewId="0"/>
  </sheetViews>
  <sheetFormatPr baseColWidth="10" defaultRowHeight="12" x14ac:dyDescent="0.2"/>
  <cols>
    <col min="1" max="1" width="6" style="189" customWidth="1"/>
    <col min="2" max="2" width="18.140625" style="189" customWidth="1"/>
    <col min="3" max="3" width="7.85546875" style="189" bestFit="1" customWidth="1"/>
    <col min="4" max="4" width="7.28515625" style="189" bestFit="1" customWidth="1"/>
    <col min="5" max="6" width="7.28515625" style="189" customWidth="1"/>
    <col min="7" max="8" width="7.28515625" style="189" bestFit="1" customWidth="1"/>
    <col min="9" max="11" width="7.28515625" style="189" customWidth="1"/>
    <col min="12" max="12" width="9.7109375" style="189" customWidth="1"/>
    <col min="13" max="251" width="11.42578125" style="189"/>
    <col min="252" max="252" width="18.140625" style="189" customWidth="1"/>
    <col min="253" max="253" width="7.85546875" style="189" bestFit="1" customWidth="1"/>
    <col min="254" max="254" width="7.28515625" style="189" bestFit="1" customWidth="1"/>
    <col min="255" max="256" width="7.28515625" style="189" customWidth="1"/>
    <col min="257" max="258" width="7.28515625" style="189" bestFit="1" customWidth="1"/>
    <col min="259" max="261" width="7.28515625" style="189" customWidth="1"/>
    <col min="262" max="267" width="0" style="189" hidden="1" customWidth="1"/>
    <col min="268" max="268" width="9.7109375" style="189" customWidth="1"/>
    <col min="269" max="507" width="11.42578125" style="189"/>
    <col min="508" max="508" width="18.140625" style="189" customWidth="1"/>
    <col min="509" max="509" width="7.85546875" style="189" bestFit="1" customWidth="1"/>
    <col min="510" max="510" width="7.28515625" style="189" bestFit="1" customWidth="1"/>
    <col min="511" max="512" width="7.28515625" style="189" customWidth="1"/>
    <col min="513" max="514" width="7.28515625" style="189" bestFit="1" customWidth="1"/>
    <col min="515" max="517" width="7.28515625" style="189" customWidth="1"/>
    <col min="518" max="523" width="0" style="189" hidden="1" customWidth="1"/>
    <col min="524" max="524" width="9.7109375" style="189" customWidth="1"/>
    <col min="525" max="763" width="11.42578125" style="189"/>
    <col min="764" max="764" width="18.140625" style="189" customWidth="1"/>
    <col min="765" max="765" width="7.85546875" style="189" bestFit="1" customWidth="1"/>
    <col min="766" max="766" width="7.28515625" style="189" bestFit="1" customWidth="1"/>
    <col min="767" max="768" width="7.28515625" style="189" customWidth="1"/>
    <col min="769" max="770" width="7.28515625" style="189" bestFit="1" customWidth="1"/>
    <col min="771" max="773" width="7.28515625" style="189" customWidth="1"/>
    <col min="774" max="779" width="0" style="189" hidden="1" customWidth="1"/>
    <col min="780" max="780" width="9.7109375" style="189" customWidth="1"/>
    <col min="781" max="1019" width="11.42578125" style="189"/>
    <col min="1020" max="1020" width="18.140625" style="189" customWidth="1"/>
    <col min="1021" max="1021" width="7.85546875" style="189" bestFit="1" customWidth="1"/>
    <col min="1022" max="1022" width="7.28515625" style="189" bestFit="1" customWidth="1"/>
    <col min="1023" max="1024" width="7.28515625" style="189" customWidth="1"/>
    <col min="1025" max="1026" width="7.28515625" style="189" bestFit="1" customWidth="1"/>
    <col min="1027" max="1029" width="7.28515625" style="189" customWidth="1"/>
    <col min="1030" max="1035" width="0" style="189" hidden="1" customWidth="1"/>
    <col min="1036" max="1036" width="9.7109375" style="189" customWidth="1"/>
    <col min="1037" max="1275" width="11.42578125" style="189"/>
    <col min="1276" max="1276" width="18.140625" style="189" customWidth="1"/>
    <col min="1277" max="1277" width="7.85546875" style="189" bestFit="1" customWidth="1"/>
    <col min="1278" max="1278" width="7.28515625" style="189" bestFit="1" customWidth="1"/>
    <col min="1279" max="1280" width="7.28515625" style="189" customWidth="1"/>
    <col min="1281" max="1282" width="7.28515625" style="189" bestFit="1" customWidth="1"/>
    <col min="1283" max="1285" width="7.28515625" style="189" customWidth="1"/>
    <col min="1286" max="1291" width="0" style="189" hidden="1" customWidth="1"/>
    <col min="1292" max="1292" width="9.7109375" style="189" customWidth="1"/>
    <col min="1293" max="1531" width="11.42578125" style="189"/>
    <col min="1532" max="1532" width="18.140625" style="189" customWidth="1"/>
    <col min="1533" max="1533" width="7.85546875" style="189" bestFit="1" customWidth="1"/>
    <col min="1534" max="1534" width="7.28515625" style="189" bestFit="1" customWidth="1"/>
    <col min="1535" max="1536" width="7.28515625" style="189" customWidth="1"/>
    <col min="1537" max="1538" width="7.28515625" style="189" bestFit="1" customWidth="1"/>
    <col min="1539" max="1541" width="7.28515625" style="189" customWidth="1"/>
    <col min="1542" max="1547" width="0" style="189" hidden="1" customWidth="1"/>
    <col min="1548" max="1548" width="9.7109375" style="189" customWidth="1"/>
    <col min="1549" max="1787" width="11.42578125" style="189"/>
    <col min="1788" max="1788" width="18.140625" style="189" customWidth="1"/>
    <col min="1789" max="1789" width="7.85546875" style="189" bestFit="1" customWidth="1"/>
    <col min="1790" max="1790" width="7.28515625" style="189" bestFit="1" customWidth="1"/>
    <col min="1791" max="1792" width="7.28515625" style="189" customWidth="1"/>
    <col min="1793" max="1794" width="7.28515625" style="189" bestFit="1" customWidth="1"/>
    <col min="1795" max="1797" width="7.28515625" style="189" customWidth="1"/>
    <col min="1798" max="1803" width="0" style="189" hidden="1" customWidth="1"/>
    <col min="1804" max="1804" width="9.7109375" style="189" customWidth="1"/>
    <col min="1805" max="2043" width="11.42578125" style="189"/>
    <col min="2044" max="2044" width="18.140625" style="189" customWidth="1"/>
    <col min="2045" max="2045" width="7.85546875" style="189" bestFit="1" customWidth="1"/>
    <col min="2046" max="2046" width="7.28515625" style="189" bestFit="1" customWidth="1"/>
    <col min="2047" max="2048" width="7.28515625" style="189" customWidth="1"/>
    <col min="2049" max="2050" width="7.28515625" style="189" bestFit="1" customWidth="1"/>
    <col min="2051" max="2053" width="7.28515625" style="189" customWidth="1"/>
    <col min="2054" max="2059" width="0" style="189" hidden="1" customWidth="1"/>
    <col min="2060" max="2060" width="9.7109375" style="189" customWidth="1"/>
    <col min="2061" max="2299" width="11.42578125" style="189"/>
    <col min="2300" max="2300" width="18.140625" style="189" customWidth="1"/>
    <col min="2301" max="2301" width="7.85546875" style="189" bestFit="1" customWidth="1"/>
    <col min="2302" max="2302" width="7.28515625" style="189" bestFit="1" customWidth="1"/>
    <col min="2303" max="2304" width="7.28515625" style="189" customWidth="1"/>
    <col min="2305" max="2306" width="7.28515625" style="189" bestFit="1" customWidth="1"/>
    <col min="2307" max="2309" width="7.28515625" style="189" customWidth="1"/>
    <col min="2310" max="2315" width="0" style="189" hidden="1" customWidth="1"/>
    <col min="2316" max="2316" width="9.7109375" style="189" customWidth="1"/>
    <col min="2317" max="2555" width="11.42578125" style="189"/>
    <col min="2556" max="2556" width="18.140625" style="189" customWidth="1"/>
    <col min="2557" max="2557" width="7.85546875" style="189" bestFit="1" customWidth="1"/>
    <col min="2558" max="2558" width="7.28515625" style="189" bestFit="1" customWidth="1"/>
    <col min="2559" max="2560" width="7.28515625" style="189" customWidth="1"/>
    <col min="2561" max="2562" width="7.28515625" style="189" bestFit="1" customWidth="1"/>
    <col min="2563" max="2565" width="7.28515625" style="189" customWidth="1"/>
    <col min="2566" max="2571" width="0" style="189" hidden="1" customWidth="1"/>
    <col min="2572" max="2572" width="9.7109375" style="189" customWidth="1"/>
    <col min="2573" max="2811" width="11.42578125" style="189"/>
    <col min="2812" max="2812" width="18.140625" style="189" customWidth="1"/>
    <col min="2813" max="2813" width="7.85546875" style="189" bestFit="1" customWidth="1"/>
    <col min="2814" max="2814" width="7.28515625" style="189" bestFit="1" customWidth="1"/>
    <col min="2815" max="2816" width="7.28515625" style="189" customWidth="1"/>
    <col min="2817" max="2818" width="7.28515625" style="189" bestFit="1" customWidth="1"/>
    <col min="2819" max="2821" width="7.28515625" style="189" customWidth="1"/>
    <col min="2822" max="2827" width="0" style="189" hidden="1" customWidth="1"/>
    <col min="2828" max="2828" width="9.7109375" style="189" customWidth="1"/>
    <col min="2829" max="3067" width="11.42578125" style="189"/>
    <col min="3068" max="3068" width="18.140625" style="189" customWidth="1"/>
    <col min="3069" max="3069" width="7.85546875" style="189" bestFit="1" customWidth="1"/>
    <col min="3070" max="3070" width="7.28515625" style="189" bestFit="1" customWidth="1"/>
    <col min="3071" max="3072" width="7.28515625" style="189" customWidth="1"/>
    <col min="3073" max="3074" width="7.28515625" style="189" bestFit="1" customWidth="1"/>
    <col min="3075" max="3077" width="7.28515625" style="189" customWidth="1"/>
    <col min="3078" max="3083" width="0" style="189" hidden="1" customWidth="1"/>
    <col min="3084" max="3084" width="9.7109375" style="189" customWidth="1"/>
    <col min="3085" max="3323" width="11.42578125" style="189"/>
    <col min="3324" max="3324" width="18.140625" style="189" customWidth="1"/>
    <col min="3325" max="3325" width="7.85546875" style="189" bestFit="1" customWidth="1"/>
    <col min="3326" max="3326" width="7.28515625" style="189" bestFit="1" customWidth="1"/>
    <col min="3327" max="3328" width="7.28515625" style="189" customWidth="1"/>
    <col min="3329" max="3330" width="7.28515625" style="189" bestFit="1" customWidth="1"/>
    <col min="3331" max="3333" width="7.28515625" style="189" customWidth="1"/>
    <col min="3334" max="3339" width="0" style="189" hidden="1" customWidth="1"/>
    <col min="3340" max="3340" width="9.7109375" style="189" customWidth="1"/>
    <col min="3341" max="3579" width="11.42578125" style="189"/>
    <col min="3580" max="3580" width="18.140625" style="189" customWidth="1"/>
    <col min="3581" max="3581" width="7.85546875" style="189" bestFit="1" customWidth="1"/>
    <col min="3582" max="3582" width="7.28515625" style="189" bestFit="1" customWidth="1"/>
    <col min="3583" max="3584" width="7.28515625" style="189" customWidth="1"/>
    <col min="3585" max="3586" width="7.28515625" style="189" bestFit="1" customWidth="1"/>
    <col min="3587" max="3589" width="7.28515625" style="189" customWidth="1"/>
    <col min="3590" max="3595" width="0" style="189" hidden="1" customWidth="1"/>
    <col min="3596" max="3596" width="9.7109375" style="189" customWidth="1"/>
    <col min="3597" max="3835" width="11.42578125" style="189"/>
    <col min="3836" max="3836" width="18.140625" style="189" customWidth="1"/>
    <col min="3837" max="3837" width="7.85546875" style="189" bestFit="1" customWidth="1"/>
    <col min="3838" max="3838" width="7.28515625" style="189" bestFit="1" customWidth="1"/>
    <col min="3839" max="3840" width="7.28515625" style="189" customWidth="1"/>
    <col min="3841" max="3842" width="7.28515625" style="189" bestFit="1" customWidth="1"/>
    <col min="3843" max="3845" width="7.28515625" style="189" customWidth="1"/>
    <col min="3846" max="3851" width="0" style="189" hidden="1" customWidth="1"/>
    <col min="3852" max="3852" width="9.7109375" style="189" customWidth="1"/>
    <col min="3853" max="4091" width="11.42578125" style="189"/>
    <col min="4092" max="4092" width="18.140625" style="189" customWidth="1"/>
    <col min="4093" max="4093" width="7.85546875" style="189" bestFit="1" customWidth="1"/>
    <col min="4094" max="4094" width="7.28515625" style="189" bestFit="1" customWidth="1"/>
    <col min="4095" max="4096" width="7.28515625" style="189" customWidth="1"/>
    <col min="4097" max="4098" width="7.28515625" style="189" bestFit="1" customWidth="1"/>
    <col min="4099" max="4101" width="7.28515625" style="189" customWidth="1"/>
    <col min="4102" max="4107" width="0" style="189" hidden="1" customWidth="1"/>
    <col min="4108" max="4108" width="9.7109375" style="189" customWidth="1"/>
    <col min="4109" max="4347" width="11.42578125" style="189"/>
    <col min="4348" max="4348" width="18.140625" style="189" customWidth="1"/>
    <col min="4349" max="4349" width="7.85546875" style="189" bestFit="1" customWidth="1"/>
    <col min="4350" max="4350" width="7.28515625" style="189" bestFit="1" customWidth="1"/>
    <col min="4351" max="4352" width="7.28515625" style="189" customWidth="1"/>
    <col min="4353" max="4354" width="7.28515625" style="189" bestFit="1" customWidth="1"/>
    <col min="4355" max="4357" width="7.28515625" style="189" customWidth="1"/>
    <col min="4358" max="4363" width="0" style="189" hidden="1" customWidth="1"/>
    <col min="4364" max="4364" width="9.7109375" style="189" customWidth="1"/>
    <col min="4365" max="4603" width="11.42578125" style="189"/>
    <col min="4604" max="4604" width="18.140625" style="189" customWidth="1"/>
    <col min="4605" max="4605" width="7.85546875" style="189" bestFit="1" customWidth="1"/>
    <col min="4606" max="4606" width="7.28515625" style="189" bestFit="1" customWidth="1"/>
    <col min="4607" max="4608" width="7.28515625" style="189" customWidth="1"/>
    <col min="4609" max="4610" width="7.28515625" style="189" bestFit="1" customWidth="1"/>
    <col min="4611" max="4613" width="7.28515625" style="189" customWidth="1"/>
    <col min="4614" max="4619" width="0" style="189" hidden="1" customWidth="1"/>
    <col min="4620" max="4620" width="9.7109375" style="189" customWidth="1"/>
    <col min="4621" max="4859" width="11.42578125" style="189"/>
    <col min="4860" max="4860" width="18.140625" style="189" customWidth="1"/>
    <col min="4861" max="4861" width="7.85546875" style="189" bestFit="1" customWidth="1"/>
    <col min="4862" max="4862" width="7.28515625" style="189" bestFit="1" customWidth="1"/>
    <col min="4863" max="4864" width="7.28515625" style="189" customWidth="1"/>
    <col min="4865" max="4866" width="7.28515625" style="189" bestFit="1" customWidth="1"/>
    <col min="4867" max="4869" width="7.28515625" style="189" customWidth="1"/>
    <col min="4870" max="4875" width="0" style="189" hidden="1" customWidth="1"/>
    <col min="4876" max="4876" width="9.7109375" style="189" customWidth="1"/>
    <col min="4877" max="5115" width="11.42578125" style="189"/>
    <col min="5116" max="5116" width="18.140625" style="189" customWidth="1"/>
    <col min="5117" max="5117" width="7.85546875" style="189" bestFit="1" customWidth="1"/>
    <col min="5118" max="5118" width="7.28515625" style="189" bestFit="1" customWidth="1"/>
    <col min="5119" max="5120" width="7.28515625" style="189" customWidth="1"/>
    <col min="5121" max="5122" width="7.28515625" style="189" bestFit="1" customWidth="1"/>
    <col min="5123" max="5125" width="7.28515625" style="189" customWidth="1"/>
    <col min="5126" max="5131" width="0" style="189" hidden="1" customWidth="1"/>
    <col min="5132" max="5132" width="9.7109375" style="189" customWidth="1"/>
    <col min="5133" max="5371" width="11.42578125" style="189"/>
    <col min="5372" max="5372" width="18.140625" style="189" customWidth="1"/>
    <col min="5373" max="5373" width="7.85546875" style="189" bestFit="1" customWidth="1"/>
    <col min="5374" max="5374" width="7.28515625" style="189" bestFit="1" customWidth="1"/>
    <col min="5375" max="5376" width="7.28515625" style="189" customWidth="1"/>
    <col min="5377" max="5378" width="7.28515625" style="189" bestFit="1" customWidth="1"/>
    <col min="5379" max="5381" width="7.28515625" style="189" customWidth="1"/>
    <col min="5382" max="5387" width="0" style="189" hidden="1" customWidth="1"/>
    <col min="5388" max="5388" width="9.7109375" style="189" customWidth="1"/>
    <col min="5389" max="5627" width="11.42578125" style="189"/>
    <col min="5628" max="5628" width="18.140625" style="189" customWidth="1"/>
    <col min="5629" max="5629" width="7.85546875" style="189" bestFit="1" customWidth="1"/>
    <col min="5630" max="5630" width="7.28515625" style="189" bestFit="1" customWidth="1"/>
    <col min="5631" max="5632" width="7.28515625" style="189" customWidth="1"/>
    <col min="5633" max="5634" width="7.28515625" style="189" bestFit="1" customWidth="1"/>
    <col min="5635" max="5637" width="7.28515625" style="189" customWidth="1"/>
    <col min="5638" max="5643" width="0" style="189" hidden="1" customWidth="1"/>
    <col min="5644" max="5644" width="9.7109375" style="189" customWidth="1"/>
    <col min="5645" max="5883" width="11.42578125" style="189"/>
    <col min="5884" max="5884" width="18.140625" style="189" customWidth="1"/>
    <col min="5885" max="5885" width="7.85546875" style="189" bestFit="1" customWidth="1"/>
    <col min="5886" max="5886" width="7.28515625" style="189" bestFit="1" customWidth="1"/>
    <col min="5887" max="5888" width="7.28515625" style="189" customWidth="1"/>
    <col min="5889" max="5890" width="7.28515625" style="189" bestFit="1" customWidth="1"/>
    <col min="5891" max="5893" width="7.28515625" style="189" customWidth="1"/>
    <col min="5894" max="5899" width="0" style="189" hidden="1" customWidth="1"/>
    <col min="5900" max="5900" width="9.7109375" style="189" customWidth="1"/>
    <col min="5901" max="6139" width="11.42578125" style="189"/>
    <col min="6140" max="6140" width="18.140625" style="189" customWidth="1"/>
    <col min="6141" max="6141" width="7.85546875" style="189" bestFit="1" customWidth="1"/>
    <col min="6142" max="6142" width="7.28515625" style="189" bestFit="1" customWidth="1"/>
    <col min="6143" max="6144" width="7.28515625" style="189" customWidth="1"/>
    <col min="6145" max="6146" width="7.28515625" style="189" bestFit="1" customWidth="1"/>
    <col min="6147" max="6149" width="7.28515625" style="189" customWidth="1"/>
    <col min="6150" max="6155" width="0" style="189" hidden="1" customWidth="1"/>
    <col min="6156" max="6156" width="9.7109375" style="189" customWidth="1"/>
    <col min="6157" max="6395" width="11.42578125" style="189"/>
    <col min="6396" max="6396" width="18.140625" style="189" customWidth="1"/>
    <col min="6397" max="6397" width="7.85546875" style="189" bestFit="1" customWidth="1"/>
    <col min="6398" max="6398" width="7.28515625" style="189" bestFit="1" customWidth="1"/>
    <col min="6399" max="6400" width="7.28515625" style="189" customWidth="1"/>
    <col min="6401" max="6402" width="7.28515625" style="189" bestFit="1" customWidth="1"/>
    <col min="6403" max="6405" width="7.28515625" style="189" customWidth="1"/>
    <col min="6406" max="6411" width="0" style="189" hidden="1" customWidth="1"/>
    <col min="6412" max="6412" width="9.7109375" style="189" customWidth="1"/>
    <col min="6413" max="6651" width="11.42578125" style="189"/>
    <col min="6652" max="6652" width="18.140625" style="189" customWidth="1"/>
    <col min="6653" max="6653" width="7.85546875" style="189" bestFit="1" customWidth="1"/>
    <col min="6654" max="6654" width="7.28515625" style="189" bestFit="1" customWidth="1"/>
    <col min="6655" max="6656" width="7.28515625" style="189" customWidth="1"/>
    <col min="6657" max="6658" width="7.28515625" style="189" bestFit="1" customWidth="1"/>
    <col min="6659" max="6661" width="7.28515625" style="189" customWidth="1"/>
    <col min="6662" max="6667" width="0" style="189" hidden="1" customWidth="1"/>
    <col min="6668" max="6668" width="9.7109375" style="189" customWidth="1"/>
    <col min="6669" max="6907" width="11.42578125" style="189"/>
    <col min="6908" max="6908" width="18.140625" style="189" customWidth="1"/>
    <col min="6909" max="6909" width="7.85546875" style="189" bestFit="1" customWidth="1"/>
    <col min="6910" max="6910" width="7.28515625" style="189" bestFit="1" customWidth="1"/>
    <col min="6911" max="6912" width="7.28515625" style="189" customWidth="1"/>
    <col min="6913" max="6914" width="7.28515625" style="189" bestFit="1" customWidth="1"/>
    <col min="6915" max="6917" width="7.28515625" style="189" customWidth="1"/>
    <col min="6918" max="6923" width="0" style="189" hidden="1" customWidth="1"/>
    <col min="6924" max="6924" width="9.7109375" style="189" customWidth="1"/>
    <col min="6925" max="7163" width="11.42578125" style="189"/>
    <col min="7164" max="7164" width="18.140625" style="189" customWidth="1"/>
    <col min="7165" max="7165" width="7.85546875" style="189" bestFit="1" customWidth="1"/>
    <col min="7166" max="7166" width="7.28515625" style="189" bestFit="1" customWidth="1"/>
    <col min="7167" max="7168" width="7.28515625" style="189" customWidth="1"/>
    <col min="7169" max="7170" width="7.28515625" style="189" bestFit="1" customWidth="1"/>
    <col min="7171" max="7173" width="7.28515625" style="189" customWidth="1"/>
    <col min="7174" max="7179" width="0" style="189" hidden="1" customWidth="1"/>
    <col min="7180" max="7180" width="9.7109375" style="189" customWidth="1"/>
    <col min="7181" max="7419" width="11.42578125" style="189"/>
    <col min="7420" max="7420" width="18.140625" style="189" customWidth="1"/>
    <col min="7421" max="7421" width="7.85546875" style="189" bestFit="1" customWidth="1"/>
    <col min="7422" max="7422" width="7.28515625" style="189" bestFit="1" customWidth="1"/>
    <col min="7423" max="7424" width="7.28515625" style="189" customWidth="1"/>
    <col min="7425" max="7426" width="7.28515625" style="189" bestFit="1" customWidth="1"/>
    <col min="7427" max="7429" width="7.28515625" style="189" customWidth="1"/>
    <col min="7430" max="7435" width="0" style="189" hidden="1" customWidth="1"/>
    <col min="7436" max="7436" width="9.7109375" style="189" customWidth="1"/>
    <col min="7437" max="7675" width="11.42578125" style="189"/>
    <col min="7676" max="7676" width="18.140625" style="189" customWidth="1"/>
    <col min="7677" max="7677" width="7.85546875" style="189" bestFit="1" customWidth="1"/>
    <col min="7678" max="7678" width="7.28515625" style="189" bestFit="1" customWidth="1"/>
    <col min="7679" max="7680" width="7.28515625" style="189" customWidth="1"/>
    <col min="7681" max="7682" width="7.28515625" style="189" bestFit="1" customWidth="1"/>
    <col min="7683" max="7685" width="7.28515625" style="189" customWidth="1"/>
    <col min="7686" max="7691" width="0" style="189" hidden="1" customWidth="1"/>
    <col min="7692" max="7692" width="9.7109375" style="189" customWidth="1"/>
    <col min="7693" max="7931" width="11.42578125" style="189"/>
    <col min="7932" max="7932" width="18.140625" style="189" customWidth="1"/>
    <col min="7933" max="7933" width="7.85546875" style="189" bestFit="1" customWidth="1"/>
    <col min="7934" max="7934" width="7.28515625" style="189" bestFit="1" customWidth="1"/>
    <col min="7935" max="7936" width="7.28515625" style="189" customWidth="1"/>
    <col min="7937" max="7938" width="7.28515625" style="189" bestFit="1" customWidth="1"/>
    <col min="7939" max="7941" width="7.28515625" style="189" customWidth="1"/>
    <col min="7942" max="7947" width="0" style="189" hidden="1" customWidth="1"/>
    <col min="7948" max="7948" width="9.7109375" style="189" customWidth="1"/>
    <col min="7949" max="8187" width="11.42578125" style="189"/>
    <col min="8188" max="8188" width="18.140625" style="189" customWidth="1"/>
    <col min="8189" max="8189" width="7.85546875" style="189" bestFit="1" customWidth="1"/>
    <col min="8190" max="8190" width="7.28515625" style="189" bestFit="1" customWidth="1"/>
    <col min="8191" max="8192" width="7.28515625" style="189" customWidth="1"/>
    <col min="8193" max="8194" width="7.28515625" style="189" bestFit="1" customWidth="1"/>
    <col min="8195" max="8197" width="7.28515625" style="189" customWidth="1"/>
    <col min="8198" max="8203" width="0" style="189" hidden="1" customWidth="1"/>
    <col min="8204" max="8204" width="9.7109375" style="189" customWidth="1"/>
    <col min="8205" max="8443" width="11.42578125" style="189"/>
    <col min="8444" max="8444" width="18.140625" style="189" customWidth="1"/>
    <col min="8445" max="8445" width="7.85546875" style="189" bestFit="1" customWidth="1"/>
    <col min="8446" max="8446" width="7.28515625" style="189" bestFit="1" customWidth="1"/>
    <col min="8447" max="8448" width="7.28515625" style="189" customWidth="1"/>
    <col min="8449" max="8450" width="7.28515625" style="189" bestFit="1" customWidth="1"/>
    <col min="8451" max="8453" width="7.28515625" style="189" customWidth="1"/>
    <col min="8454" max="8459" width="0" style="189" hidden="1" customWidth="1"/>
    <col min="8460" max="8460" width="9.7109375" style="189" customWidth="1"/>
    <col min="8461" max="8699" width="11.42578125" style="189"/>
    <col min="8700" max="8700" width="18.140625" style="189" customWidth="1"/>
    <col min="8701" max="8701" width="7.85546875" style="189" bestFit="1" customWidth="1"/>
    <col min="8702" max="8702" width="7.28515625" style="189" bestFit="1" customWidth="1"/>
    <col min="8703" max="8704" width="7.28515625" style="189" customWidth="1"/>
    <col min="8705" max="8706" width="7.28515625" style="189" bestFit="1" customWidth="1"/>
    <col min="8707" max="8709" width="7.28515625" style="189" customWidth="1"/>
    <col min="8710" max="8715" width="0" style="189" hidden="1" customWidth="1"/>
    <col min="8716" max="8716" width="9.7109375" style="189" customWidth="1"/>
    <col min="8717" max="8955" width="11.42578125" style="189"/>
    <col min="8956" max="8956" width="18.140625" style="189" customWidth="1"/>
    <col min="8957" max="8957" width="7.85546875" style="189" bestFit="1" customWidth="1"/>
    <col min="8958" max="8958" width="7.28515625" style="189" bestFit="1" customWidth="1"/>
    <col min="8959" max="8960" width="7.28515625" style="189" customWidth="1"/>
    <col min="8961" max="8962" width="7.28515625" style="189" bestFit="1" customWidth="1"/>
    <col min="8963" max="8965" width="7.28515625" style="189" customWidth="1"/>
    <col min="8966" max="8971" width="0" style="189" hidden="1" customWidth="1"/>
    <col min="8972" max="8972" width="9.7109375" style="189" customWidth="1"/>
    <col min="8973" max="9211" width="11.42578125" style="189"/>
    <col min="9212" max="9212" width="18.140625" style="189" customWidth="1"/>
    <col min="9213" max="9213" width="7.85546875" style="189" bestFit="1" customWidth="1"/>
    <col min="9214" max="9214" width="7.28515625" style="189" bestFit="1" customWidth="1"/>
    <col min="9215" max="9216" width="7.28515625" style="189" customWidth="1"/>
    <col min="9217" max="9218" width="7.28515625" style="189" bestFit="1" customWidth="1"/>
    <col min="9219" max="9221" width="7.28515625" style="189" customWidth="1"/>
    <col min="9222" max="9227" width="0" style="189" hidden="1" customWidth="1"/>
    <col min="9228" max="9228" width="9.7109375" style="189" customWidth="1"/>
    <col min="9229" max="9467" width="11.42578125" style="189"/>
    <col min="9468" max="9468" width="18.140625" style="189" customWidth="1"/>
    <col min="9469" max="9469" width="7.85546875" style="189" bestFit="1" customWidth="1"/>
    <col min="9470" max="9470" width="7.28515625" style="189" bestFit="1" customWidth="1"/>
    <col min="9471" max="9472" width="7.28515625" style="189" customWidth="1"/>
    <col min="9473" max="9474" width="7.28515625" style="189" bestFit="1" customWidth="1"/>
    <col min="9475" max="9477" width="7.28515625" style="189" customWidth="1"/>
    <col min="9478" max="9483" width="0" style="189" hidden="1" customWidth="1"/>
    <col min="9484" max="9484" width="9.7109375" style="189" customWidth="1"/>
    <col min="9485" max="9723" width="11.42578125" style="189"/>
    <col min="9724" max="9724" width="18.140625" style="189" customWidth="1"/>
    <col min="9725" max="9725" width="7.85546875" style="189" bestFit="1" customWidth="1"/>
    <col min="9726" max="9726" width="7.28515625" style="189" bestFit="1" customWidth="1"/>
    <col min="9727" max="9728" width="7.28515625" style="189" customWidth="1"/>
    <col min="9729" max="9730" width="7.28515625" style="189" bestFit="1" customWidth="1"/>
    <col min="9731" max="9733" width="7.28515625" style="189" customWidth="1"/>
    <col min="9734" max="9739" width="0" style="189" hidden="1" customWidth="1"/>
    <col min="9740" max="9740" width="9.7109375" style="189" customWidth="1"/>
    <col min="9741" max="9979" width="11.42578125" style="189"/>
    <col min="9980" max="9980" width="18.140625" style="189" customWidth="1"/>
    <col min="9981" max="9981" width="7.85546875" style="189" bestFit="1" customWidth="1"/>
    <col min="9982" max="9982" width="7.28515625" style="189" bestFit="1" customWidth="1"/>
    <col min="9983" max="9984" width="7.28515625" style="189" customWidth="1"/>
    <col min="9985" max="9986" width="7.28515625" style="189" bestFit="1" customWidth="1"/>
    <col min="9987" max="9989" width="7.28515625" style="189" customWidth="1"/>
    <col min="9990" max="9995" width="0" style="189" hidden="1" customWidth="1"/>
    <col min="9996" max="9996" width="9.7109375" style="189" customWidth="1"/>
    <col min="9997" max="10235" width="11.42578125" style="189"/>
    <col min="10236" max="10236" width="18.140625" style="189" customWidth="1"/>
    <col min="10237" max="10237" width="7.85546875" style="189" bestFit="1" customWidth="1"/>
    <col min="10238" max="10238" width="7.28515625" style="189" bestFit="1" customWidth="1"/>
    <col min="10239" max="10240" width="7.28515625" style="189" customWidth="1"/>
    <col min="10241" max="10242" width="7.28515625" style="189" bestFit="1" customWidth="1"/>
    <col min="10243" max="10245" width="7.28515625" style="189" customWidth="1"/>
    <col min="10246" max="10251" width="0" style="189" hidden="1" customWidth="1"/>
    <col min="10252" max="10252" width="9.7109375" style="189" customWidth="1"/>
    <col min="10253" max="10491" width="11.42578125" style="189"/>
    <col min="10492" max="10492" width="18.140625" style="189" customWidth="1"/>
    <col min="10493" max="10493" width="7.85546875" style="189" bestFit="1" customWidth="1"/>
    <col min="10494" max="10494" width="7.28515625" style="189" bestFit="1" customWidth="1"/>
    <col min="10495" max="10496" width="7.28515625" style="189" customWidth="1"/>
    <col min="10497" max="10498" width="7.28515625" style="189" bestFit="1" customWidth="1"/>
    <col min="10499" max="10501" width="7.28515625" style="189" customWidth="1"/>
    <col min="10502" max="10507" width="0" style="189" hidden="1" customWidth="1"/>
    <col min="10508" max="10508" width="9.7109375" style="189" customWidth="1"/>
    <col min="10509" max="10747" width="11.42578125" style="189"/>
    <col min="10748" max="10748" width="18.140625" style="189" customWidth="1"/>
    <col min="10749" max="10749" width="7.85546875" style="189" bestFit="1" customWidth="1"/>
    <col min="10750" max="10750" width="7.28515625" style="189" bestFit="1" customWidth="1"/>
    <col min="10751" max="10752" width="7.28515625" style="189" customWidth="1"/>
    <col min="10753" max="10754" width="7.28515625" style="189" bestFit="1" customWidth="1"/>
    <col min="10755" max="10757" width="7.28515625" style="189" customWidth="1"/>
    <col min="10758" max="10763" width="0" style="189" hidden="1" customWidth="1"/>
    <col min="10764" max="10764" width="9.7109375" style="189" customWidth="1"/>
    <col min="10765" max="11003" width="11.42578125" style="189"/>
    <col min="11004" max="11004" width="18.140625" style="189" customWidth="1"/>
    <col min="11005" max="11005" width="7.85546875" style="189" bestFit="1" customWidth="1"/>
    <col min="11006" max="11006" width="7.28515625" style="189" bestFit="1" customWidth="1"/>
    <col min="11007" max="11008" width="7.28515625" style="189" customWidth="1"/>
    <col min="11009" max="11010" width="7.28515625" style="189" bestFit="1" customWidth="1"/>
    <col min="11011" max="11013" width="7.28515625" style="189" customWidth="1"/>
    <col min="11014" max="11019" width="0" style="189" hidden="1" customWidth="1"/>
    <col min="11020" max="11020" width="9.7109375" style="189" customWidth="1"/>
    <col min="11021" max="11259" width="11.42578125" style="189"/>
    <col min="11260" max="11260" width="18.140625" style="189" customWidth="1"/>
    <col min="11261" max="11261" width="7.85546875" style="189" bestFit="1" customWidth="1"/>
    <col min="11262" max="11262" width="7.28515625" style="189" bestFit="1" customWidth="1"/>
    <col min="11263" max="11264" width="7.28515625" style="189" customWidth="1"/>
    <col min="11265" max="11266" width="7.28515625" style="189" bestFit="1" customWidth="1"/>
    <col min="11267" max="11269" width="7.28515625" style="189" customWidth="1"/>
    <col min="11270" max="11275" width="0" style="189" hidden="1" customWidth="1"/>
    <col min="11276" max="11276" width="9.7109375" style="189" customWidth="1"/>
    <col min="11277" max="11515" width="11.42578125" style="189"/>
    <col min="11516" max="11516" width="18.140625" style="189" customWidth="1"/>
    <col min="11517" max="11517" width="7.85546875" style="189" bestFit="1" customWidth="1"/>
    <col min="11518" max="11518" width="7.28515625" style="189" bestFit="1" customWidth="1"/>
    <col min="11519" max="11520" width="7.28515625" style="189" customWidth="1"/>
    <col min="11521" max="11522" width="7.28515625" style="189" bestFit="1" customWidth="1"/>
    <col min="11523" max="11525" width="7.28515625" style="189" customWidth="1"/>
    <col min="11526" max="11531" width="0" style="189" hidden="1" customWidth="1"/>
    <col min="11532" max="11532" width="9.7109375" style="189" customWidth="1"/>
    <col min="11533" max="11771" width="11.42578125" style="189"/>
    <col min="11772" max="11772" width="18.140625" style="189" customWidth="1"/>
    <col min="11773" max="11773" width="7.85546875" style="189" bestFit="1" customWidth="1"/>
    <col min="11774" max="11774" width="7.28515625" style="189" bestFit="1" customWidth="1"/>
    <col min="11775" max="11776" width="7.28515625" style="189" customWidth="1"/>
    <col min="11777" max="11778" width="7.28515625" style="189" bestFit="1" customWidth="1"/>
    <col min="11779" max="11781" width="7.28515625" style="189" customWidth="1"/>
    <col min="11782" max="11787" width="0" style="189" hidden="1" customWidth="1"/>
    <col min="11788" max="11788" width="9.7109375" style="189" customWidth="1"/>
    <col min="11789" max="12027" width="11.42578125" style="189"/>
    <col min="12028" max="12028" width="18.140625" style="189" customWidth="1"/>
    <col min="12029" max="12029" width="7.85546875" style="189" bestFit="1" customWidth="1"/>
    <col min="12030" max="12030" width="7.28515625" style="189" bestFit="1" customWidth="1"/>
    <col min="12031" max="12032" width="7.28515625" style="189" customWidth="1"/>
    <col min="12033" max="12034" width="7.28515625" style="189" bestFit="1" customWidth="1"/>
    <col min="12035" max="12037" width="7.28515625" style="189" customWidth="1"/>
    <col min="12038" max="12043" width="0" style="189" hidden="1" customWidth="1"/>
    <col min="12044" max="12044" width="9.7109375" style="189" customWidth="1"/>
    <col min="12045" max="12283" width="11.42578125" style="189"/>
    <col min="12284" max="12284" width="18.140625" style="189" customWidth="1"/>
    <col min="12285" max="12285" width="7.85546875" style="189" bestFit="1" customWidth="1"/>
    <col min="12286" max="12286" width="7.28515625" style="189" bestFit="1" customWidth="1"/>
    <col min="12287" max="12288" width="7.28515625" style="189" customWidth="1"/>
    <col min="12289" max="12290" width="7.28515625" style="189" bestFit="1" customWidth="1"/>
    <col min="12291" max="12293" width="7.28515625" style="189" customWidth="1"/>
    <col min="12294" max="12299" width="0" style="189" hidden="1" customWidth="1"/>
    <col min="12300" max="12300" width="9.7109375" style="189" customWidth="1"/>
    <col min="12301" max="12539" width="11.42578125" style="189"/>
    <col min="12540" max="12540" width="18.140625" style="189" customWidth="1"/>
    <col min="12541" max="12541" width="7.85546875" style="189" bestFit="1" customWidth="1"/>
    <col min="12542" max="12542" width="7.28515625" style="189" bestFit="1" customWidth="1"/>
    <col min="12543" max="12544" width="7.28515625" style="189" customWidth="1"/>
    <col min="12545" max="12546" width="7.28515625" style="189" bestFit="1" customWidth="1"/>
    <col min="12547" max="12549" width="7.28515625" style="189" customWidth="1"/>
    <col min="12550" max="12555" width="0" style="189" hidden="1" customWidth="1"/>
    <col min="12556" max="12556" width="9.7109375" style="189" customWidth="1"/>
    <col min="12557" max="12795" width="11.42578125" style="189"/>
    <col min="12796" max="12796" width="18.140625" style="189" customWidth="1"/>
    <col min="12797" max="12797" width="7.85546875" style="189" bestFit="1" customWidth="1"/>
    <col min="12798" max="12798" width="7.28515625" style="189" bestFit="1" customWidth="1"/>
    <col min="12799" max="12800" width="7.28515625" style="189" customWidth="1"/>
    <col min="12801" max="12802" width="7.28515625" style="189" bestFit="1" customWidth="1"/>
    <col min="12803" max="12805" width="7.28515625" style="189" customWidth="1"/>
    <col min="12806" max="12811" width="0" style="189" hidden="1" customWidth="1"/>
    <col min="12812" max="12812" width="9.7109375" style="189" customWidth="1"/>
    <col min="12813" max="13051" width="11.42578125" style="189"/>
    <col min="13052" max="13052" width="18.140625" style="189" customWidth="1"/>
    <col min="13053" max="13053" width="7.85546875" style="189" bestFit="1" customWidth="1"/>
    <col min="13054" max="13054" width="7.28515625" style="189" bestFit="1" customWidth="1"/>
    <col min="13055" max="13056" width="7.28515625" style="189" customWidth="1"/>
    <col min="13057" max="13058" width="7.28515625" style="189" bestFit="1" customWidth="1"/>
    <col min="13059" max="13061" width="7.28515625" style="189" customWidth="1"/>
    <col min="13062" max="13067" width="0" style="189" hidden="1" customWidth="1"/>
    <col min="13068" max="13068" width="9.7109375" style="189" customWidth="1"/>
    <col min="13069" max="13307" width="11.42578125" style="189"/>
    <col min="13308" max="13308" width="18.140625" style="189" customWidth="1"/>
    <col min="13309" max="13309" width="7.85546875" style="189" bestFit="1" customWidth="1"/>
    <col min="13310" max="13310" width="7.28515625" style="189" bestFit="1" customWidth="1"/>
    <col min="13311" max="13312" width="7.28515625" style="189" customWidth="1"/>
    <col min="13313" max="13314" width="7.28515625" style="189" bestFit="1" customWidth="1"/>
    <col min="13315" max="13317" width="7.28515625" style="189" customWidth="1"/>
    <col min="13318" max="13323" width="0" style="189" hidden="1" customWidth="1"/>
    <col min="13324" max="13324" width="9.7109375" style="189" customWidth="1"/>
    <col min="13325" max="13563" width="11.42578125" style="189"/>
    <col min="13564" max="13564" width="18.140625" style="189" customWidth="1"/>
    <col min="13565" max="13565" width="7.85546875" style="189" bestFit="1" customWidth="1"/>
    <col min="13566" max="13566" width="7.28515625" style="189" bestFit="1" customWidth="1"/>
    <col min="13567" max="13568" width="7.28515625" style="189" customWidth="1"/>
    <col min="13569" max="13570" width="7.28515625" style="189" bestFit="1" customWidth="1"/>
    <col min="13571" max="13573" width="7.28515625" style="189" customWidth="1"/>
    <col min="13574" max="13579" width="0" style="189" hidden="1" customWidth="1"/>
    <col min="13580" max="13580" width="9.7109375" style="189" customWidth="1"/>
    <col min="13581" max="13819" width="11.42578125" style="189"/>
    <col min="13820" max="13820" width="18.140625" style="189" customWidth="1"/>
    <col min="13821" max="13821" width="7.85546875" style="189" bestFit="1" customWidth="1"/>
    <col min="13822" max="13822" width="7.28515625" style="189" bestFit="1" customWidth="1"/>
    <col min="13823" max="13824" width="7.28515625" style="189" customWidth="1"/>
    <col min="13825" max="13826" width="7.28515625" style="189" bestFit="1" customWidth="1"/>
    <col min="13827" max="13829" width="7.28515625" style="189" customWidth="1"/>
    <col min="13830" max="13835" width="0" style="189" hidden="1" customWidth="1"/>
    <col min="13836" max="13836" width="9.7109375" style="189" customWidth="1"/>
    <col min="13837" max="14075" width="11.42578125" style="189"/>
    <col min="14076" max="14076" width="18.140625" style="189" customWidth="1"/>
    <col min="14077" max="14077" width="7.85546875" style="189" bestFit="1" customWidth="1"/>
    <col min="14078" max="14078" width="7.28515625" style="189" bestFit="1" customWidth="1"/>
    <col min="14079" max="14080" width="7.28515625" style="189" customWidth="1"/>
    <col min="14081" max="14082" width="7.28515625" style="189" bestFit="1" customWidth="1"/>
    <col min="14083" max="14085" width="7.28515625" style="189" customWidth="1"/>
    <col min="14086" max="14091" width="0" style="189" hidden="1" customWidth="1"/>
    <col min="14092" max="14092" width="9.7109375" style="189" customWidth="1"/>
    <col min="14093" max="14331" width="11.42578125" style="189"/>
    <col min="14332" max="14332" width="18.140625" style="189" customWidth="1"/>
    <col min="14333" max="14333" width="7.85546875" style="189" bestFit="1" customWidth="1"/>
    <col min="14334" max="14334" width="7.28515625" style="189" bestFit="1" customWidth="1"/>
    <col min="14335" max="14336" width="7.28515625" style="189" customWidth="1"/>
    <col min="14337" max="14338" width="7.28515625" style="189" bestFit="1" customWidth="1"/>
    <col min="14339" max="14341" width="7.28515625" style="189" customWidth="1"/>
    <col min="14342" max="14347" width="0" style="189" hidden="1" customWidth="1"/>
    <col min="14348" max="14348" width="9.7109375" style="189" customWidth="1"/>
    <col min="14349" max="14587" width="11.42578125" style="189"/>
    <col min="14588" max="14588" width="18.140625" style="189" customWidth="1"/>
    <col min="14589" max="14589" width="7.85546875" style="189" bestFit="1" customWidth="1"/>
    <col min="14590" max="14590" width="7.28515625" style="189" bestFit="1" customWidth="1"/>
    <col min="14591" max="14592" width="7.28515625" style="189" customWidth="1"/>
    <col min="14593" max="14594" width="7.28515625" style="189" bestFit="1" customWidth="1"/>
    <col min="14595" max="14597" width="7.28515625" style="189" customWidth="1"/>
    <col min="14598" max="14603" width="0" style="189" hidden="1" customWidth="1"/>
    <col min="14604" max="14604" width="9.7109375" style="189" customWidth="1"/>
    <col min="14605" max="14843" width="11.42578125" style="189"/>
    <col min="14844" max="14844" width="18.140625" style="189" customWidth="1"/>
    <col min="14845" max="14845" width="7.85546875" style="189" bestFit="1" customWidth="1"/>
    <col min="14846" max="14846" width="7.28515625" style="189" bestFit="1" customWidth="1"/>
    <col min="14847" max="14848" width="7.28515625" style="189" customWidth="1"/>
    <col min="14849" max="14850" width="7.28515625" style="189" bestFit="1" customWidth="1"/>
    <col min="14851" max="14853" width="7.28515625" style="189" customWidth="1"/>
    <col min="14854" max="14859" width="0" style="189" hidden="1" customWidth="1"/>
    <col min="14860" max="14860" width="9.7109375" style="189" customWidth="1"/>
    <col min="14861" max="15099" width="11.42578125" style="189"/>
    <col min="15100" max="15100" width="18.140625" style="189" customWidth="1"/>
    <col min="15101" max="15101" width="7.85546875" style="189" bestFit="1" customWidth="1"/>
    <col min="15102" max="15102" width="7.28515625" style="189" bestFit="1" customWidth="1"/>
    <col min="15103" max="15104" width="7.28515625" style="189" customWidth="1"/>
    <col min="15105" max="15106" width="7.28515625" style="189" bestFit="1" customWidth="1"/>
    <col min="15107" max="15109" width="7.28515625" style="189" customWidth="1"/>
    <col min="15110" max="15115" width="0" style="189" hidden="1" customWidth="1"/>
    <col min="15116" max="15116" width="9.7109375" style="189" customWidth="1"/>
    <col min="15117" max="15355" width="11.42578125" style="189"/>
    <col min="15356" max="15356" width="18.140625" style="189" customWidth="1"/>
    <col min="15357" max="15357" width="7.85546875" style="189" bestFit="1" customWidth="1"/>
    <col min="15358" max="15358" width="7.28515625" style="189" bestFit="1" customWidth="1"/>
    <col min="15359" max="15360" width="7.28515625" style="189" customWidth="1"/>
    <col min="15361" max="15362" width="7.28515625" style="189" bestFit="1" customWidth="1"/>
    <col min="15363" max="15365" width="7.28515625" style="189" customWidth="1"/>
    <col min="15366" max="15371" width="0" style="189" hidden="1" customWidth="1"/>
    <col min="15372" max="15372" width="9.7109375" style="189" customWidth="1"/>
    <col min="15373" max="15611" width="11.42578125" style="189"/>
    <col min="15612" max="15612" width="18.140625" style="189" customWidth="1"/>
    <col min="15613" max="15613" width="7.85546875" style="189" bestFit="1" customWidth="1"/>
    <col min="15614" max="15614" width="7.28515625" style="189" bestFit="1" customWidth="1"/>
    <col min="15615" max="15616" width="7.28515625" style="189" customWidth="1"/>
    <col min="15617" max="15618" width="7.28515625" style="189" bestFit="1" customWidth="1"/>
    <col min="15619" max="15621" width="7.28515625" style="189" customWidth="1"/>
    <col min="15622" max="15627" width="0" style="189" hidden="1" customWidth="1"/>
    <col min="15628" max="15628" width="9.7109375" style="189" customWidth="1"/>
    <col min="15629" max="15867" width="11.42578125" style="189"/>
    <col min="15868" max="15868" width="18.140625" style="189" customWidth="1"/>
    <col min="15869" max="15869" width="7.85546875" style="189" bestFit="1" customWidth="1"/>
    <col min="15870" max="15870" width="7.28515625" style="189" bestFit="1" customWidth="1"/>
    <col min="15871" max="15872" width="7.28515625" style="189" customWidth="1"/>
    <col min="15873" max="15874" width="7.28515625" style="189" bestFit="1" customWidth="1"/>
    <col min="15875" max="15877" width="7.28515625" style="189" customWidth="1"/>
    <col min="15878" max="15883" width="0" style="189" hidden="1" customWidth="1"/>
    <col min="15884" max="15884" width="9.7109375" style="189" customWidth="1"/>
    <col min="15885" max="16123" width="11.42578125" style="189"/>
    <col min="16124" max="16124" width="18.140625" style="189" customWidth="1"/>
    <col min="16125" max="16125" width="7.85546875" style="189" bestFit="1" customWidth="1"/>
    <col min="16126" max="16126" width="7.28515625" style="189" bestFit="1" customWidth="1"/>
    <col min="16127" max="16128" width="7.28515625" style="189" customWidth="1"/>
    <col min="16129" max="16130" width="7.28515625" style="189" bestFit="1" customWidth="1"/>
    <col min="16131" max="16133" width="7.28515625" style="189" customWidth="1"/>
    <col min="16134" max="16139" width="0" style="189" hidden="1" customWidth="1"/>
    <col min="16140" max="16140" width="9.7109375" style="189" customWidth="1"/>
    <col min="16141" max="16384" width="11.42578125" style="189"/>
  </cols>
  <sheetData>
    <row r="1" spans="1:16" s="190" customFormat="1" x14ac:dyDescent="0.2"/>
    <row r="2" spans="1:16" s="190" customFormat="1" x14ac:dyDescent="0.2">
      <c r="A2" s="217" t="s">
        <v>121</v>
      </c>
    </row>
    <row r="3" spans="1:16" s="190" customFormat="1" ht="15" x14ac:dyDescent="0.25">
      <c r="A3" s="217" t="s">
        <v>122</v>
      </c>
      <c r="J3" s="359"/>
    </row>
    <row r="4" spans="1:16" s="190" customFormat="1" x14ac:dyDescent="0.2"/>
    <row r="5" spans="1:16" s="190" customFormat="1" ht="12.75" x14ac:dyDescent="0.2">
      <c r="B5" s="424" t="s">
        <v>106</v>
      </c>
      <c r="C5" s="424"/>
      <c r="D5" s="424"/>
      <c r="E5" s="424"/>
      <c r="F5" s="424"/>
      <c r="G5" s="424"/>
      <c r="H5" s="424"/>
      <c r="I5" s="424"/>
      <c r="J5" s="424"/>
      <c r="K5" s="424"/>
      <c r="M5" s="390" t="s">
        <v>594</v>
      </c>
      <c r="O5" s="360"/>
    </row>
    <row r="6" spans="1:16" s="190" customFormat="1" ht="12.75" x14ac:dyDescent="0.2">
      <c r="B6" s="437" t="str">
        <f>'Solicitudes Regiones'!$B$6:$P$6</f>
        <v>Acumuladas de julio de 2008 a octubre de 2018</v>
      </c>
      <c r="C6" s="437"/>
      <c r="D6" s="437"/>
      <c r="E6" s="437"/>
      <c r="F6" s="437"/>
      <c r="G6" s="437"/>
      <c r="H6" s="437"/>
      <c r="I6" s="437"/>
      <c r="J6" s="437"/>
      <c r="K6" s="437"/>
      <c r="L6" s="231"/>
    </row>
    <row r="7" spans="1:16" s="193" customFormat="1" x14ac:dyDescent="0.2">
      <c r="B7" s="191"/>
      <c r="C7" s="192"/>
      <c r="D7" s="192"/>
      <c r="E7" s="192"/>
      <c r="F7" s="192"/>
      <c r="G7" s="192"/>
      <c r="H7" s="192"/>
      <c r="I7" s="192"/>
      <c r="J7" s="192"/>
      <c r="K7" s="192"/>
      <c r="L7" s="192"/>
    </row>
    <row r="8" spans="1:16" ht="15" customHeight="1" x14ac:dyDescent="0.2">
      <c r="B8" s="453" t="s">
        <v>73</v>
      </c>
      <c r="C8" s="454"/>
      <c r="D8" s="454"/>
      <c r="E8" s="454"/>
      <c r="F8" s="454"/>
      <c r="G8" s="454"/>
      <c r="H8" s="454"/>
      <c r="I8" s="454"/>
      <c r="J8" s="454"/>
      <c r="K8" s="455"/>
      <c r="L8" s="208"/>
    </row>
    <row r="9" spans="1:16" ht="20.25" customHeight="1" x14ac:dyDescent="0.2">
      <c r="B9" s="452" t="s">
        <v>74</v>
      </c>
      <c r="C9" s="453" t="s">
        <v>2</v>
      </c>
      <c r="D9" s="454"/>
      <c r="E9" s="454"/>
      <c r="F9" s="454"/>
      <c r="G9" s="454"/>
      <c r="H9" s="454"/>
      <c r="I9" s="454"/>
      <c r="J9" s="454"/>
      <c r="K9" s="455"/>
    </row>
    <row r="10" spans="1:16" ht="24" x14ac:dyDescent="0.2">
      <c r="B10" s="452"/>
      <c r="C10" s="186" t="s">
        <v>75</v>
      </c>
      <c r="D10" s="186" t="s">
        <v>76</v>
      </c>
      <c r="E10" s="186" t="s">
        <v>77</v>
      </c>
      <c r="F10" s="186" t="s">
        <v>78</v>
      </c>
      <c r="G10" s="186" t="s">
        <v>8</v>
      </c>
      <c r="H10" s="186" t="s">
        <v>79</v>
      </c>
      <c r="I10" s="186" t="s">
        <v>80</v>
      </c>
      <c r="J10" s="186" t="s">
        <v>81</v>
      </c>
      <c r="K10" s="247" t="s">
        <v>46</v>
      </c>
    </row>
    <row r="11" spans="1:16" x14ac:dyDescent="0.2">
      <c r="B11" s="181" t="s">
        <v>253</v>
      </c>
      <c r="C11" s="181">
        <v>532</v>
      </c>
      <c r="D11" s="181">
        <v>513</v>
      </c>
      <c r="E11" s="181">
        <f>C11+D11</f>
        <v>1045</v>
      </c>
      <c r="F11" s="182">
        <f>E11/$E$41</f>
        <v>2.098477850516085E-2</v>
      </c>
      <c r="G11" s="181">
        <v>1048</v>
      </c>
      <c r="H11" s="181">
        <v>88</v>
      </c>
      <c r="I11" s="181">
        <f>G11+H11</f>
        <v>1136</v>
      </c>
      <c r="J11" s="182">
        <f>I11/$I$41</f>
        <v>1.2201540229638142E-2</v>
      </c>
      <c r="K11" s="181">
        <f t="shared" ref="K11:K40" si="0">E11+I11</f>
        <v>2181</v>
      </c>
      <c r="P11" s="194"/>
    </row>
    <row r="12" spans="1:16" x14ac:dyDescent="0.2">
      <c r="B12" s="181" t="s">
        <v>254</v>
      </c>
      <c r="C12" s="181">
        <v>338</v>
      </c>
      <c r="D12" s="181">
        <v>145</v>
      </c>
      <c r="E12" s="181">
        <f t="shared" ref="E12:E40" si="1">C12+D12</f>
        <v>483</v>
      </c>
      <c r="F12" s="182">
        <f t="shared" ref="F12:F40" si="2">E12/$E$41</f>
        <v>9.6991847062131015E-3</v>
      </c>
      <c r="G12" s="181">
        <v>759</v>
      </c>
      <c r="H12" s="181">
        <v>51</v>
      </c>
      <c r="I12" s="181">
        <f t="shared" ref="I12:I40" si="3">G12+H12</f>
        <v>810</v>
      </c>
      <c r="J12" s="182">
        <f t="shared" ref="J12:J40" si="4">I12/$I$41</f>
        <v>8.7000418890905776E-3</v>
      </c>
      <c r="K12" s="181">
        <f t="shared" si="0"/>
        <v>1293</v>
      </c>
      <c r="P12" s="194"/>
    </row>
    <row r="13" spans="1:16" x14ac:dyDescent="0.2">
      <c r="B13" s="181" t="s">
        <v>255</v>
      </c>
      <c r="C13" s="181">
        <v>334</v>
      </c>
      <c r="D13" s="181">
        <v>235</v>
      </c>
      <c r="E13" s="181">
        <f t="shared" si="1"/>
        <v>569</v>
      </c>
      <c r="F13" s="182">
        <f t="shared" si="2"/>
        <v>1.1426161693240693E-2</v>
      </c>
      <c r="G13" s="181">
        <v>730</v>
      </c>
      <c r="H13" s="181">
        <v>51</v>
      </c>
      <c r="I13" s="181">
        <f t="shared" si="3"/>
        <v>781</v>
      </c>
      <c r="J13" s="182">
        <f t="shared" si="4"/>
        <v>8.3885589078762229E-3</v>
      </c>
      <c r="K13" s="181">
        <f t="shared" si="0"/>
        <v>1350</v>
      </c>
      <c r="P13" s="194"/>
    </row>
    <row r="14" spans="1:16" x14ac:dyDescent="0.2">
      <c r="B14" s="181" t="s">
        <v>256</v>
      </c>
      <c r="C14" s="181">
        <v>327</v>
      </c>
      <c r="D14" s="181">
        <v>238</v>
      </c>
      <c r="E14" s="181">
        <f t="shared" si="1"/>
        <v>565</v>
      </c>
      <c r="F14" s="182">
        <f t="shared" si="2"/>
        <v>1.1345837182216153E-2</v>
      </c>
      <c r="G14" s="181">
        <v>462</v>
      </c>
      <c r="H14" s="181">
        <v>43</v>
      </c>
      <c r="I14" s="181">
        <f t="shared" si="3"/>
        <v>505</v>
      </c>
      <c r="J14" s="182">
        <f t="shared" si="4"/>
        <v>5.4241001901120262E-3</v>
      </c>
      <c r="K14" s="181">
        <f t="shared" si="0"/>
        <v>1070</v>
      </c>
      <c r="P14" s="194"/>
    </row>
    <row r="15" spans="1:16" x14ac:dyDescent="0.2">
      <c r="B15" s="181" t="s">
        <v>257</v>
      </c>
      <c r="C15" s="181">
        <v>246</v>
      </c>
      <c r="D15" s="181">
        <v>153</v>
      </c>
      <c r="E15" s="181">
        <f t="shared" si="1"/>
        <v>399</v>
      </c>
      <c r="F15" s="182">
        <f t="shared" si="2"/>
        <v>8.0123699746977792E-3</v>
      </c>
      <c r="G15" s="181">
        <v>565</v>
      </c>
      <c r="H15" s="181">
        <v>44</v>
      </c>
      <c r="I15" s="181">
        <f t="shared" si="3"/>
        <v>609</v>
      </c>
      <c r="J15" s="182">
        <f t="shared" si="4"/>
        <v>6.5411426055014335E-3</v>
      </c>
      <c r="K15" s="181">
        <f t="shared" si="0"/>
        <v>1008</v>
      </c>
      <c r="P15" s="194"/>
    </row>
    <row r="16" spans="1:16" x14ac:dyDescent="0.2">
      <c r="B16" s="181" t="s">
        <v>258</v>
      </c>
      <c r="C16" s="181">
        <v>334</v>
      </c>
      <c r="D16" s="181">
        <v>170</v>
      </c>
      <c r="E16" s="181">
        <f t="shared" si="1"/>
        <v>504</v>
      </c>
      <c r="F16" s="182">
        <f t="shared" si="2"/>
        <v>1.0120888389091932E-2</v>
      </c>
      <c r="G16" s="181">
        <v>1165</v>
      </c>
      <c r="H16" s="181">
        <v>61</v>
      </c>
      <c r="I16" s="181">
        <f t="shared" si="3"/>
        <v>1226</v>
      </c>
      <c r="J16" s="182">
        <f t="shared" si="4"/>
        <v>1.3168211550648207E-2</v>
      </c>
      <c r="K16" s="181">
        <f t="shared" si="0"/>
        <v>1730</v>
      </c>
      <c r="P16" s="194"/>
    </row>
    <row r="17" spans="2:16" x14ac:dyDescent="0.2">
      <c r="B17" s="181" t="s">
        <v>259</v>
      </c>
      <c r="C17" s="181">
        <v>1244</v>
      </c>
      <c r="D17" s="181">
        <v>726</v>
      </c>
      <c r="E17" s="181">
        <f t="shared" si="1"/>
        <v>1970</v>
      </c>
      <c r="F17" s="182">
        <f t="shared" si="2"/>
        <v>3.9559821679585529E-2</v>
      </c>
      <c r="G17" s="181">
        <v>2633</v>
      </c>
      <c r="H17" s="181">
        <v>186</v>
      </c>
      <c r="I17" s="181">
        <f t="shared" si="3"/>
        <v>2819</v>
      </c>
      <c r="J17" s="182">
        <f t="shared" si="4"/>
        <v>3.0278293932526342E-2</v>
      </c>
      <c r="K17" s="181">
        <f t="shared" si="0"/>
        <v>4789</v>
      </c>
      <c r="P17" s="194"/>
    </row>
    <row r="18" spans="2:16" x14ac:dyDescent="0.2">
      <c r="B18" s="181" t="s">
        <v>260</v>
      </c>
      <c r="C18" s="181">
        <v>647</v>
      </c>
      <c r="D18" s="181">
        <v>345</v>
      </c>
      <c r="E18" s="181">
        <f t="shared" si="1"/>
        <v>992</v>
      </c>
      <c r="F18" s="182">
        <f t="shared" si="2"/>
        <v>1.9920478734085707E-2</v>
      </c>
      <c r="G18" s="181">
        <v>1425</v>
      </c>
      <c r="H18" s="181">
        <v>113</v>
      </c>
      <c r="I18" s="181">
        <f t="shared" si="3"/>
        <v>1538</v>
      </c>
      <c r="J18" s="182">
        <f t="shared" si="4"/>
        <v>1.651933879681643E-2</v>
      </c>
      <c r="K18" s="181">
        <f t="shared" si="0"/>
        <v>2530</v>
      </c>
      <c r="P18" s="194"/>
    </row>
    <row r="19" spans="2:16" x14ac:dyDescent="0.2">
      <c r="B19" s="181" t="s">
        <v>261</v>
      </c>
      <c r="C19" s="181">
        <v>157</v>
      </c>
      <c r="D19" s="181">
        <v>197</v>
      </c>
      <c r="E19" s="181">
        <f t="shared" si="1"/>
        <v>354</v>
      </c>
      <c r="F19" s="182">
        <f t="shared" si="2"/>
        <v>7.1087192256717134E-3</v>
      </c>
      <c r="G19" s="181">
        <v>270</v>
      </c>
      <c r="H19" s="181">
        <v>31</v>
      </c>
      <c r="I19" s="181">
        <f t="shared" si="3"/>
        <v>301</v>
      </c>
      <c r="J19" s="182">
        <f t="shared" si="4"/>
        <v>3.2329785291558811E-3</v>
      </c>
      <c r="K19" s="181">
        <f t="shared" si="0"/>
        <v>655</v>
      </c>
      <c r="P19" s="194"/>
    </row>
    <row r="20" spans="2:16" x14ac:dyDescent="0.2">
      <c r="B20" s="181" t="s">
        <v>262</v>
      </c>
      <c r="C20" s="181">
        <v>1450</v>
      </c>
      <c r="D20" s="181">
        <v>864</v>
      </c>
      <c r="E20" s="181">
        <f t="shared" si="1"/>
        <v>2314</v>
      </c>
      <c r="F20" s="182">
        <f t="shared" si="2"/>
        <v>4.6467729627695895E-2</v>
      </c>
      <c r="G20" s="181">
        <v>3273</v>
      </c>
      <c r="H20" s="181">
        <v>279</v>
      </c>
      <c r="I20" s="181">
        <f t="shared" si="3"/>
        <v>3552</v>
      </c>
      <c r="J20" s="182">
        <f t="shared" si="4"/>
        <v>3.815129480253053E-2</v>
      </c>
      <c r="K20" s="181">
        <f t="shared" si="0"/>
        <v>5866</v>
      </c>
      <c r="P20" s="194"/>
    </row>
    <row r="21" spans="2:16" x14ac:dyDescent="0.2">
      <c r="B21" s="181" t="s">
        <v>263</v>
      </c>
      <c r="C21" s="181">
        <v>1853</v>
      </c>
      <c r="D21" s="181">
        <v>958</v>
      </c>
      <c r="E21" s="181">
        <f t="shared" si="1"/>
        <v>2811</v>
      </c>
      <c r="F21" s="182">
        <f t="shared" si="2"/>
        <v>5.6448050122494882E-2</v>
      </c>
      <c r="G21" s="181">
        <v>4990</v>
      </c>
      <c r="H21" s="181">
        <v>273</v>
      </c>
      <c r="I21" s="181">
        <f t="shared" si="3"/>
        <v>5263</v>
      </c>
      <c r="J21" s="182">
        <f t="shared" si="4"/>
        <v>5.6528790694177419E-2</v>
      </c>
      <c r="K21" s="181">
        <f t="shared" si="0"/>
        <v>8074</v>
      </c>
      <c r="P21" s="194"/>
    </row>
    <row r="22" spans="2:16" x14ac:dyDescent="0.2">
      <c r="B22" s="181" t="s">
        <v>264</v>
      </c>
      <c r="C22" s="181">
        <v>1054</v>
      </c>
      <c r="D22" s="181">
        <v>508</v>
      </c>
      <c r="E22" s="181">
        <f t="shared" si="1"/>
        <v>1562</v>
      </c>
      <c r="F22" s="182">
        <f t="shared" si="2"/>
        <v>3.1366721555082536E-2</v>
      </c>
      <c r="G22" s="181">
        <v>4172</v>
      </c>
      <c r="H22" s="181">
        <v>201</v>
      </c>
      <c r="I22" s="181">
        <f t="shared" si="3"/>
        <v>4373</v>
      </c>
      <c r="J22" s="182">
        <f t="shared" si="4"/>
        <v>4.6969485408633452E-2</v>
      </c>
      <c r="K22" s="181">
        <f t="shared" si="0"/>
        <v>5935</v>
      </c>
      <c r="P22" s="194"/>
    </row>
    <row r="23" spans="2:16" x14ac:dyDescent="0.2">
      <c r="B23" s="181" t="s">
        <v>265</v>
      </c>
      <c r="C23" s="181">
        <v>302</v>
      </c>
      <c r="D23" s="181">
        <v>158</v>
      </c>
      <c r="E23" s="181">
        <f t="shared" si="1"/>
        <v>460</v>
      </c>
      <c r="F23" s="182">
        <f t="shared" si="2"/>
        <v>9.2373187678220017E-3</v>
      </c>
      <c r="G23" s="181">
        <v>911</v>
      </c>
      <c r="H23" s="181">
        <v>51</v>
      </c>
      <c r="I23" s="181">
        <f t="shared" si="3"/>
        <v>962</v>
      </c>
      <c r="J23" s="182">
        <f t="shared" si="4"/>
        <v>1.033264234235202E-2</v>
      </c>
      <c r="K23" s="181">
        <f t="shared" si="0"/>
        <v>1422</v>
      </c>
      <c r="P23" s="194"/>
    </row>
    <row r="24" spans="2:16" x14ac:dyDescent="0.2">
      <c r="B24" s="181" t="s">
        <v>266</v>
      </c>
      <c r="C24" s="181">
        <v>872</v>
      </c>
      <c r="D24" s="181">
        <v>515</v>
      </c>
      <c r="E24" s="181">
        <f t="shared" si="1"/>
        <v>1387</v>
      </c>
      <c r="F24" s="182">
        <f t="shared" si="2"/>
        <v>2.7852524197758945E-2</v>
      </c>
      <c r="G24" s="181">
        <v>2616</v>
      </c>
      <c r="H24" s="181">
        <v>131</v>
      </c>
      <c r="I24" s="181">
        <f t="shared" si="3"/>
        <v>2747</v>
      </c>
      <c r="J24" s="182">
        <f t="shared" si="4"/>
        <v>2.9504956875718292E-2</v>
      </c>
      <c r="K24" s="181">
        <f t="shared" si="0"/>
        <v>4134</v>
      </c>
      <c r="P24" s="194"/>
    </row>
    <row r="25" spans="2:16" x14ac:dyDescent="0.2">
      <c r="B25" s="181" t="s">
        <v>267</v>
      </c>
      <c r="C25" s="181">
        <v>201</v>
      </c>
      <c r="D25" s="181">
        <v>97</v>
      </c>
      <c r="E25" s="181">
        <f t="shared" si="1"/>
        <v>298</v>
      </c>
      <c r="F25" s="182">
        <f t="shared" si="2"/>
        <v>5.9841760713281655E-3</v>
      </c>
      <c r="G25" s="181">
        <v>318</v>
      </c>
      <c r="H25" s="181">
        <v>23</v>
      </c>
      <c r="I25" s="181">
        <f t="shared" si="3"/>
        <v>341</v>
      </c>
      <c r="J25" s="182">
        <f t="shared" si="4"/>
        <v>3.6626102273825765E-3</v>
      </c>
      <c r="K25" s="181">
        <f t="shared" si="0"/>
        <v>639</v>
      </c>
      <c r="P25" s="194"/>
    </row>
    <row r="26" spans="2:16" x14ac:dyDescent="0.2">
      <c r="B26" s="181" t="s">
        <v>268</v>
      </c>
      <c r="C26" s="181">
        <v>2964</v>
      </c>
      <c r="D26" s="181">
        <v>1250</v>
      </c>
      <c r="E26" s="181">
        <f t="shared" si="1"/>
        <v>4214</v>
      </c>
      <c r="F26" s="182">
        <f t="shared" si="2"/>
        <v>8.462187236435198E-2</v>
      </c>
      <c r="G26" s="181">
        <v>8118</v>
      </c>
      <c r="H26" s="181">
        <v>546</v>
      </c>
      <c r="I26" s="181">
        <f t="shared" si="3"/>
        <v>8664</v>
      </c>
      <c r="J26" s="182">
        <f t="shared" si="4"/>
        <v>9.3058225835902175E-2</v>
      </c>
      <c r="K26" s="181">
        <f t="shared" si="0"/>
        <v>12878</v>
      </c>
      <c r="P26" s="194"/>
    </row>
    <row r="27" spans="2:16" x14ac:dyDescent="0.2">
      <c r="B27" s="181" t="s">
        <v>269</v>
      </c>
      <c r="C27" s="181">
        <v>778</v>
      </c>
      <c r="D27" s="181">
        <v>579</v>
      </c>
      <c r="E27" s="181">
        <f t="shared" si="1"/>
        <v>1357</v>
      </c>
      <c r="F27" s="182">
        <f t="shared" si="2"/>
        <v>2.7250090365074902E-2</v>
      </c>
      <c r="G27" s="181">
        <v>1827</v>
      </c>
      <c r="H27" s="181">
        <v>130</v>
      </c>
      <c r="I27" s="181">
        <f t="shared" si="3"/>
        <v>1957</v>
      </c>
      <c r="J27" s="182">
        <f t="shared" si="4"/>
        <v>2.101973083574106E-2</v>
      </c>
      <c r="K27" s="181">
        <f t="shared" si="0"/>
        <v>3314</v>
      </c>
      <c r="P27" s="194"/>
    </row>
    <row r="28" spans="2:16" x14ac:dyDescent="0.2">
      <c r="B28" s="181" t="s">
        <v>270</v>
      </c>
      <c r="C28" s="181">
        <v>568</v>
      </c>
      <c r="D28" s="181">
        <v>344</v>
      </c>
      <c r="E28" s="181">
        <f t="shared" si="1"/>
        <v>912</v>
      </c>
      <c r="F28" s="182">
        <f t="shared" si="2"/>
        <v>1.8313988513594923E-2</v>
      </c>
      <c r="G28" s="181">
        <v>1596</v>
      </c>
      <c r="H28" s="181">
        <v>78</v>
      </c>
      <c r="I28" s="181">
        <f t="shared" si="3"/>
        <v>1674</v>
      </c>
      <c r="J28" s="182">
        <f t="shared" si="4"/>
        <v>1.7980086570787191E-2</v>
      </c>
      <c r="K28" s="181">
        <f t="shared" si="0"/>
        <v>2586</v>
      </c>
      <c r="P28" s="194"/>
    </row>
    <row r="29" spans="2:16" x14ac:dyDescent="0.2">
      <c r="B29" s="181" t="s">
        <v>271</v>
      </c>
      <c r="C29" s="181">
        <v>6206</v>
      </c>
      <c r="D29" s="181">
        <v>3377</v>
      </c>
      <c r="E29" s="181">
        <f t="shared" si="1"/>
        <v>9583</v>
      </c>
      <c r="F29" s="182">
        <f t="shared" si="2"/>
        <v>0.19243744728703965</v>
      </c>
      <c r="G29" s="181">
        <v>17953</v>
      </c>
      <c r="H29" s="181">
        <v>1301</v>
      </c>
      <c r="I29" s="181">
        <f t="shared" si="3"/>
        <v>19254</v>
      </c>
      <c r="J29" s="182">
        <f t="shared" si="4"/>
        <v>0.20680321794141973</v>
      </c>
      <c r="K29" s="181">
        <f t="shared" si="0"/>
        <v>28837</v>
      </c>
      <c r="P29" s="194"/>
    </row>
    <row r="30" spans="2:16" x14ac:dyDescent="0.2">
      <c r="B30" s="181" t="s">
        <v>58</v>
      </c>
      <c r="C30" s="181">
        <v>761</v>
      </c>
      <c r="D30" s="181">
        <v>762</v>
      </c>
      <c r="E30" s="181">
        <f t="shared" si="1"/>
        <v>1523</v>
      </c>
      <c r="F30" s="182">
        <f t="shared" si="2"/>
        <v>3.0583557572593276E-2</v>
      </c>
      <c r="G30" s="181">
        <v>1863</v>
      </c>
      <c r="H30" s="181">
        <v>174</v>
      </c>
      <c r="I30" s="181">
        <f t="shared" si="3"/>
        <v>2037</v>
      </c>
      <c r="J30" s="182">
        <f t="shared" si="4"/>
        <v>2.187899423219445E-2</v>
      </c>
      <c r="K30" s="181">
        <f t="shared" si="0"/>
        <v>3560</v>
      </c>
      <c r="P30" s="194"/>
    </row>
    <row r="31" spans="2:16" x14ac:dyDescent="0.2">
      <c r="B31" s="181" t="s">
        <v>272</v>
      </c>
      <c r="C31" s="181">
        <v>276</v>
      </c>
      <c r="D31" s="181">
        <v>226</v>
      </c>
      <c r="E31" s="181">
        <f t="shared" si="1"/>
        <v>502</v>
      </c>
      <c r="F31" s="182">
        <f t="shared" si="2"/>
        <v>1.0080726133579661E-2</v>
      </c>
      <c r="G31" s="181">
        <v>725</v>
      </c>
      <c r="H31" s="181">
        <v>43</v>
      </c>
      <c r="I31" s="181">
        <f t="shared" si="3"/>
        <v>768</v>
      </c>
      <c r="J31" s="182">
        <f t="shared" si="4"/>
        <v>8.2489286059525477E-3</v>
      </c>
      <c r="K31" s="181">
        <f t="shared" si="0"/>
        <v>1270</v>
      </c>
      <c r="P31" s="194"/>
    </row>
    <row r="32" spans="2:16" x14ac:dyDescent="0.2">
      <c r="B32" s="181" t="s">
        <v>273</v>
      </c>
      <c r="C32" s="181">
        <v>480</v>
      </c>
      <c r="D32" s="181">
        <v>300</v>
      </c>
      <c r="E32" s="181">
        <f t="shared" si="1"/>
        <v>780</v>
      </c>
      <c r="F32" s="182">
        <f t="shared" si="2"/>
        <v>1.5663279649785131E-2</v>
      </c>
      <c r="G32" s="181">
        <v>1153</v>
      </c>
      <c r="H32" s="181">
        <v>65</v>
      </c>
      <c r="I32" s="181">
        <f t="shared" si="3"/>
        <v>1218</v>
      </c>
      <c r="J32" s="182">
        <f t="shared" si="4"/>
        <v>1.3082285211002867E-2</v>
      </c>
      <c r="K32" s="181">
        <f t="shared" si="0"/>
        <v>1998</v>
      </c>
      <c r="P32" s="194"/>
    </row>
    <row r="33" spans="2:16" x14ac:dyDescent="0.2">
      <c r="B33" s="181" t="s">
        <v>274</v>
      </c>
      <c r="C33" s="181">
        <v>3373</v>
      </c>
      <c r="D33" s="181">
        <v>1358</v>
      </c>
      <c r="E33" s="181">
        <f t="shared" si="1"/>
        <v>4731</v>
      </c>
      <c r="F33" s="182">
        <f t="shared" si="2"/>
        <v>9.5003815414273662E-2</v>
      </c>
      <c r="G33" s="181">
        <v>11817</v>
      </c>
      <c r="H33" s="181">
        <v>715</v>
      </c>
      <c r="I33" s="181">
        <f t="shared" si="3"/>
        <v>12532</v>
      </c>
      <c r="J33" s="182">
        <f t="shared" si="4"/>
        <v>0.13460361105442359</v>
      </c>
      <c r="K33" s="181">
        <f t="shared" si="0"/>
        <v>17263</v>
      </c>
      <c r="P33" s="194"/>
    </row>
    <row r="34" spans="2:16" x14ac:dyDescent="0.2">
      <c r="B34" s="181" t="s">
        <v>275</v>
      </c>
      <c r="C34" s="181">
        <v>551</v>
      </c>
      <c r="D34" s="181">
        <v>324</v>
      </c>
      <c r="E34" s="181">
        <f t="shared" si="1"/>
        <v>875</v>
      </c>
      <c r="F34" s="182">
        <f t="shared" si="2"/>
        <v>1.7570986786617938E-2</v>
      </c>
      <c r="G34" s="181">
        <v>1585</v>
      </c>
      <c r="H34" s="181">
        <v>95</v>
      </c>
      <c r="I34" s="181">
        <f t="shared" si="3"/>
        <v>1680</v>
      </c>
      <c r="J34" s="182">
        <f t="shared" si="4"/>
        <v>1.8044531325521196E-2</v>
      </c>
      <c r="K34" s="181">
        <f t="shared" si="0"/>
        <v>2555</v>
      </c>
      <c r="P34" s="194"/>
    </row>
    <row r="35" spans="2:16" x14ac:dyDescent="0.2">
      <c r="B35" s="181" t="s">
        <v>276</v>
      </c>
      <c r="C35" s="181">
        <v>448</v>
      </c>
      <c r="D35" s="181">
        <v>356</v>
      </c>
      <c r="E35" s="181">
        <f t="shared" si="1"/>
        <v>804</v>
      </c>
      <c r="F35" s="182">
        <f t="shared" si="2"/>
        <v>1.6145226715932368E-2</v>
      </c>
      <c r="G35" s="181">
        <v>1038</v>
      </c>
      <c r="H35" s="181">
        <v>61</v>
      </c>
      <c r="I35" s="181">
        <f t="shared" si="3"/>
        <v>1099</v>
      </c>
      <c r="J35" s="182">
        <f t="shared" si="4"/>
        <v>1.180413090877845E-2</v>
      </c>
      <c r="K35" s="181">
        <f t="shared" si="0"/>
        <v>1903</v>
      </c>
      <c r="P35" s="194"/>
    </row>
    <row r="36" spans="2:16" x14ac:dyDescent="0.2">
      <c r="B36" s="181" t="s">
        <v>277</v>
      </c>
      <c r="C36" s="181">
        <v>387</v>
      </c>
      <c r="D36" s="181">
        <v>355</v>
      </c>
      <c r="E36" s="181">
        <f t="shared" si="1"/>
        <v>742</v>
      </c>
      <c r="F36" s="182">
        <f t="shared" si="2"/>
        <v>1.490019679505201E-2</v>
      </c>
      <c r="G36" s="181">
        <v>805</v>
      </c>
      <c r="H36" s="181">
        <v>73</v>
      </c>
      <c r="I36" s="181">
        <f t="shared" si="3"/>
        <v>878</v>
      </c>
      <c r="J36" s="182">
        <f t="shared" si="4"/>
        <v>9.4304157760759597E-3</v>
      </c>
      <c r="K36" s="181">
        <f t="shared" si="0"/>
        <v>1620</v>
      </c>
      <c r="P36" s="194"/>
    </row>
    <row r="37" spans="2:16" x14ac:dyDescent="0.2">
      <c r="B37" s="181" t="s">
        <v>278</v>
      </c>
      <c r="C37" s="181">
        <v>1272</v>
      </c>
      <c r="D37" s="181">
        <v>1152</v>
      </c>
      <c r="E37" s="181">
        <f t="shared" si="1"/>
        <v>2424</v>
      </c>
      <c r="F37" s="182">
        <f t="shared" si="2"/>
        <v>4.8676653680870714E-2</v>
      </c>
      <c r="G37" s="181">
        <v>3435</v>
      </c>
      <c r="H37" s="181">
        <v>217</v>
      </c>
      <c r="I37" s="181">
        <f t="shared" si="3"/>
        <v>3652</v>
      </c>
      <c r="J37" s="182">
        <f t="shared" si="4"/>
        <v>3.922537404809727E-2</v>
      </c>
      <c r="K37" s="181">
        <f t="shared" si="0"/>
        <v>6076</v>
      </c>
      <c r="P37" s="194"/>
    </row>
    <row r="38" spans="2:16" x14ac:dyDescent="0.2">
      <c r="B38" s="181" t="s">
        <v>279</v>
      </c>
      <c r="C38" s="181">
        <v>1407</v>
      </c>
      <c r="D38" s="181">
        <v>630</v>
      </c>
      <c r="E38" s="181">
        <f t="shared" si="1"/>
        <v>2037</v>
      </c>
      <c r="F38" s="182">
        <f t="shared" si="2"/>
        <v>4.0905257239246554E-2</v>
      </c>
      <c r="G38" s="181">
        <v>4309</v>
      </c>
      <c r="H38" s="181">
        <v>177</v>
      </c>
      <c r="I38" s="181">
        <f t="shared" si="3"/>
        <v>4486</v>
      </c>
      <c r="J38" s="182">
        <f t="shared" si="4"/>
        <v>4.8183194956123866E-2</v>
      </c>
      <c r="K38" s="181">
        <f t="shared" si="0"/>
        <v>6523</v>
      </c>
      <c r="P38" s="194"/>
    </row>
    <row r="39" spans="2:16" x14ac:dyDescent="0.2">
      <c r="B39" s="181" t="s">
        <v>280</v>
      </c>
      <c r="C39" s="181">
        <v>625</v>
      </c>
      <c r="D39" s="181">
        <v>523</v>
      </c>
      <c r="E39" s="181">
        <f t="shared" si="1"/>
        <v>1148</v>
      </c>
      <c r="F39" s="182">
        <f t="shared" si="2"/>
        <v>2.3053134664042733E-2</v>
      </c>
      <c r="G39" s="181">
        <v>1701</v>
      </c>
      <c r="H39" s="181">
        <v>156</v>
      </c>
      <c r="I39" s="181">
        <f t="shared" si="3"/>
        <v>1857</v>
      </c>
      <c r="J39" s="182">
        <f t="shared" si="4"/>
        <v>1.9945651590174324E-2</v>
      </c>
      <c r="K39" s="181">
        <f t="shared" si="0"/>
        <v>3005</v>
      </c>
      <c r="P39" s="194"/>
    </row>
    <row r="40" spans="2:16" x14ac:dyDescent="0.2">
      <c r="B40" s="181" t="s">
        <v>281</v>
      </c>
      <c r="C40" s="181">
        <v>1511</v>
      </c>
      <c r="D40" s="181">
        <v>942</v>
      </c>
      <c r="E40" s="181">
        <f t="shared" si="1"/>
        <v>2453</v>
      </c>
      <c r="F40" s="182">
        <f t="shared" si="2"/>
        <v>4.9259006385798623E-2</v>
      </c>
      <c r="G40" s="181">
        <v>4093</v>
      </c>
      <c r="H40" s="181">
        <v>291</v>
      </c>
      <c r="I40" s="181">
        <f t="shared" si="3"/>
        <v>4384</v>
      </c>
      <c r="J40" s="182">
        <f t="shared" si="4"/>
        <v>4.7087634125645789E-2</v>
      </c>
      <c r="K40" s="181">
        <f t="shared" si="0"/>
        <v>6837</v>
      </c>
      <c r="P40" s="194"/>
    </row>
    <row r="41" spans="2:16" x14ac:dyDescent="0.2">
      <c r="B41" s="183" t="s">
        <v>66</v>
      </c>
      <c r="C41" s="181">
        <f t="shared" ref="C41:H41" si="5">SUM(C11:C40)</f>
        <v>31498</v>
      </c>
      <c r="D41" s="181">
        <f t="shared" si="5"/>
        <v>18300</v>
      </c>
      <c r="E41" s="183">
        <f t="shared" ref="E41" si="6">C41+D41</f>
        <v>49798</v>
      </c>
      <c r="F41" s="182">
        <f t="shared" ref="F41" si="7">E41/$E$41</f>
        <v>1</v>
      </c>
      <c r="G41" s="181">
        <f t="shared" si="5"/>
        <v>87355</v>
      </c>
      <c r="H41" s="181">
        <f t="shared" si="5"/>
        <v>5748</v>
      </c>
      <c r="I41" s="183">
        <f t="shared" ref="I41" si="8">G41+H41</f>
        <v>93103</v>
      </c>
      <c r="J41" s="182">
        <f t="shared" ref="J41" si="9">I41/$I$41</f>
        <v>1</v>
      </c>
      <c r="K41" s="183">
        <f t="shared" ref="K41:K42" si="10">E41+I41</f>
        <v>142901</v>
      </c>
      <c r="P41" s="194"/>
    </row>
    <row r="42" spans="2:16" ht="25.5" customHeight="1" x14ac:dyDescent="0.2">
      <c r="B42" s="195" t="s">
        <v>82</v>
      </c>
      <c r="C42" s="196">
        <f>+C41/$K$41</f>
        <v>0.22041833157220733</v>
      </c>
      <c r="D42" s="196">
        <f>+D41/$K$41</f>
        <v>0.12806068536959153</v>
      </c>
      <c r="E42" s="197">
        <f>C42+D42</f>
        <v>0.34847901694179884</v>
      </c>
      <c r="F42" s="196"/>
      <c r="G42" s="196">
        <f>+G41/$K$41</f>
        <v>0.61129733171916223</v>
      </c>
      <c r="H42" s="196">
        <f>+H41/$K$41</f>
        <v>4.0223651339038914E-2</v>
      </c>
      <c r="I42" s="197">
        <f>G42+H42</f>
        <v>0.65152098305820116</v>
      </c>
      <c r="J42" s="197"/>
      <c r="K42" s="197">
        <f t="shared" si="10"/>
        <v>1</v>
      </c>
    </row>
    <row r="43" spans="2:16" x14ac:dyDescent="0.2">
      <c r="B43" s="188"/>
      <c r="C43" s="201"/>
      <c r="D43" s="201"/>
      <c r="E43" s="201"/>
      <c r="F43" s="201"/>
      <c r="G43" s="201"/>
      <c r="H43" s="201"/>
      <c r="I43" s="201"/>
      <c r="J43" s="201"/>
      <c r="K43" s="201"/>
    </row>
    <row r="44" spans="2:16" ht="12.75" x14ac:dyDescent="0.2">
      <c r="B44" s="424" t="s">
        <v>107</v>
      </c>
      <c r="C44" s="424"/>
      <c r="D44" s="424"/>
      <c r="E44" s="424"/>
      <c r="F44" s="424"/>
      <c r="G44" s="424"/>
      <c r="H44" s="424"/>
      <c r="I44" s="424"/>
      <c r="J44" s="424"/>
      <c r="K44" s="424"/>
    </row>
    <row r="45" spans="2:16" ht="12.75" x14ac:dyDescent="0.2">
      <c r="B45" s="437" t="str">
        <f>'Solicitudes Regiones'!$B$6:$P$6</f>
        <v>Acumuladas de julio de 2008 a octubre de 2018</v>
      </c>
      <c r="C45" s="437"/>
      <c r="D45" s="437"/>
      <c r="E45" s="437"/>
      <c r="F45" s="437"/>
      <c r="G45" s="437"/>
      <c r="H45" s="437"/>
      <c r="I45" s="437"/>
      <c r="J45" s="437"/>
      <c r="K45" s="437"/>
    </row>
    <row r="47" spans="2:16" ht="15" customHeight="1" x14ac:dyDescent="0.2">
      <c r="B47" s="453" t="s">
        <v>83</v>
      </c>
      <c r="C47" s="454"/>
      <c r="D47" s="454"/>
      <c r="E47" s="454"/>
      <c r="F47" s="454"/>
      <c r="G47" s="454"/>
      <c r="H47" s="454"/>
      <c r="I47" s="454"/>
      <c r="J47" s="454"/>
      <c r="K47" s="455"/>
      <c r="L47" s="202"/>
    </row>
    <row r="48" spans="2:16" ht="21" customHeight="1" x14ac:dyDescent="0.2">
      <c r="B48" s="452" t="s">
        <v>74</v>
      </c>
      <c r="C48" s="453" t="s">
        <v>2</v>
      </c>
      <c r="D48" s="454"/>
      <c r="E48" s="454"/>
      <c r="F48" s="454"/>
      <c r="G48" s="454"/>
      <c r="H48" s="454"/>
      <c r="I48" s="454"/>
      <c r="J48" s="454"/>
      <c r="K48" s="455"/>
    </row>
    <row r="49" spans="2:11" ht="24" x14ac:dyDescent="0.2">
      <c r="B49" s="452"/>
      <c r="C49" s="186" t="s">
        <v>75</v>
      </c>
      <c r="D49" s="186" t="s">
        <v>76</v>
      </c>
      <c r="E49" s="186" t="s">
        <v>77</v>
      </c>
      <c r="F49" s="186" t="s">
        <v>78</v>
      </c>
      <c r="G49" s="186" t="s">
        <v>8</v>
      </c>
      <c r="H49" s="186" t="s">
        <v>79</v>
      </c>
      <c r="I49" s="186" t="s">
        <v>80</v>
      </c>
      <c r="J49" s="186" t="s">
        <v>81</v>
      </c>
      <c r="K49" s="247" t="s">
        <v>46</v>
      </c>
    </row>
    <row r="50" spans="2:11" x14ac:dyDescent="0.2">
      <c r="B50" s="181" t="s">
        <v>253</v>
      </c>
      <c r="C50" s="181">
        <v>511</v>
      </c>
      <c r="D50" s="181">
        <v>186</v>
      </c>
      <c r="E50" s="181">
        <v>890</v>
      </c>
      <c r="F50" s="182">
        <f>E50/$E$80</f>
        <v>2.3180101575726007E-2</v>
      </c>
      <c r="G50" s="181">
        <v>939</v>
      </c>
      <c r="H50" s="181">
        <v>62</v>
      </c>
      <c r="I50" s="181">
        <f>G50+H50</f>
        <v>1001</v>
      </c>
      <c r="J50" s="182">
        <f>I50/$I$80</f>
        <v>1.2520012007204323E-2</v>
      </c>
      <c r="K50" s="181">
        <f t="shared" ref="K50:K79" si="11">E50+I50</f>
        <v>1891</v>
      </c>
    </row>
    <row r="51" spans="2:11" x14ac:dyDescent="0.2">
      <c r="B51" s="181" t="s">
        <v>254</v>
      </c>
      <c r="C51" s="181">
        <v>302</v>
      </c>
      <c r="D51" s="181">
        <v>76</v>
      </c>
      <c r="E51" s="181">
        <v>613</v>
      </c>
      <c r="F51" s="182">
        <f t="shared" ref="F51:F79" si="12">E51/$E$80</f>
        <v>1.5965620523505666E-2</v>
      </c>
      <c r="G51" s="181">
        <v>647</v>
      </c>
      <c r="H51" s="181">
        <v>40</v>
      </c>
      <c r="I51" s="181">
        <f t="shared" ref="I51:I79" si="13">G51+H51</f>
        <v>687</v>
      </c>
      <c r="J51" s="182">
        <f t="shared" ref="J51:J79" si="14">I51/$I$80</f>
        <v>8.592655593356013E-3</v>
      </c>
      <c r="K51" s="181">
        <f t="shared" si="11"/>
        <v>1300</v>
      </c>
    </row>
    <row r="52" spans="2:11" x14ac:dyDescent="0.2">
      <c r="B52" s="181" t="s">
        <v>255</v>
      </c>
      <c r="C52" s="181">
        <v>285</v>
      </c>
      <c r="D52" s="181">
        <v>89</v>
      </c>
      <c r="E52" s="181">
        <v>587</v>
      </c>
      <c r="F52" s="182">
        <f t="shared" si="12"/>
        <v>1.5288449016799063E-2</v>
      </c>
      <c r="G52" s="181">
        <v>626</v>
      </c>
      <c r="H52" s="181">
        <v>39</v>
      </c>
      <c r="I52" s="181">
        <f t="shared" si="13"/>
        <v>665</v>
      </c>
      <c r="J52" s="182">
        <f t="shared" si="14"/>
        <v>8.3174904942965779E-3</v>
      </c>
      <c r="K52" s="181">
        <f t="shared" si="11"/>
        <v>1252</v>
      </c>
    </row>
    <row r="53" spans="2:11" x14ac:dyDescent="0.2">
      <c r="B53" s="181" t="s">
        <v>256</v>
      </c>
      <c r="C53" s="181">
        <v>306</v>
      </c>
      <c r="D53" s="181">
        <v>104</v>
      </c>
      <c r="E53" s="181">
        <v>370</v>
      </c>
      <c r="F53" s="182">
        <f t="shared" si="12"/>
        <v>9.636671441593957E-3</v>
      </c>
      <c r="G53" s="181">
        <v>395</v>
      </c>
      <c r="H53" s="181">
        <v>26</v>
      </c>
      <c r="I53" s="181">
        <f t="shared" si="13"/>
        <v>421</v>
      </c>
      <c r="J53" s="182">
        <f t="shared" si="14"/>
        <v>5.265659395637382E-3</v>
      </c>
      <c r="K53" s="181">
        <f t="shared" si="11"/>
        <v>791</v>
      </c>
    </row>
    <row r="54" spans="2:11" x14ac:dyDescent="0.2">
      <c r="B54" s="181" t="s">
        <v>257</v>
      </c>
      <c r="C54" s="181">
        <v>227</v>
      </c>
      <c r="D54" s="181">
        <v>78</v>
      </c>
      <c r="E54" s="181">
        <v>499</v>
      </c>
      <c r="F54" s="182">
        <f t="shared" si="12"/>
        <v>1.2996483917176716E-2</v>
      </c>
      <c r="G54" s="181">
        <v>511</v>
      </c>
      <c r="H54" s="181">
        <v>42</v>
      </c>
      <c r="I54" s="181">
        <f t="shared" si="13"/>
        <v>553</v>
      </c>
      <c r="J54" s="182">
        <f t="shared" si="14"/>
        <v>6.916649989993996E-3</v>
      </c>
      <c r="K54" s="181">
        <f t="shared" si="11"/>
        <v>1052</v>
      </c>
    </row>
    <row r="55" spans="2:11" x14ac:dyDescent="0.2">
      <c r="B55" s="181" t="s">
        <v>258</v>
      </c>
      <c r="C55" s="181">
        <v>300</v>
      </c>
      <c r="D55" s="181">
        <v>101</v>
      </c>
      <c r="E55" s="181">
        <v>980</v>
      </c>
      <c r="F55" s="182">
        <f t="shared" si="12"/>
        <v>2.5524156791248861E-2</v>
      </c>
      <c r="G55" s="181">
        <v>1044</v>
      </c>
      <c r="H55" s="181">
        <v>51</v>
      </c>
      <c r="I55" s="181">
        <f t="shared" si="13"/>
        <v>1095</v>
      </c>
      <c r="J55" s="182">
        <f t="shared" si="14"/>
        <v>1.3695717430458275E-2</v>
      </c>
      <c r="K55" s="181">
        <f t="shared" si="11"/>
        <v>2075</v>
      </c>
    </row>
    <row r="56" spans="2:11" x14ac:dyDescent="0.2">
      <c r="B56" s="181" t="s">
        <v>259</v>
      </c>
      <c r="C56" s="181">
        <v>1094</v>
      </c>
      <c r="D56" s="181">
        <v>357</v>
      </c>
      <c r="E56" s="181">
        <v>2130</v>
      </c>
      <c r="F56" s="182">
        <f t="shared" si="12"/>
        <v>5.5475973434040891E-2</v>
      </c>
      <c r="G56" s="181">
        <v>2249</v>
      </c>
      <c r="H56" s="181">
        <v>162</v>
      </c>
      <c r="I56" s="181">
        <f t="shared" si="13"/>
        <v>2411</v>
      </c>
      <c r="J56" s="182">
        <f t="shared" si="14"/>
        <v>3.0155593356013609E-2</v>
      </c>
      <c r="K56" s="181">
        <f t="shared" si="11"/>
        <v>4541</v>
      </c>
    </row>
    <row r="57" spans="2:11" x14ac:dyDescent="0.2">
      <c r="B57" s="181" t="s">
        <v>260</v>
      </c>
      <c r="C57" s="181">
        <v>584</v>
      </c>
      <c r="D57" s="181">
        <v>189</v>
      </c>
      <c r="E57" s="181">
        <v>1177</v>
      </c>
      <c r="F57" s="182">
        <f t="shared" si="12"/>
        <v>3.0655033207448886E-2</v>
      </c>
      <c r="G57" s="181">
        <v>1259</v>
      </c>
      <c r="H57" s="181">
        <v>92</v>
      </c>
      <c r="I57" s="181">
        <f t="shared" si="13"/>
        <v>1351</v>
      </c>
      <c r="J57" s="182">
        <f t="shared" si="14"/>
        <v>1.6897638583149889E-2</v>
      </c>
      <c r="K57" s="181">
        <f t="shared" si="11"/>
        <v>2528</v>
      </c>
    </row>
    <row r="58" spans="2:11" x14ac:dyDescent="0.2">
      <c r="B58" s="181" t="s">
        <v>261</v>
      </c>
      <c r="C58" s="181">
        <v>153</v>
      </c>
      <c r="D58" s="181">
        <v>79</v>
      </c>
      <c r="E58" s="181">
        <v>234</v>
      </c>
      <c r="F58" s="182">
        <f t="shared" si="12"/>
        <v>6.0945435603594221E-3</v>
      </c>
      <c r="G58" s="181">
        <v>246</v>
      </c>
      <c r="H58" s="181">
        <v>26</v>
      </c>
      <c r="I58" s="181">
        <f t="shared" si="13"/>
        <v>272</v>
      </c>
      <c r="J58" s="182">
        <f t="shared" si="14"/>
        <v>3.4020412247348407E-3</v>
      </c>
      <c r="K58" s="181">
        <f t="shared" si="11"/>
        <v>506</v>
      </c>
    </row>
    <row r="59" spans="2:11" x14ac:dyDescent="0.2">
      <c r="B59" s="181" t="s">
        <v>262</v>
      </c>
      <c r="C59" s="181">
        <v>1306</v>
      </c>
      <c r="D59" s="181">
        <v>458</v>
      </c>
      <c r="E59" s="181">
        <v>2712</v>
      </c>
      <c r="F59" s="182">
        <f t="shared" si="12"/>
        <v>7.063419716108868E-2</v>
      </c>
      <c r="G59" s="181">
        <v>2897</v>
      </c>
      <c r="H59" s="181">
        <v>190</v>
      </c>
      <c r="I59" s="181">
        <f t="shared" si="13"/>
        <v>3087</v>
      </c>
      <c r="J59" s="182">
        <f t="shared" si="14"/>
        <v>3.8610666399839906E-2</v>
      </c>
      <c r="K59" s="181">
        <f t="shared" si="11"/>
        <v>5799</v>
      </c>
    </row>
    <row r="60" spans="2:11" x14ac:dyDescent="0.2">
      <c r="B60" s="181" t="s">
        <v>263</v>
      </c>
      <c r="C60" s="181">
        <v>1709</v>
      </c>
      <c r="D60" s="181">
        <v>474</v>
      </c>
      <c r="E60" s="181">
        <v>4099</v>
      </c>
      <c r="F60" s="182">
        <f t="shared" si="12"/>
        <v>0.10675869253809089</v>
      </c>
      <c r="G60" s="181">
        <v>4288</v>
      </c>
      <c r="H60" s="181">
        <v>209</v>
      </c>
      <c r="I60" s="181">
        <f t="shared" si="13"/>
        <v>4497</v>
      </c>
      <c r="J60" s="182">
        <f t="shared" si="14"/>
        <v>5.624624774864919E-2</v>
      </c>
      <c r="K60" s="181">
        <f t="shared" si="11"/>
        <v>8596</v>
      </c>
    </row>
    <row r="61" spans="2:11" x14ac:dyDescent="0.2">
      <c r="B61" s="181" t="s">
        <v>264</v>
      </c>
      <c r="C61" s="181">
        <v>969</v>
      </c>
      <c r="D61" s="181">
        <v>320</v>
      </c>
      <c r="E61" s="181">
        <v>3373</v>
      </c>
      <c r="F61" s="182">
        <f t="shared" si="12"/>
        <v>8.784998046620654E-2</v>
      </c>
      <c r="G61" s="181">
        <v>3607</v>
      </c>
      <c r="H61" s="181">
        <v>164</v>
      </c>
      <c r="I61" s="181">
        <f t="shared" si="13"/>
        <v>3771</v>
      </c>
      <c r="J61" s="182">
        <f t="shared" si="14"/>
        <v>4.7165799479687812E-2</v>
      </c>
      <c r="K61" s="181">
        <f t="shared" si="11"/>
        <v>7144</v>
      </c>
    </row>
    <row r="62" spans="2:11" x14ac:dyDescent="0.2">
      <c r="B62" s="181" t="s">
        <v>265</v>
      </c>
      <c r="C62" s="181">
        <v>283</v>
      </c>
      <c r="D62" s="181">
        <v>85</v>
      </c>
      <c r="E62" s="181">
        <v>793</v>
      </c>
      <c r="F62" s="182">
        <f t="shared" si="12"/>
        <v>2.0653730954551374E-2</v>
      </c>
      <c r="G62" s="181">
        <v>835</v>
      </c>
      <c r="H62" s="181">
        <v>43</v>
      </c>
      <c r="I62" s="181">
        <f t="shared" si="13"/>
        <v>878</v>
      </c>
      <c r="J62" s="182">
        <f t="shared" si="14"/>
        <v>1.0981588953372022E-2</v>
      </c>
      <c r="K62" s="181">
        <f t="shared" si="11"/>
        <v>1671</v>
      </c>
    </row>
    <row r="63" spans="2:11" x14ac:dyDescent="0.2">
      <c r="B63" s="181" t="s">
        <v>266</v>
      </c>
      <c r="C63" s="181">
        <v>814</v>
      </c>
      <c r="D63" s="181">
        <v>280</v>
      </c>
      <c r="E63" s="181">
        <v>2218</v>
      </c>
      <c r="F63" s="182">
        <f t="shared" si="12"/>
        <v>5.7767938533663236E-2</v>
      </c>
      <c r="G63" s="181">
        <v>2355</v>
      </c>
      <c r="H63" s="181">
        <v>108</v>
      </c>
      <c r="I63" s="181">
        <f t="shared" si="13"/>
        <v>2463</v>
      </c>
      <c r="J63" s="182">
        <f t="shared" si="14"/>
        <v>3.0805983590154091E-2</v>
      </c>
      <c r="K63" s="181">
        <f t="shared" si="11"/>
        <v>4681</v>
      </c>
    </row>
    <row r="64" spans="2:11" x14ac:dyDescent="0.2">
      <c r="B64" s="181" t="s">
        <v>267</v>
      </c>
      <c r="C64" s="181">
        <v>191</v>
      </c>
      <c r="D64" s="181">
        <v>43</v>
      </c>
      <c r="E64" s="181">
        <v>280</v>
      </c>
      <c r="F64" s="182">
        <f t="shared" si="12"/>
        <v>7.2926162260711028E-3</v>
      </c>
      <c r="G64" s="181">
        <v>300</v>
      </c>
      <c r="H64" s="181">
        <v>18</v>
      </c>
      <c r="I64" s="181">
        <f t="shared" si="13"/>
        <v>318</v>
      </c>
      <c r="J64" s="182">
        <f t="shared" si="14"/>
        <v>3.9773864318591156E-3</v>
      </c>
      <c r="K64" s="181">
        <f t="shared" si="11"/>
        <v>598</v>
      </c>
    </row>
    <row r="65" spans="2:11" x14ac:dyDescent="0.2">
      <c r="B65" s="181" t="s">
        <v>268</v>
      </c>
      <c r="C65" s="181">
        <v>2629</v>
      </c>
      <c r="D65" s="181">
        <v>773</v>
      </c>
      <c r="E65" s="181">
        <v>6519</v>
      </c>
      <c r="F65" s="182">
        <f t="shared" si="12"/>
        <v>0.16978773277770542</v>
      </c>
      <c r="G65" s="181">
        <v>6916</v>
      </c>
      <c r="H65" s="181">
        <v>421</v>
      </c>
      <c r="I65" s="181">
        <f t="shared" si="13"/>
        <v>7337</v>
      </c>
      <c r="J65" s="182">
        <f t="shared" si="14"/>
        <v>9.1767560536321791E-2</v>
      </c>
      <c r="K65" s="181">
        <f t="shared" si="11"/>
        <v>13856</v>
      </c>
    </row>
    <row r="66" spans="2:11" x14ac:dyDescent="0.2">
      <c r="B66" s="181" t="s">
        <v>269</v>
      </c>
      <c r="C66" s="181">
        <v>699</v>
      </c>
      <c r="D66" s="181">
        <v>248</v>
      </c>
      <c r="E66" s="181">
        <v>1539</v>
      </c>
      <c r="F66" s="182">
        <f t="shared" si="12"/>
        <v>4.0083344185440815E-2</v>
      </c>
      <c r="G66" s="181">
        <v>1621</v>
      </c>
      <c r="H66" s="181">
        <v>99</v>
      </c>
      <c r="I66" s="181">
        <f t="shared" si="13"/>
        <v>1720</v>
      </c>
      <c r="J66" s="182">
        <f t="shared" si="14"/>
        <v>2.1512907744646786E-2</v>
      </c>
      <c r="K66" s="181">
        <f t="shared" si="11"/>
        <v>3259</v>
      </c>
    </row>
    <row r="67" spans="2:11" x14ac:dyDescent="0.2">
      <c r="B67" s="181" t="s">
        <v>270</v>
      </c>
      <c r="C67" s="181">
        <v>495</v>
      </c>
      <c r="D67" s="181">
        <v>174</v>
      </c>
      <c r="E67" s="181">
        <v>1347</v>
      </c>
      <c r="F67" s="182">
        <f t="shared" si="12"/>
        <v>3.5082693058992059E-2</v>
      </c>
      <c r="G67" s="181">
        <v>1409</v>
      </c>
      <c r="H67" s="181">
        <v>62</v>
      </c>
      <c r="I67" s="181">
        <f t="shared" si="13"/>
        <v>1471</v>
      </c>
      <c r="J67" s="182">
        <f t="shared" si="14"/>
        <v>1.8398539123474084E-2</v>
      </c>
      <c r="K67" s="181">
        <f t="shared" si="11"/>
        <v>2818</v>
      </c>
    </row>
    <row r="68" spans="2:11" x14ac:dyDescent="0.2">
      <c r="B68" s="181" t="s">
        <v>271</v>
      </c>
      <c r="C68" s="181">
        <v>5594</v>
      </c>
      <c r="D68" s="181">
        <v>2018</v>
      </c>
      <c r="E68" s="181">
        <v>14224</v>
      </c>
      <c r="F68" s="182">
        <f t="shared" si="12"/>
        <v>0.37046490428441203</v>
      </c>
      <c r="G68" s="181">
        <v>15111</v>
      </c>
      <c r="H68" s="181">
        <v>1028</v>
      </c>
      <c r="I68" s="181">
        <f t="shared" si="13"/>
        <v>16139</v>
      </c>
      <c r="J68" s="182">
        <f t="shared" si="14"/>
        <v>0.20185861516910147</v>
      </c>
      <c r="K68" s="181">
        <f t="shared" si="11"/>
        <v>30363</v>
      </c>
    </row>
    <row r="69" spans="2:11" x14ac:dyDescent="0.2">
      <c r="B69" s="181" t="s">
        <v>58</v>
      </c>
      <c r="C69" s="181">
        <v>699</v>
      </c>
      <c r="D69" s="181">
        <v>362</v>
      </c>
      <c r="E69" s="181">
        <v>1520</v>
      </c>
      <c r="F69" s="182">
        <f t="shared" si="12"/>
        <v>3.9588488084385989E-2</v>
      </c>
      <c r="G69" s="181">
        <v>1661</v>
      </c>
      <c r="H69" s="181">
        <v>135</v>
      </c>
      <c r="I69" s="181">
        <f t="shared" si="13"/>
        <v>1796</v>
      </c>
      <c r="J69" s="182">
        <f t="shared" si="14"/>
        <v>2.2463478086852111E-2</v>
      </c>
      <c r="K69" s="181">
        <f t="shared" si="11"/>
        <v>3316</v>
      </c>
    </row>
    <row r="70" spans="2:11" x14ac:dyDescent="0.2">
      <c r="B70" s="181" t="s">
        <v>272</v>
      </c>
      <c r="C70" s="181">
        <v>263</v>
      </c>
      <c r="D70" s="181">
        <v>111</v>
      </c>
      <c r="E70" s="181">
        <v>645</v>
      </c>
      <c r="F70" s="182">
        <f t="shared" si="12"/>
        <v>1.6799062377913791E-2</v>
      </c>
      <c r="G70" s="181">
        <v>679</v>
      </c>
      <c r="H70" s="181">
        <v>36</v>
      </c>
      <c r="I70" s="181">
        <f t="shared" si="13"/>
        <v>715</v>
      </c>
      <c r="J70" s="182">
        <f t="shared" si="14"/>
        <v>8.9428657194316596E-3</v>
      </c>
      <c r="K70" s="181">
        <f t="shared" si="11"/>
        <v>1360</v>
      </c>
    </row>
    <row r="71" spans="2:11" x14ac:dyDescent="0.2">
      <c r="B71" s="181" t="s">
        <v>273</v>
      </c>
      <c r="C71" s="181">
        <v>420</v>
      </c>
      <c r="D71" s="181">
        <v>140</v>
      </c>
      <c r="E71" s="181">
        <v>949</v>
      </c>
      <c r="F71" s="182">
        <f t="shared" si="12"/>
        <v>2.4716759994790987E-2</v>
      </c>
      <c r="G71" s="181">
        <v>1003</v>
      </c>
      <c r="H71" s="181">
        <v>49</v>
      </c>
      <c r="I71" s="181">
        <f t="shared" si="13"/>
        <v>1052</v>
      </c>
      <c r="J71" s="182">
        <f t="shared" si="14"/>
        <v>1.3157894736842105E-2</v>
      </c>
      <c r="K71" s="181">
        <f t="shared" si="11"/>
        <v>2001</v>
      </c>
    </row>
    <row r="72" spans="2:11" x14ac:dyDescent="0.2">
      <c r="B72" s="181" t="s">
        <v>274</v>
      </c>
      <c r="C72" s="181">
        <v>3123</v>
      </c>
      <c r="D72" s="181">
        <v>951</v>
      </c>
      <c r="E72" s="181">
        <v>9382</v>
      </c>
      <c r="F72" s="182">
        <f t="shared" si="12"/>
        <v>0.24435473368928246</v>
      </c>
      <c r="G72" s="181">
        <v>10057</v>
      </c>
      <c r="H72" s="181">
        <v>596</v>
      </c>
      <c r="I72" s="181">
        <f t="shared" si="13"/>
        <v>10653</v>
      </c>
      <c r="J72" s="182">
        <f t="shared" si="14"/>
        <v>0.13324244546728037</v>
      </c>
      <c r="K72" s="181">
        <f t="shared" si="11"/>
        <v>20035</v>
      </c>
    </row>
    <row r="73" spans="2:11" x14ac:dyDescent="0.2">
      <c r="B73" s="181" t="s">
        <v>275</v>
      </c>
      <c r="C73" s="181">
        <v>528</v>
      </c>
      <c r="D73" s="181">
        <v>167</v>
      </c>
      <c r="E73" s="181">
        <v>1302</v>
      </c>
      <c r="F73" s="182">
        <f t="shared" si="12"/>
        <v>3.3910665451230629E-2</v>
      </c>
      <c r="G73" s="181">
        <v>1417</v>
      </c>
      <c r="H73" s="181">
        <v>82</v>
      </c>
      <c r="I73" s="181">
        <f t="shared" si="13"/>
        <v>1499</v>
      </c>
      <c r="J73" s="182">
        <f t="shared" si="14"/>
        <v>1.874874924954973E-2</v>
      </c>
      <c r="K73" s="181">
        <f t="shared" si="11"/>
        <v>2801</v>
      </c>
    </row>
    <row r="74" spans="2:11" x14ac:dyDescent="0.2">
      <c r="B74" s="181" t="s">
        <v>276</v>
      </c>
      <c r="C74" s="181">
        <v>416</v>
      </c>
      <c r="D74" s="181">
        <v>117</v>
      </c>
      <c r="E74" s="181">
        <v>908</v>
      </c>
      <c r="F74" s="182">
        <f t="shared" si="12"/>
        <v>2.3648912618830578E-2</v>
      </c>
      <c r="G74" s="181">
        <v>952</v>
      </c>
      <c r="H74" s="181">
        <v>52</v>
      </c>
      <c r="I74" s="181">
        <f t="shared" si="13"/>
        <v>1004</v>
      </c>
      <c r="J74" s="182">
        <f t="shared" si="14"/>
        <v>1.2557534520712427E-2</v>
      </c>
      <c r="K74" s="181">
        <f t="shared" si="11"/>
        <v>1912</v>
      </c>
    </row>
    <row r="75" spans="2:11" x14ac:dyDescent="0.2">
      <c r="B75" s="181" t="s">
        <v>277</v>
      </c>
      <c r="C75" s="181">
        <v>355</v>
      </c>
      <c r="D75" s="181">
        <v>156</v>
      </c>
      <c r="E75" s="181">
        <v>696</v>
      </c>
      <c r="F75" s="182">
        <f t="shared" si="12"/>
        <v>1.8127360333376741E-2</v>
      </c>
      <c r="G75" s="181">
        <v>735</v>
      </c>
      <c r="H75" s="181">
        <v>48</v>
      </c>
      <c r="I75" s="181">
        <f t="shared" si="13"/>
        <v>783</v>
      </c>
      <c r="J75" s="182">
        <f t="shared" si="14"/>
        <v>9.7933760256153687E-3</v>
      </c>
      <c r="K75" s="181">
        <f t="shared" si="11"/>
        <v>1479</v>
      </c>
    </row>
    <row r="76" spans="2:11" x14ac:dyDescent="0.2">
      <c r="B76" s="181" t="s">
        <v>278</v>
      </c>
      <c r="C76" s="181">
        <v>1144</v>
      </c>
      <c r="D76" s="181">
        <v>581</v>
      </c>
      <c r="E76" s="181">
        <v>2743</v>
      </c>
      <c r="F76" s="182">
        <f t="shared" si="12"/>
        <v>7.1441593957546554E-2</v>
      </c>
      <c r="G76" s="181">
        <v>2922</v>
      </c>
      <c r="H76" s="181">
        <v>168</v>
      </c>
      <c r="I76" s="181">
        <f t="shared" si="13"/>
        <v>3090</v>
      </c>
      <c r="J76" s="182">
        <f t="shared" si="14"/>
        <v>3.8648188913348008E-2</v>
      </c>
      <c r="K76" s="181">
        <f t="shared" si="11"/>
        <v>5833</v>
      </c>
    </row>
    <row r="77" spans="2:11" x14ac:dyDescent="0.2">
      <c r="B77" s="181" t="s">
        <v>279</v>
      </c>
      <c r="C77" s="181">
        <v>1289</v>
      </c>
      <c r="D77" s="181">
        <v>371</v>
      </c>
      <c r="E77" s="181">
        <v>3536</v>
      </c>
      <c r="F77" s="182">
        <f t="shared" si="12"/>
        <v>9.2095324912097931E-2</v>
      </c>
      <c r="G77" s="181">
        <v>3741</v>
      </c>
      <c r="H77" s="181">
        <v>134</v>
      </c>
      <c r="I77" s="181">
        <f t="shared" si="13"/>
        <v>3875</v>
      </c>
      <c r="J77" s="182">
        <f t="shared" si="14"/>
        <v>4.8466579947968783E-2</v>
      </c>
      <c r="K77" s="181">
        <f t="shared" si="11"/>
        <v>7411</v>
      </c>
    </row>
    <row r="78" spans="2:11" x14ac:dyDescent="0.2">
      <c r="B78" s="181" t="s">
        <v>280</v>
      </c>
      <c r="C78" s="181">
        <v>553</v>
      </c>
      <c r="D78" s="181">
        <v>231</v>
      </c>
      <c r="E78" s="181">
        <v>1425</v>
      </c>
      <c r="F78" s="182">
        <f t="shared" si="12"/>
        <v>3.7114207579111866E-2</v>
      </c>
      <c r="G78" s="181">
        <v>1520</v>
      </c>
      <c r="H78" s="181">
        <v>96</v>
      </c>
      <c r="I78" s="181">
        <f t="shared" si="13"/>
        <v>1616</v>
      </c>
      <c r="J78" s="182">
        <f t="shared" si="14"/>
        <v>2.0212127276365819E-2</v>
      </c>
      <c r="K78" s="181">
        <f t="shared" si="11"/>
        <v>3041</v>
      </c>
    </row>
    <row r="79" spans="2:11" x14ac:dyDescent="0.2">
      <c r="B79" s="181" t="s">
        <v>281</v>
      </c>
      <c r="C79" s="181">
        <v>1369</v>
      </c>
      <c r="D79" s="181">
        <v>466</v>
      </c>
      <c r="E79" s="181">
        <v>3309</v>
      </c>
      <c r="F79" s="182">
        <f t="shared" si="12"/>
        <v>8.618309675739029E-2</v>
      </c>
      <c r="G79" s="181">
        <v>3503</v>
      </c>
      <c r="H79" s="181">
        <v>229</v>
      </c>
      <c r="I79" s="181">
        <f t="shared" si="13"/>
        <v>3732</v>
      </c>
      <c r="J79" s="182">
        <f t="shared" si="14"/>
        <v>4.6678006804082448E-2</v>
      </c>
      <c r="K79" s="181">
        <f t="shared" si="11"/>
        <v>7041</v>
      </c>
    </row>
    <row r="80" spans="2:11" x14ac:dyDescent="0.2">
      <c r="B80" s="183" t="s">
        <v>66</v>
      </c>
      <c r="C80" s="181">
        <f t="shared" ref="C80:H80" si="15">SUM(C50:C79)</f>
        <v>28610</v>
      </c>
      <c r="D80" s="181">
        <f t="shared" si="15"/>
        <v>9785</v>
      </c>
      <c r="E80" s="183">
        <f>C80+D80</f>
        <v>38395</v>
      </c>
      <c r="F80" s="214">
        <f t="shared" ref="F80" si="16">E80/$E$80</f>
        <v>1</v>
      </c>
      <c r="G80" s="181">
        <f t="shared" si="15"/>
        <v>75445</v>
      </c>
      <c r="H80" s="181">
        <f t="shared" si="15"/>
        <v>4507</v>
      </c>
      <c r="I80" s="183">
        <f t="shared" ref="I80" si="17">G80+H80</f>
        <v>79952</v>
      </c>
      <c r="J80" s="214">
        <f t="shared" ref="J80" si="18">I80/$I$80</f>
        <v>1</v>
      </c>
      <c r="K80" s="183">
        <f t="shared" ref="K80:K81" si="19">E80+I80</f>
        <v>118347</v>
      </c>
    </row>
    <row r="81" spans="2:11" ht="24" x14ac:dyDescent="0.2">
      <c r="B81" s="195" t="s">
        <v>84</v>
      </c>
      <c r="C81" s="196">
        <f>+C80/$K$80</f>
        <v>0.24174672784269985</v>
      </c>
      <c r="D81" s="196">
        <f>+D80/$K$80</f>
        <v>8.2680591818973026E-2</v>
      </c>
      <c r="E81" s="197">
        <f>C81+D81</f>
        <v>0.32442731966167287</v>
      </c>
      <c r="F81" s="197"/>
      <c r="G81" s="196">
        <f>+G80/$K$80</f>
        <v>0.63748975470438629</v>
      </c>
      <c r="H81" s="196">
        <f>+H80/$K$80</f>
        <v>3.8082925633940869E-2</v>
      </c>
      <c r="I81" s="197">
        <f>G81+H81</f>
        <v>0.67557268033832718</v>
      </c>
      <c r="J81" s="197"/>
      <c r="K81" s="197">
        <f t="shared" si="19"/>
        <v>1</v>
      </c>
    </row>
    <row r="82" spans="2:11" x14ac:dyDescent="0.2">
      <c r="B82" s="188" t="s">
        <v>149</v>
      </c>
    </row>
    <row r="83" spans="2:11" x14ac:dyDescent="0.2">
      <c r="B83" s="188" t="s">
        <v>150</v>
      </c>
    </row>
  </sheetData>
  <mergeCells count="10">
    <mergeCell ref="B6:K6"/>
    <mergeCell ref="B5:K5"/>
    <mergeCell ref="B44:K44"/>
    <mergeCell ref="B45:K45"/>
    <mergeCell ref="B47:K47"/>
    <mergeCell ref="B48:B49"/>
    <mergeCell ref="C48:K48"/>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zoomScaleNormal="100" workbookViewId="0"/>
  </sheetViews>
  <sheetFormatPr baseColWidth="10" defaultRowHeight="12" x14ac:dyDescent="0.2"/>
  <cols>
    <col min="1" max="1" width="6" style="189" customWidth="1"/>
    <col min="2" max="2" width="18.140625" style="189" customWidth="1"/>
    <col min="3" max="3" width="7.85546875" style="189" bestFit="1" customWidth="1"/>
    <col min="4" max="4" width="7.28515625" style="189" bestFit="1" customWidth="1"/>
    <col min="5" max="6" width="7.28515625" style="189" customWidth="1"/>
    <col min="7" max="8" width="7.28515625" style="189" bestFit="1" customWidth="1"/>
    <col min="9" max="11" width="7.28515625" style="189" customWidth="1"/>
    <col min="12" max="12" width="9.7109375" style="189" customWidth="1"/>
    <col min="13" max="251" width="11.42578125" style="189"/>
    <col min="252" max="252" width="18.140625" style="189" customWidth="1"/>
    <col min="253" max="253" width="7.85546875" style="189" bestFit="1" customWidth="1"/>
    <col min="254" max="254" width="7.28515625" style="189" bestFit="1" customWidth="1"/>
    <col min="255" max="256" width="7.28515625" style="189" customWidth="1"/>
    <col min="257" max="258" width="7.28515625" style="189" bestFit="1" customWidth="1"/>
    <col min="259" max="261" width="7.28515625" style="189" customWidth="1"/>
    <col min="262" max="267" width="0" style="189" hidden="1" customWidth="1"/>
    <col min="268" max="268" width="9.7109375" style="189" customWidth="1"/>
    <col min="269" max="507" width="11.42578125" style="189"/>
    <col min="508" max="508" width="18.140625" style="189" customWidth="1"/>
    <col min="509" max="509" width="7.85546875" style="189" bestFit="1" customWidth="1"/>
    <col min="510" max="510" width="7.28515625" style="189" bestFit="1" customWidth="1"/>
    <col min="511" max="512" width="7.28515625" style="189" customWidth="1"/>
    <col min="513" max="514" width="7.28515625" style="189" bestFit="1" customWidth="1"/>
    <col min="515" max="517" width="7.28515625" style="189" customWidth="1"/>
    <col min="518" max="523" width="0" style="189" hidden="1" customWidth="1"/>
    <col min="524" max="524" width="9.7109375" style="189" customWidth="1"/>
    <col min="525" max="763" width="11.42578125" style="189"/>
    <col min="764" max="764" width="18.140625" style="189" customWidth="1"/>
    <col min="765" max="765" width="7.85546875" style="189" bestFit="1" customWidth="1"/>
    <col min="766" max="766" width="7.28515625" style="189" bestFit="1" customWidth="1"/>
    <col min="767" max="768" width="7.28515625" style="189" customWidth="1"/>
    <col min="769" max="770" width="7.28515625" style="189" bestFit="1" customWidth="1"/>
    <col min="771" max="773" width="7.28515625" style="189" customWidth="1"/>
    <col min="774" max="779" width="0" style="189" hidden="1" customWidth="1"/>
    <col min="780" max="780" width="9.7109375" style="189" customWidth="1"/>
    <col min="781" max="1019" width="11.42578125" style="189"/>
    <col min="1020" max="1020" width="18.140625" style="189" customWidth="1"/>
    <col min="1021" max="1021" width="7.85546875" style="189" bestFit="1" customWidth="1"/>
    <col min="1022" max="1022" width="7.28515625" style="189" bestFit="1" customWidth="1"/>
    <col min="1023" max="1024" width="7.28515625" style="189" customWidth="1"/>
    <col min="1025" max="1026" width="7.28515625" style="189" bestFit="1" customWidth="1"/>
    <col min="1027" max="1029" width="7.28515625" style="189" customWidth="1"/>
    <col min="1030" max="1035" width="0" style="189" hidden="1" customWidth="1"/>
    <col min="1036" max="1036" width="9.7109375" style="189" customWidth="1"/>
    <col min="1037" max="1275" width="11.42578125" style="189"/>
    <col min="1276" max="1276" width="18.140625" style="189" customWidth="1"/>
    <col min="1277" max="1277" width="7.85546875" style="189" bestFit="1" customWidth="1"/>
    <col min="1278" max="1278" width="7.28515625" style="189" bestFit="1" customWidth="1"/>
    <col min="1279" max="1280" width="7.28515625" style="189" customWidth="1"/>
    <col min="1281" max="1282" width="7.28515625" style="189" bestFit="1" customWidth="1"/>
    <col min="1283" max="1285" width="7.28515625" style="189" customWidth="1"/>
    <col min="1286" max="1291" width="0" style="189" hidden="1" customWidth="1"/>
    <col min="1292" max="1292" width="9.7109375" style="189" customWidth="1"/>
    <col min="1293" max="1531" width="11.42578125" style="189"/>
    <col min="1532" max="1532" width="18.140625" style="189" customWidth="1"/>
    <col min="1533" max="1533" width="7.85546875" style="189" bestFit="1" customWidth="1"/>
    <col min="1534" max="1534" width="7.28515625" style="189" bestFit="1" customWidth="1"/>
    <col min="1535" max="1536" width="7.28515625" style="189" customWidth="1"/>
    <col min="1537" max="1538" width="7.28515625" style="189" bestFit="1" customWidth="1"/>
    <col min="1539" max="1541" width="7.28515625" style="189" customWidth="1"/>
    <col min="1542" max="1547" width="0" style="189" hidden="1" customWidth="1"/>
    <col min="1548" max="1548" width="9.7109375" style="189" customWidth="1"/>
    <col min="1549" max="1787" width="11.42578125" style="189"/>
    <col min="1788" max="1788" width="18.140625" style="189" customWidth="1"/>
    <col min="1789" max="1789" width="7.85546875" style="189" bestFit="1" customWidth="1"/>
    <col min="1790" max="1790" width="7.28515625" style="189" bestFit="1" customWidth="1"/>
    <col min="1791" max="1792" width="7.28515625" style="189" customWidth="1"/>
    <col min="1793" max="1794" width="7.28515625" style="189" bestFit="1" customWidth="1"/>
    <col min="1795" max="1797" width="7.28515625" style="189" customWidth="1"/>
    <col min="1798" max="1803" width="0" style="189" hidden="1" customWidth="1"/>
    <col min="1804" max="1804" width="9.7109375" style="189" customWidth="1"/>
    <col min="1805" max="2043" width="11.42578125" style="189"/>
    <col min="2044" max="2044" width="18.140625" style="189" customWidth="1"/>
    <col min="2045" max="2045" width="7.85546875" style="189" bestFit="1" customWidth="1"/>
    <col min="2046" max="2046" width="7.28515625" style="189" bestFit="1" customWidth="1"/>
    <col min="2047" max="2048" width="7.28515625" style="189" customWidth="1"/>
    <col min="2049" max="2050" width="7.28515625" style="189" bestFit="1" customWidth="1"/>
    <col min="2051" max="2053" width="7.28515625" style="189" customWidth="1"/>
    <col min="2054" max="2059" width="0" style="189" hidden="1" customWidth="1"/>
    <col min="2060" max="2060" width="9.7109375" style="189" customWidth="1"/>
    <col min="2061" max="2299" width="11.42578125" style="189"/>
    <col min="2300" max="2300" width="18.140625" style="189" customWidth="1"/>
    <col min="2301" max="2301" width="7.85546875" style="189" bestFit="1" customWidth="1"/>
    <col min="2302" max="2302" width="7.28515625" style="189" bestFit="1" customWidth="1"/>
    <col min="2303" max="2304" width="7.28515625" style="189" customWidth="1"/>
    <col min="2305" max="2306" width="7.28515625" style="189" bestFit="1" customWidth="1"/>
    <col min="2307" max="2309" width="7.28515625" style="189" customWidth="1"/>
    <col min="2310" max="2315" width="0" style="189" hidden="1" customWidth="1"/>
    <col min="2316" max="2316" width="9.7109375" style="189" customWidth="1"/>
    <col min="2317" max="2555" width="11.42578125" style="189"/>
    <col min="2556" max="2556" width="18.140625" style="189" customWidth="1"/>
    <col min="2557" max="2557" width="7.85546875" style="189" bestFit="1" customWidth="1"/>
    <col min="2558" max="2558" width="7.28515625" style="189" bestFit="1" customWidth="1"/>
    <col min="2559" max="2560" width="7.28515625" style="189" customWidth="1"/>
    <col min="2561" max="2562" width="7.28515625" style="189" bestFit="1" customWidth="1"/>
    <col min="2563" max="2565" width="7.28515625" style="189" customWidth="1"/>
    <col min="2566" max="2571" width="0" style="189" hidden="1" customWidth="1"/>
    <col min="2572" max="2572" width="9.7109375" style="189" customWidth="1"/>
    <col min="2573" max="2811" width="11.42578125" style="189"/>
    <col min="2812" max="2812" width="18.140625" style="189" customWidth="1"/>
    <col min="2813" max="2813" width="7.85546875" style="189" bestFit="1" customWidth="1"/>
    <col min="2814" max="2814" width="7.28515625" style="189" bestFit="1" customWidth="1"/>
    <col min="2815" max="2816" width="7.28515625" style="189" customWidth="1"/>
    <col min="2817" max="2818" width="7.28515625" style="189" bestFit="1" customWidth="1"/>
    <col min="2819" max="2821" width="7.28515625" style="189" customWidth="1"/>
    <col min="2822" max="2827" width="0" style="189" hidden="1" customWidth="1"/>
    <col min="2828" max="2828" width="9.7109375" style="189" customWidth="1"/>
    <col min="2829" max="3067" width="11.42578125" style="189"/>
    <col min="3068" max="3068" width="18.140625" style="189" customWidth="1"/>
    <col min="3069" max="3069" width="7.85546875" style="189" bestFit="1" customWidth="1"/>
    <col min="3070" max="3070" width="7.28515625" style="189" bestFit="1" customWidth="1"/>
    <col min="3071" max="3072" width="7.28515625" style="189" customWidth="1"/>
    <col min="3073" max="3074" width="7.28515625" style="189" bestFit="1" customWidth="1"/>
    <col min="3075" max="3077" width="7.28515625" style="189" customWidth="1"/>
    <col min="3078" max="3083" width="0" style="189" hidden="1" customWidth="1"/>
    <col min="3084" max="3084" width="9.7109375" style="189" customWidth="1"/>
    <col min="3085" max="3323" width="11.42578125" style="189"/>
    <col min="3324" max="3324" width="18.140625" style="189" customWidth="1"/>
    <col min="3325" max="3325" width="7.85546875" style="189" bestFit="1" customWidth="1"/>
    <col min="3326" max="3326" width="7.28515625" style="189" bestFit="1" customWidth="1"/>
    <col min="3327" max="3328" width="7.28515625" style="189" customWidth="1"/>
    <col min="3329" max="3330" width="7.28515625" style="189" bestFit="1" customWidth="1"/>
    <col min="3331" max="3333" width="7.28515625" style="189" customWidth="1"/>
    <col min="3334" max="3339" width="0" style="189" hidden="1" customWidth="1"/>
    <col min="3340" max="3340" width="9.7109375" style="189" customWidth="1"/>
    <col min="3341" max="3579" width="11.42578125" style="189"/>
    <col min="3580" max="3580" width="18.140625" style="189" customWidth="1"/>
    <col min="3581" max="3581" width="7.85546875" style="189" bestFit="1" customWidth="1"/>
    <col min="3582" max="3582" width="7.28515625" style="189" bestFit="1" customWidth="1"/>
    <col min="3583" max="3584" width="7.28515625" style="189" customWidth="1"/>
    <col min="3585" max="3586" width="7.28515625" style="189" bestFit="1" customWidth="1"/>
    <col min="3587" max="3589" width="7.28515625" style="189" customWidth="1"/>
    <col min="3590" max="3595" width="0" style="189" hidden="1" customWidth="1"/>
    <col min="3596" max="3596" width="9.7109375" style="189" customWidth="1"/>
    <col min="3597" max="3835" width="11.42578125" style="189"/>
    <col min="3836" max="3836" width="18.140625" style="189" customWidth="1"/>
    <col min="3837" max="3837" width="7.85546875" style="189" bestFit="1" customWidth="1"/>
    <col min="3838" max="3838" width="7.28515625" style="189" bestFit="1" customWidth="1"/>
    <col min="3839" max="3840" width="7.28515625" style="189" customWidth="1"/>
    <col min="3841" max="3842" width="7.28515625" style="189" bestFit="1" customWidth="1"/>
    <col min="3843" max="3845" width="7.28515625" style="189" customWidth="1"/>
    <col min="3846" max="3851" width="0" style="189" hidden="1" customWidth="1"/>
    <col min="3852" max="3852" width="9.7109375" style="189" customWidth="1"/>
    <col min="3853" max="4091" width="11.42578125" style="189"/>
    <col min="4092" max="4092" width="18.140625" style="189" customWidth="1"/>
    <col min="4093" max="4093" width="7.85546875" style="189" bestFit="1" customWidth="1"/>
    <col min="4094" max="4094" width="7.28515625" style="189" bestFit="1" customWidth="1"/>
    <col min="4095" max="4096" width="7.28515625" style="189" customWidth="1"/>
    <col min="4097" max="4098" width="7.28515625" style="189" bestFit="1" customWidth="1"/>
    <col min="4099" max="4101" width="7.28515625" style="189" customWidth="1"/>
    <col min="4102" max="4107" width="0" style="189" hidden="1" customWidth="1"/>
    <col min="4108" max="4108" width="9.7109375" style="189" customWidth="1"/>
    <col min="4109" max="4347" width="11.42578125" style="189"/>
    <col min="4348" max="4348" width="18.140625" style="189" customWidth="1"/>
    <col min="4349" max="4349" width="7.85546875" style="189" bestFit="1" customWidth="1"/>
    <col min="4350" max="4350" width="7.28515625" style="189" bestFit="1" customWidth="1"/>
    <col min="4351" max="4352" width="7.28515625" style="189" customWidth="1"/>
    <col min="4353" max="4354" width="7.28515625" style="189" bestFit="1" customWidth="1"/>
    <col min="4355" max="4357" width="7.28515625" style="189" customWidth="1"/>
    <col min="4358" max="4363" width="0" style="189" hidden="1" customWidth="1"/>
    <col min="4364" max="4364" width="9.7109375" style="189" customWidth="1"/>
    <col min="4365" max="4603" width="11.42578125" style="189"/>
    <col min="4604" max="4604" width="18.140625" style="189" customWidth="1"/>
    <col min="4605" max="4605" width="7.85546875" style="189" bestFit="1" customWidth="1"/>
    <col min="4606" max="4606" width="7.28515625" style="189" bestFit="1" customWidth="1"/>
    <col min="4607" max="4608" width="7.28515625" style="189" customWidth="1"/>
    <col min="4609" max="4610" width="7.28515625" style="189" bestFit="1" customWidth="1"/>
    <col min="4611" max="4613" width="7.28515625" style="189" customWidth="1"/>
    <col min="4614" max="4619" width="0" style="189" hidden="1" customWidth="1"/>
    <col min="4620" max="4620" width="9.7109375" style="189" customWidth="1"/>
    <col min="4621" max="4859" width="11.42578125" style="189"/>
    <col min="4860" max="4860" width="18.140625" style="189" customWidth="1"/>
    <col min="4861" max="4861" width="7.85546875" style="189" bestFit="1" customWidth="1"/>
    <col min="4862" max="4862" width="7.28515625" style="189" bestFit="1" customWidth="1"/>
    <col min="4863" max="4864" width="7.28515625" style="189" customWidth="1"/>
    <col min="4865" max="4866" width="7.28515625" style="189" bestFit="1" customWidth="1"/>
    <col min="4867" max="4869" width="7.28515625" style="189" customWidth="1"/>
    <col min="4870" max="4875" width="0" style="189" hidden="1" customWidth="1"/>
    <col min="4876" max="4876" width="9.7109375" style="189" customWidth="1"/>
    <col min="4877" max="5115" width="11.42578125" style="189"/>
    <col min="5116" max="5116" width="18.140625" style="189" customWidth="1"/>
    <col min="5117" max="5117" width="7.85546875" style="189" bestFit="1" customWidth="1"/>
    <col min="5118" max="5118" width="7.28515625" style="189" bestFit="1" customWidth="1"/>
    <col min="5119" max="5120" width="7.28515625" style="189" customWidth="1"/>
    <col min="5121" max="5122" width="7.28515625" style="189" bestFit="1" customWidth="1"/>
    <col min="5123" max="5125" width="7.28515625" style="189" customWidth="1"/>
    <col min="5126" max="5131" width="0" style="189" hidden="1" customWidth="1"/>
    <col min="5132" max="5132" width="9.7109375" style="189" customWidth="1"/>
    <col min="5133" max="5371" width="11.42578125" style="189"/>
    <col min="5372" max="5372" width="18.140625" style="189" customWidth="1"/>
    <col min="5373" max="5373" width="7.85546875" style="189" bestFit="1" customWidth="1"/>
    <col min="5374" max="5374" width="7.28515625" style="189" bestFit="1" customWidth="1"/>
    <col min="5375" max="5376" width="7.28515625" style="189" customWidth="1"/>
    <col min="5377" max="5378" width="7.28515625" style="189" bestFit="1" customWidth="1"/>
    <col min="5379" max="5381" width="7.28515625" style="189" customWidth="1"/>
    <col min="5382" max="5387" width="0" style="189" hidden="1" customWidth="1"/>
    <col min="5388" max="5388" width="9.7109375" style="189" customWidth="1"/>
    <col min="5389" max="5627" width="11.42578125" style="189"/>
    <col min="5628" max="5628" width="18.140625" style="189" customWidth="1"/>
    <col min="5629" max="5629" width="7.85546875" style="189" bestFit="1" customWidth="1"/>
    <col min="5630" max="5630" width="7.28515625" style="189" bestFit="1" customWidth="1"/>
    <col min="5631" max="5632" width="7.28515625" style="189" customWidth="1"/>
    <col min="5633" max="5634" width="7.28515625" style="189" bestFit="1" customWidth="1"/>
    <col min="5635" max="5637" width="7.28515625" style="189" customWidth="1"/>
    <col min="5638" max="5643" width="0" style="189" hidden="1" customWidth="1"/>
    <col min="5644" max="5644" width="9.7109375" style="189" customWidth="1"/>
    <col min="5645" max="5883" width="11.42578125" style="189"/>
    <col min="5884" max="5884" width="18.140625" style="189" customWidth="1"/>
    <col min="5885" max="5885" width="7.85546875" style="189" bestFit="1" customWidth="1"/>
    <col min="5886" max="5886" width="7.28515625" style="189" bestFit="1" customWidth="1"/>
    <col min="5887" max="5888" width="7.28515625" style="189" customWidth="1"/>
    <col min="5889" max="5890" width="7.28515625" style="189" bestFit="1" customWidth="1"/>
    <col min="5891" max="5893" width="7.28515625" style="189" customWidth="1"/>
    <col min="5894" max="5899" width="0" style="189" hidden="1" customWidth="1"/>
    <col min="5900" max="5900" width="9.7109375" style="189" customWidth="1"/>
    <col min="5901" max="6139" width="11.42578125" style="189"/>
    <col min="6140" max="6140" width="18.140625" style="189" customWidth="1"/>
    <col min="6141" max="6141" width="7.85546875" style="189" bestFit="1" customWidth="1"/>
    <col min="6142" max="6142" width="7.28515625" style="189" bestFit="1" customWidth="1"/>
    <col min="6143" max="6144" width="7.28515625" style="189" customWidth="1"/>
    <col min="6145" max="6146" width="7.28515625" style="189" bestFit="1" customWidth="1"/>
    <col min="6147" max="6149" width="7.28515625" style="189" customWidth="1"/>
    <col min="6150" max="6155" width="0" style="189" hidden="1" customWidth="1"/>
    <col min="6156" max="6156" width="9.7109375" style="189" customWidth="1"/>
    <col min="6157" max="6395" width="11.42578125" style="189"/>
    <col min="6396" max="6396" width="18.140625" style="189" customWidth="1"/>
    <col min="6397" max="6397" width="7.85546875" style="189" bestFit="1" customWidth="1"/>
    <col min="6398" max="6398" width="7.28515625" style="189" bestFit="1" customWidth="1"/>
    <col min="6399" max="6400" width="7.28515625" style="189" customWidth="1"/>
    <col min="6401" max="6402" width="7.28515625" style="189" bestFit="1" customWidth="1"/>
    <col min="6403" max="6405" width="7.28515625" style="189" customWidth="1"/>
    <col min="6406" max="6411" width="0" style="189" hidden="1" customWidth="1"/>
    <col min="6412" max="6412" width="9.7109375" style="189" customWidth="1"/>
    <col min="6413" max="6651" width="11.42578125" style="189"/>
    <col min="6652" max="6652" width="18.140625" style="189" customWidth="1"/>
    <col min="6653" max="6653" width="7.85546875" style="189" bestFit="1" customWidth="1"/>
    <col min="6654" max="6654" width="7.28515625" style="189" bestFit="1" customWidth="1"/>
    <col min="6655" max="6656" width="7.28515625" style="189" customWidth="1"/>
    <col min="6657" max="6658" width="7.28515625" style="189" bestFit="1" customWidth="1"/>
    <col min="6659" max="6661" width="7.28515625" style="189" customWidth="1"/>
    <col min="6662" max="6667" width="0" style="189" hidden="1" customWidth="1"/>
    <col min="6668" max="6668" width="9.7109375" style="189" customWidth="1"/>
    <col min="6669" max="6907" width="11.42578125" style="189"/>
    <col min="6908" max="6908" width="18.140625" style="189" customWidth="1"/>
    <col min="6909" max="6909" width="7.85546875" style="189" bestFit="1" customWidth="1"/>
    <col min="6910" max="6910" width="7.28515625" style="189" bestFit="1" customWidth="1"/>
    <col min="6911" max="6912" width="7.28515625" style="189" customWidth="1"/>
    <col min="6913" max="6914" width="7.28515625" style="189" bestFit="1" customWidth="1"/>
    <col min="6915" max="6917" width="7.28515625" style="189" customWidth="1"/>
    <col min="6918" max="6923" width="0" style="189" hidden="1" customWidth="1"/>
    <col min="6924" max="6924" width="9.7109375" style="189" customWidth="1"/>
    <col min="6925" max="7163" width="11.42578125" style="189"/>
    <col min="7164" max="7164" width="18.140625" style="189" customWidth="1"/>
    <col min="7165" max="7165" width="7.85546875" style="189" bestFit="1" customWidth="1"/>
    <col min="7166" max="7166" width="7.28515625" style="189" bestFit="1" customWidth="1"/>
    <col min="7167" max="7168" width="7.28515625" style="189" customWidth="1"/>
    <col min="7169" max="7170" width="7.28515625" style="189" bestFit="1" customWidth="1"/>
    <col min="7171" max="7173" width="7.28515625" style="189" customWidth="1"/>
    <col min="7174" max="7179" width="0" style="189" hidden="1" customWidth="1"/>
    <col min="7180" max="7180" width="9.7109375" style="189" customWidth="1"/>
    <col min="7181" max="7419" width="11.42578125" style="189"/>
    <col min="7420" max="7420" width="18.140625" style="189" customWidth="1"/>
    <col min="7421" max="7421" width="7.85546875" style="189" bestFit="1" customWidth="1"/>
    <col min="7422" max="7422" width="7.28515625" style="189" bestFit="1" customWidth="1"/>
    <col min="7423" max="7424" width="7.28515625" style="189" customWidth="1"/>
    <col min="7425" max="7426" width="7.28515625" style="189" bestFit="1" customWidth="1"/>
    <col min="7427" max="7429" width="7.28515625" style="189" customWidth="1"/>
    <col min="7430" max="7435" width="0" style="189" hidden="1" customWidth="1"/>
    <col min="7436" max="7436" width="9.7109375" style="189" customWidth="1"/>
    <col min="7437" max="7675" width="11.42578125" style="189"/>
    <col min="7676" max="7676" width="18.140625" style="189" customWidth="1"/>
    <col min="7677" max="7677" width="7.85546875" style="189" bestFit="1" customWidth="1"/>
    <col min="7678" max="7678" width="7.28515625" style="189" bestFit="1" customWidth="1"/>
    <col min="7679" max="7680" width="7.28515625" style="189" customWidth="1"/>
    <col min="7681" max="7682" width="7.28515625" style="189" bestFit="1" customWidth="1"/>
    <col min="7683" max="7685" width="7.28515625" style="189" customWidth="1"/>
    <col min="7686" max="7691" width="0" style="189" hidden="1" customWidth="1"/>
    <col min="7692" max="7692" width="9.7109375" style="189" customWidth="1"/>
    <col min="7693" max="7931" width="11.42578125" style="189"/>
    <col min="7932" max="7932" width="18.140625" style="189" customWidth="1"/>
    <col min="7933" max="7933" width="7.85546875" style="189" bestFit="1" customWidth="1"/>
    <col min="7934" max="7934" width="7.28515625" style="189" bestFit="1" customWidth="1"/>
    <col min="7935" max="7936" width="7.28515625" style="189" customWidth="1"/>
    <col min="7937" max="7938" width="7.28515625" style="189" bestFit="1" customWidth="1"/>
    <col min="7939" max="7941" width="7.28515625" style="189" customWidth="1"/>
    <col min="7942" max="7947" width="0" style="189" hidden="1" customWidth="1"/>
    <col min="7948" max="7948" width="9.7109375" style="189" customWidth="1"/>
    <col min="7949" max="8187" width="11.42578125" style="189"/>
    <col min="8188" max="8188" width="18.140625" style="189" customWidth="1"/>
    <col min="8189" max="8189" width="7.85546875" style="189" bestFit="1" customWidth="1"/>
    <col min="8190" max="8190" width="7.28515625" style="189" bestFit="1" customWidth="1"/>
    <col min="8191" max="8192" width="7.28515625" style="189" customWidth="1"/>
    <col min="8193" max="8194" width="7.28515625" style="189" bestFit="1" customWidth="1"/>
    <col min="8195" max="8197" width="7.28515625" style="189" customWidth="1"/>
    <col min="8198" max="8203" width="0" style="189" hidden="1" customWidth="1"/>
    <col min="8204" max="8204" width="9.7109375" style="189" customWidth="1"/>
    <col min="8205" max="8443" width="11.42578125" style="189"/>
    <col min="8444" max="8444" width="18.140625" style="189" customWidth="1"/>
    <col min="8445" max="8445" width="7.85546875" style="189" bestFit="1" customWidth="1"/>
    <col min="8446" max="8446" width="7.28515625" style="189" bestFit="1" customWidth="1"/>
    <col min="8447" max="8448" width="7.28515625" style="189" customWidth="1"/>
    <col min="8449" max="8450" width="7.28515625" style="189" bestFit="1" customWidth="1"/>
    <col min="8451" max="8453" width="7.28515625" style="189" customWidth="1"/>
    <col min="8454" max="8459" width="0" style="189" hidden="1" customWidth="1"/>
    <col min="8460" max="8460" width="9.7109375" style="189" customWidth="1"/>
    <col min="8461" max="8699" width="11.42578125" style="189"/>
    <col min="8700" max="8700" width="18.140625" style="189" customWidth="1"/>
    <col min="8701" max="8701" width="7.85546875" style="189" bestFit="1" customWidth="1"/>
    <col min="8702" max="8702" width="7.28515625" style="189" bestFit="1" customWidth="1"/>
    <col min="8703" max="8704" width="7.28515625" style="189" customWidth="1"/>
    <col min="8705" max="8706" width="7.28515625" style="189" bestFit="1" customWidth="1"/>
    <col min="8707" max="8709" width="7.28515625" style="189" customWidth="1"/>
    <col min="8710" max="8715" width="0" style="189" hidden="1" customWidth="1"/>
    <col min="8716" max="8716" width="9.7109375" style="189" customWidth="1"/>
    <col min="8717" max="8955" width="11.42578125" style="189"/>
    <col min="8956" max="8956" width="18.140625" style="189" customWidth="1"/>
    <col min="8957" max="8957" width="7.85546875" style="189" bestFit="1" customWidth="1"/>
    <col min="8958" max="8958" width="7.28515625" style="189" bestFit="1" customWidth="1"/>
    <col min="8959" max="8960" width="7.28515625" style="189" customWidth="1"/>
    <col min="8961" max="8962" width="7.28515625" style="189" bestFit="1" customWidth="1"/>
    <col min="8963" max="8965" width="7.28515625" style="189" customWidth="1"/>
    <col min="8966" max="8971" width="0" style="189" hidden="1" customWidth="1"/>
    <col min="8972" max="8972" width="9.7109375" style="189" customWidth="1"/>
    <col min="8973" max="9211" width="11.42578125" style="189"/>
    <col min="9212" max="9212" width="18.140625" style="189" customWidth="1"/>
    <col min="9213" max="9213" width="7.85546875" style="189" bestFit="1" customWidth="1"/>
    <col min="9214" max="9214" width="7.28515625" style="189" bestFit="1" customWidth="1"/>
    <col min="9215" max="9216" width="7.28515625" style="189" customWidth="1"/>
    <col min="9217" max="9218" width="7.28515625" style="189" bestFit="1" customWidth="1"/>
    <col min="9219" max="9221" width="7.28515625" style="189" customWidth="1"/>
    <col min="9222" max="9227" width="0" style="189" hidden="1" customWidth="1"/>
    <col min="9228" max="9228" width="9.7109375" style="189" customWidth="1"/>
    <col min="9229" max="9467" width="11.42578125" style="189"/>
    <col min="9468" max="9468" width="18.140625" style="189" customWidth="1"/>
    <col min="9469" max="9469" width="7.85546875" style="189" bestFit="1" customWidth="1"/>
    <col min="9470" max="9470" width="7.28515625" style="189" bestFit="1" customWidth="1"/>
    <col min="9471" max="9472" width="7.28515625" style="189" customWidth="1"/>
    <col min="9473" max="9474" width="7.28515625" style="189" bestFit="1" customWidth="1"/>
    <col min="9475" max="9477" width="7.28515625" style="189" customWidth="1"/>
    <col min="9478" max="9483" width="0" style="189" hidden="1" customWidth="1"/>
    <col min="9484" max="9484" width="9.7109375" style="189" customWidth="1"/>
    <col min="9485" max="9723" width="11.42578125" style="189"/>
    <col min="9724" max="9724" width="18.140625" style="189" customWidth="1"/>
    <col min="9725" max="9725" width="7.85546875" style="189" bestFit="1" customWidth="1"/>
    <col min="9726" max="9726" width="7.28515625" style="189" bestFit="1" customWidth="1"/>
    <col min="9727" max="9728" width="7.28515625" style="189" customWidth="1"/>
    <col min="9729" max="9730" width="7.28515625" style="189" bestFit="1" customWidth="1"/>
    <col min="9731" max="9733" width="7.28515625" style="189" customWidth="1"/>
    <col min="9734" max="9739" width="0" style="189" hidden="1" customWidth="1"/>
    <col min="9740" max="9740" width="9.7109375" style="189" customWidth="1"/>
    <col min="9741" max="9979" width="11.42578125" style="189"/>
    <col min="9980" max="9980" width="18.140625" style="189" customWidth="1"/>
    <col min="9981" max="9981" width="7.85546875" style="189" bestFit="1" customWidth="1"/>
    <col min="9982" max="9982" width="7.28515625" style="189" bestFit="1" customWidth="1"/>
    <col min="9983" max="9984" width="7.28515625" style="189" customWidth="1"/>
    <col min="9985" max="9986" width="7.28515625" style="189" bestFit="1" customWidth="1"/>
    <col min="9987" max="9989" width="7.28515625" style="189" customWidth="1"/>
    <col min="9990" max="9995" width="0" style="189" hidden="1" customWidth="1"/>
    <col min="9996" max="9996" width="9.7109375" style="189" customWidth="1"/>
    <col min="9997" max="10235" width="11.42578125" style="189"/>
    <col min="10236" max="10236" width="18.140625" style="189" customWidth="1"/>
    <col min="10237" max="10237" width="7.85546875" style="189" bestFit="1" customWidth="1"/>
    <col min="10238" max="10238" width="7.28515625" style="189" bestFit="1" customWidth="1"/>
    <col min="10239" max="10240" width="7.28515625" style="189" customWidth="1"/>
    <col min="10241" max="10242" width="7.28515625" style="189" bestFit="1" customWidth="1"/>
    <col min="10243" max="10245" width="7.28515625" style="189" customWidth="1"/>
    <col min="10246" max="10251" width="0" style="189" hidden="1" customWidth="1"/>
    <col min="10252" max="10252" width="9.7109375" style="189" customWidth="1"/>
    <col min="10253" max="10491" width="11.42578125" style="189"/>
    <col min="10492" max="10492" width="18.140625" style="189" customWidth="1"/>
    <col min="10493" max="10493" width="7.85546875" style="189" bestFit="1" customWidth="1"/>
    <col min="10494" max="10494" width="7.28515625" style="189" bestFit="1" customWidth="1"/>
    <col min="10495" max="10496" width="7.28515625" style="189" customWidth="1"/>
    <col min="10497" max="10498" width="7.28515625" style="189" bestFit="1" customWidth="1"/>
    <col min="10499" max="10501" width="7.28515625" style="189" customWidth="1"/>
    <col min="10502" max="10507" width="0" style="189" hidden="1" customWidth="1"/>
    <col min="10508" max="10508" width="9.7109375" style="189" customWidth="1"/>
    <col min="10509" max="10747" width="11.42578125" style="189"/>
    <col min="10748" max="10748" width="18.140625" style="189" customWidth="1"/>
    <col min="10749" max="10749" width="7.85546875" style="189" bestFit="1" customWidth="1"/>
    <col min="10750" max="10750" width="7.28515625" style="189" bestFit="1" customWidth="1"/>
    <col min="10751" max="10752" width="7.28515625" style="189" customWidth="1"/>
    <col min="10753" max="10754" width="7.28515625" style="189" bestFit="1" customWidth="1"/>
    <col min="10755" max="10757" width="7.28515625" style="189" customWidth="1"/>
    <col min="10758" max="10763" width="0" style="189" hidden="1" customWidth="1"/>
    <col min="10764" max="10764" width="9.7109375" style="189" customWidth="1"/>
    <col min="10765" max="11003" width="11.42578125" style="189"/>
    <col min="11004" max="11004" width="18.140625" style="189" customWidth="1"/>
    <col min="11005" max="11005" width="7.85546875" style="189" bestFit="1" customWidth="1"/>
    <col min="11006" max="11006" width="7.28515625" style="189" bestFit="1" customWidth="1"/>
    <col min="11007" max="11008" width="7.28515625" style="189" customWidth="1"/>
    <col min="11009" max="11010" width="7.28515625" style="189" bestFit="1" customWidth="1"/>
    <col min="11011" max="11013" width="7.28515625" style="189" customWidth="1"/>
    <col min="11014" max="11019" width="0" style="189" hidden="1" customWidth="1"/>
    <col min="11020" max="11020" width="9.7109375" style="189" customWidth="1"/>
    <col min="11021" max="11259" width="11.42578125" style="189"/>
    <col min="11260" max="11260" width="18.140625" style="189" customWidth="1"/>
    <col min="11261" max="11261" width="7.85546875" style="189" bestFit="1" customWidth="1"/>
    <col min="11262" max="11262" width="7.28515625" style="189" bestFit="1" customWidth="1"/>
    <col min="11263" max="11264" width="7.28515625" style="189" customWidth="1"/>
    <col min="11265" max="11266" width="7.28515625" style="189" bestFit="1" customWidth="1"/>
    <col min="11267" max="11269" width="7.28515625" style="189" customWidth="1"/>
    <col min="11270" max="11275" width="0" style="189" hidden="1" customWidth="1"/>
    <col min="11276" max="11276" width="9.7109375" style="189" customWidth="1"/>
    <col min="11277" max="11515" width="11.42578125" style="189"/>
    <col min="11516" max="11516" width="18.140625" style="189" customWidth="1"/>
    <col min="11517" max="11517" width="7.85546875" style="189" bestFit="1" customWidth="1"/>
    <col min="11518" max="11518" width="7.28515625" style="189" bestFit="1" customWidth="1"/>
    <col min="11519" max="11520" width="7.28515625" style="189" customWidth="1"/>
    <col min="11521" max="11522" width="7.28515625" style="189" bestFit="1" customWidth="1"/>
    <col min="11523" max="11525" width="7.28515625" style="189" customWidth="1"/>
    <col min="11526" max="11531" width="0" style="189" hidden="1" customWidth="1"/>
    <col min="11532" max="11532" width="9.7109375" style="189" customWidth="1"/>
    <col min="11533" max="11771" width="11.42578125" style="189"/>
    <col min="11772" max="11772" width="18.140625" style="189" customWidth="1"/>
    <col min="11773" max="11773" width="7.85546875" style="189" bestFit="1" customWidth="1"/>
    <col min="11774" max="11774" width="7.28515625" style="189" bestFit="1" customWidth="1"/>
    <col min="11775" max="11776" width="7.28515625" style="189" customWidth="1"/>
    <col min="11777" max="11778" width="7.28515625" style="189" bestFit="1" customWidth="1"/>
    <col min="11779" max="11781" width="7.28515625" style="189" customWidth="1"/>
    <col min="11782" max="11787" width="0" style="189" hidden="1" customWidth="1"/>
    <col min="11788" max="11788" width="9.7109375" style="189" customWidth="1"/>
    <col min="11789" max="12027" width="11.42578125" style="189"/>
    <col min="12028" max="12028" width="18.140625" style="189" customWidth="1"/>
    <col min="12029" max="12029" width="7.85546875" style="189" bestFit="1" customWidth="1"/>
    <col min="12030" max="12030" width="7.28515625" style="189" bestFit="1" customWidth="1"/>
    <col min="12031" max="12032" width="7.28515625" style="189" customWidth="1"/>
    <col min="12033" max="12034" width="7.28515625" style="189" bestFit="1" customWidth="1"/>
    <col min="12035" max="12037" width="7.28515625" style="189" customWidth="1"/>
    <col min="12038" max="12043" width="0" style="189" hidden="1" customWidth="1"/>
    <col min="12044" max="12044" width="9.7109375" style="189" customWidth="1"/>
    <col min="12045" max="12283" width="11.42578125" style="189"/>
    <col min="12284" max="12284" width="18.140625" style="189" customWidth="1"/>
    <col min="12285" max="12285" width="7.85546875" style="189" bestFit="1" customWidth="1"/>
    <col min="12286" max="12286" width="7.28515625" style="189" bestFit="1" customWidth="1"/>
    <col min="12287" max="12288" width="7.28515625" style="189" customWidth="1"/>
    <col min="12289" max="12290" width="7.28515625" style="189" bestFit="1" customWidth="1"/>
    <col min="12291" max="12293" width="7.28515625" style="189" customWidth="1"/>
    <col min="12294" max="12299" width="0" style="189" hidden="1" customWidth="1"/>
    <col min="12300" max="12300" width="9.7109375" style="189" customWidth="1"/>
    <col min="12301" max="12539" width="11.42578125" style="189"/>
    <col min="12540" max="12540" width="18.140625" style="189" customWidth="1"/>
    <col min="12541" max="12541" width="7.85546875" style="189" bestFit="1" customWidth="1"/>
    <col min="12542" max="12542" width="7.28515625" style="189" bestFit="1" customWidth="1"/>
    <col min="12543" max="12544" width="7.28515625" style="189" customWidth="1"/>
    <col min="12545" max="12546" width="7.28515625" style="189" bestFit="1" customWidth="1"/>
    <col min="12547" max="12549" width="7.28515625" style="189" customWidth="1"/>
    <col min="12550" max="12555" width="0" style="189" hidden="1" customWidth="1"/>
    <col min="12556" max="12556" width="9.7109375" style="189" customWidth="1"/>
    <col min="12557" max="12795" width="11.42578125" style="189"/>
    <col min="12796" max="12796" width="18.140625" style="189" customWidth="1"/>
    <col min="12797" max="12797" width="7.85546875" style="189" bestFit="1" customWidth="1"/>
    <col min="12798" max="12798" width="7.28515625" style="189" bestFit="1" customWidth="1"/>
    <col min="12799" max="12800" width="7.28515625" style="189" customWidth="1"/>
    <col min="12801" max="12802" width="7.28515625" style="189" bestFit="1" customWidth="1"/>
    <col min="12803" max="12805" width="7.28515625" style="189" customWidth="1"/>
    <col min="12806" max="12811" width="0" style="189" hidden="1" customWidth="1"/>
    <col min="12812" max="12812" width="9.7109375" style="189" customWidth="1"/>
    <col min="12813" max="13051" width="11.42578125" style="189"/>
    <col min="13052" max="13052" width="18.140625" style="189" customWidth="1"/>
    <col min="13053" max="13053" width="7.85546875" style="189" bestFit="1" customWidth="1"/>
    <col min="13054" max="13054" width="7.28515625" style="189" bestFit="1" customWidth="1"/>
    <col min="13055" max="13056" width="7.28515625" style="189" customWidth="1"/>
    <col min="13057" max="13058" width="7.28515625" style="189" bestFit="1" customWidth="1"/>
    <col min="13059" max="13061" width="7.28515625" style="189" customWidth="1"/>
    <col min="13062" max="13067" width="0" style="189" hidden="1" customWidth="1"/>
    <col min="13068" max="13068" width="9.7109375" style="189" customWidth="1"/>
    <col min="13069" max="13307" width="11.42578125" style="189"/>
    <col min="13308" max="13308" width="18.140625" style="189" customWidth="1"/>
    <col min="13309" max="13309" width="7.85546875" style="189" bestFit="1" customWidth="1"/>
    <col min="13310" max="13310" width="7.28515625" style="189" bestFit="1" customWidth="1"/>
    <col min="13311" max="13312" width="7.28515625" style="189" customWidth="1"/>
    <col min="13313" max="13314" width="7.28515625" style="189" bestFit="1" customWidth="1"/>
    <col min="13315" max="13317" width="7.28515625" style="189" customWidth="1"/>
    <col min="13318" max="13323" width="0" style="189" hidden="1" customWidth="1"/>
    <col min="13324" max="13324" width="9.7109375" style="189" customWidth="1"/>
    <col min="13325" max="13563" width="11.42578125" style="189"/>
    <col min="13564" max="13564" width="18.140625" style="189" customWidth="1"/>
    <col min="13565" max="13565" width="7.85546875" style="189" bestFit="1" customWidth="1"/>
    <col min="13566" max="13566" width="7.28515625" style="189" bestFit="1" customWidth="1"/>
    <col min="13567" max="13568" width="7.28515625" style="189" customWidth="1"/>
    <col min="13569" max="13570" width="7.28515625" style="189" bestFit="1" customWidth="1"/>
    <col min="13571" max="13573" width="7.28515625" style="189" customWidth="1"/>
    <col min="13574" max="13579" width="0" style="189" hidden="1" customWidth="1"/>
    <col min="13580" max="13580" width="9.7109375" style="189" customWidth="1"/>
    <col min="13581" max="13819" width="11.42578125" style="189"/>
    <col min="13820" max="13820" width="18.140625" style="189" customWidth="1"/>
    <col min="13821" max="13821" width="7.85546875" style="189" bestFit="1" customWidth="1"/>
    <col min="13822" max="13822" width="7.28515625" style="189" bestFit="1" customWidth="1"/>
    <col min="13823" max="13824" width="7.28515625" style="189" customWidth="1"/>
    <col min="13825" max="13826" width="7.28515625" style="189" bestFit="1" customWidth="1"/>
    <col min="13827" max="13829" width="7.28515625" style="189" customWidth="1"/>
    <col min="13830" max="13835" width="0" style="189" hidden="1" customWidth="1"/>
    <col min="13836" max="13836" width="9.7109375" style="189" customWidth="1"/>
    <col min="13837" max="14075" width="11.42578125" style="189"/>
    <col min="14076" max="14076" width="18.140625" style="189" customWidth="1"/>
    <col min="14077" max="14077" width="7.85546875" style="189" bestFit="1" customWidth="1"/>
    <col min="14078" max="14078" width="7.28515625" style="189" bestFit="1" customWidth="1"/>
    <col min="14079" max="14080" width="7.28515625" style="189" customWidth="1"/>
    <col min="14081" max="14082" width="7.28515625" style="189" bestFit="1" customWidth="1"/>
    <col min="14083" max="14085" width="7.28515625" style="189" customWidth="1"/>
    <col min="14086" max="14091" width="0" style="189" hidden="1" customWidth="1"/>
    <col min="14092" max="14092" width="9.7109375" style="189" customWidth="1"/>
    <col min="14093" max="14331" width="11.42578125" style="189"/>
    <col min="14332" max="14332" width="18.140625" style="189" customWidth="1"/>
    <col min="14333" max="14333" width="7.85546875" style="189" bestFit="1" customWidth="1"/>
    <col min="14334" max="14334" width="7.28515625" style="189" bestFit="1" customWidth="1"/>
    <col min="14335" max="14336" width="7.28515625" style="189" customWidth="1"/>
    <col min="14337" max="14338" width="7.28515625" style="189" bestFit="1" customWidth="1"/>
    <col min="14339" max="14341" width="7.28515625" style="189" customWidth="1"/>
    <col min="14342" max="14347" width="0" style="189" hidden="1" customWidth="1"/>
    <col min="14348" max="14348" width="9.7109375" style="189" customWidth="1"/>
    <col min="14349" max="14587" width="11.42578125" style="189"/>
    <col min="14588" max="14588" width="18.140625" style="189" customWidth="1"/>
    <col min="14589" max="14589" width="7.85546875" style="189" bestFit="1" customWidth="1"/>
    <col min="14590" max="14590" width="7.28515625" style="189" bestFit="1" customWidth="1"/>
    <col min="14591" max="14592" width="7.28515625" style="189" customWidth="1"/>
    <col min="14593" max="14594" width="7.28515625" style="189" bestFit="1" customWidth="1"/>
    <col min="14595" max="14597" width="7.28515625" style="189" customWidth="1"/>
    <col min="14598" max="14603" width="0" style="189" hidden="1" customWidth="1"/>
    <col min="14604" max="14604" width="9.7109375" style="189" customWidth="1"/>
    <col min="14605" max="14843" width="11.42578125" style="189"/>
    <col min="14844" max="14844" width="18.140625" style="189" customWidth="1"/>
    <col min="14845" max="14845" width="7.85546875" style="189" bestFit="1" customWidth="1"/>
    <col min="14846" max="14846" width="7.28515625" style="189" bestFit="1" customWidth="1"/>
    <col min="14847" max="14848" width="7.28515625" style="189" customWidth="1"/>
    <col min="14849" max="14850" width="7.28515625" style="189" bestFit="1" customWidth="1"/>
    <col min="14851" max="14853" width="7.28515625" style="189" customWidth="1"/>
    <col min="14854" max="14859" width="0" style="189" hidden="1" customWidth="1"/>
    <col min="14860" max="14860" width="9.7109375" style="189" customWidth="1"/>
    <col min="14861" max="15099" width="11.42578125" style="189"/>
    <col min="15100" max="15100" width="18.140625" style="189" customWidth="1"/>
    <col min="15101" max="15101" width="7.85546875" style="189" bestFit="1" customWidth="1"/>
    <col min="15102" max="15102" width="7.28515625" style="189" bestFit="1" customWidth="1"/>
    <col min="15103" max="15104" width="7.28515625" style="189" customWidth="1"/>
    <col min="15105" max="15106" width="7.28515625" style="189" bestFit="1" customWidth="1"/>
    <col min="15107" max="15109" width="7.28515625" style="189" customWidth="1"/>
    <col min="15110" max="15115" width="0" style="189" hidden="1" customWidth="1"/>
    <col min="15116" max="15116" width="9.7109375" style="189" customWidth="1"/>
    <col min="15117" max="15355" width="11.42578125" style="189"/>
    <col min="15356" max="15356" width="18.140625" style="189" customWidth="1"/>
    <col min="15357" max="15357" width="7.85546875" style="189" bestFit="1" customWidth="1"/>
    <col min="15358" max="15358" width="7.28515625" style="189" bestFit="1" customWidth="1"/>
    <col min="15359" max="15360" width="7.28515625" style="189" customWidth="1"/>
    <col min="15361" max="15362" width="7.28515625" style="189" bestFit="1" customWidth="1"/>
    <col min="15363" max="15365" width="7.28515625" style="189" customWidth="1"/>
    <col min="15366" max="15371" width="0" style="189" hidden="1" customWidth="1"/>
    <col min="15372" max="15372" width="9.7109375" style="189" customWidth="1"/>
    <col min="15373" max="15611" width="11.42578125" style="189"/>
    <col min="15612" max="15612" width="18.140625" style="189" customWidth="1"/>
    <col min="15613" max="15613" width="7.85546875" style="189" bestFit="1" customWidth="1"/>
    <col min="15614" max="15614" width="7.28515625" style="189" bestFit="1" customWidth="1"/>
    <col min="15615" max="15616" width="7.28515625" style="189" customWidth="1"/>
    <col min="15617" max="15618" width="7.28515625" style="189" bestFit="1" customWidth="1"/>
    <col min="15619" max="15621" width="7.28515625" style="189" customWidth="1"/>
    <col min="15622" max="15627" width="0" style="189" hidden="1" customWidth="1"/>
    <col min="15628" max="15628" width="9.7109375" style="189" customWidth="1"/>
    <col min="15629" max="15867" width="11.42578125" style="189"/>
    <col min="15868" max="15868" width="18.140625" style="189" customWidth="1"/>
    <col min="15869" max="15869" width="7.85546875" style="189" bestFit="1" customWidth="1"/>
    <col min="15870" max="15870" width="7.28515625" style="189" bestFit="1" customWidth="1"/>
    <col min="15871" max="15872" width="7.28515625" style="189" customWidth="1"/>
    <col min="15873" max="15874" width="7.28515625" style="189" bestFit="1" customWidth="1"/>
    <col min="15875" max="15877" width="7.28515625" style="189" customWidth="1"/>
    <col min="15878" max="15883" width="0" style="189" hidden="1" customWidth="1"/>
    <col min="15884" max="15884" width="9.7109375" style="189" customWidth="1"/>
    <col min="15885" max="16123" width="11.42578125" style="189"/>
    <col min="16124" max="16124" width="18.140625" style="189" customWidth="1"/>
    <col min="16125" max="16125" width="7.85546875" style="189" bestFit="1" customWidth="1"/>
    <col min="16126" max="16126" width="7.28515625" style="189" bestFit="1" customWidth="1"/>
    <col min="16127" max="16128" width="7.28515625" style="189" customWidth="1"/>
    <col min="16129" max="16130" width="7.28515625" style="189" bestFit="1" customWidth="1"/>
    <col min="16131" max="16133" width="7.28515625" style="189" customWidth="1"/>
    <col min="16134" max="16139" width="0" style="189" hidden="1" customWidth="1"/>
    <col min="16140" max="16140" width="9.7109375" style="189" customWidth="1"/>
    <col min="16141" max="16384" width="11.42578125" style="189"/>
  </cols>
  <sheetData>
    <row r="1" spans="1:16" s="190" customFormat="1" x14ac:dyDescent="0.2"/>
    <row r="2" spans="1:16" s="190" customFormat="1" x14ac:dyDescent="0.2">
      <c r="A2" s="217" t="s">
        <v>121</v>
      </c>
    </row>
    <row r="3" spans="1:16" s="190" customFormat="1" ht="15" x14ac:dyDescent="0.25">
      <c r="A3" s="217" t="s">
        <v>122</v>
      </c>
      <c r="J3" s="359"/>
    </row>
    <row r="4" spans="1:16" s="190" customFormat="1" x14ac:dyDescent="0.2"/>
    <row r="5" spans="1:16" s="190" customFormat="1" ht="12.75" x14ac:dyDescent="0.2">
      <c r="B5" s="424" t="s">
        <v>613</v>
      </c>
      <c r="C5" s="424"/>
      <c r="D5" s="424"/>
      <c r="E5" s="424"/>
      <c r="F5" s="424"/>
      <c r="G5" s="424"/>
      <c r="H5" s="424"/>
      <c r="I5" s="424"/>
      <c r="J5" s="424"/>
      <c r="K5" s="424"/>
      <c r="M5" s="390" t="s">
        <v>594</v>
      </c>
      <c r="O5" s="360"/>
    </row>
    <row r="6" spans="1:16" s="190" customFormat="1" ht="12.75" x14ac:dyDescent="0.2">
      <c r="B6" s="437" t="str">
        <f>'Solicitudes Regiones'!$B$6:$P$6</f>
        <v>Acumuladas de julio de 2008 a octubre de 2018</v>
      </c>
      <c r="C6" s="437"/>
      <c r="D6" s="437"/>
      <c r="E6" s="437"/>
      <c r="F6" s="437"/>
      <c r="G6" s="437"/>
      <c r="H6" s="437"/>
      <c r="I6" s="437"/>
      <c r="J6" s="437"/>
      <c r="K6" s="437"/>
      <c r="L6" s="231"/>
    </row>
    <row r="7" spans="1:16" s="193" customFormat="1" x14ac:dyDescent="0.2">
      <c r="B7" s="191"/>
      <c r="C7" s="192"/>
      <c r="D7" s="192"/>
      <c r="E7" s="192"/>
      <c r="F7" s="192"/>
      <c r="G7" s="192"/>
      <c r="H7" s="192"/>
      <c r="I7" s="192"/>
      <c r="J7" s="192"/>
      <c r="K7" s="192"/>
      <c r="L7" s="192"/>
    </row>
    <row r="8" spans="1:16" ht="15" customHeight="1" x14ac:dyDescent="0.2">
      <c r="B8" s="453" t="s">
        <v>73</v>
      </c>
      <c r="C8" s="454"/>
      <c r="D8" s="454"/>
      <c r="E8" s="454"/>
      <c r="F8" s="454"/>
      <c r="G8" s="454"/>
      <c r="H8" s="454"/>
      <c r="I8" s="454"/>
      <c r="J8" s="454"/>
      <c r="K8" s="455"/>
      <c r="L8" s="208"/>
    </row>
    <row r="9" spans="1:16" ht="20.25" customHeight="1" x14ac:dyDescent="0.2">
      <c r="B9" s="452" t="s">
        <v>74</v>
      </c>
      <c r="C9" s="453" t="s">
        <v>2</v>
      </c>
      <c r="D9" s="454"/>
      <c r="E9" s="454"/>
      <c r="F9" s="454"/>
      <c r="G9" s="454"/>
      <c r="H9" s="454"/>
      <c r="I9" s="454"/>
      <c r="J9" s="454"/>
      <c r="K9" s="455"/>
    </row>
    <row r="10" spans="1:16" ht="24" x14ac:dyDescent="0.2">
      <c r="B10" s="452"/>
      <c r="C10" s="186" t="s">
        <v>75</v>
      </c>
      <c r="D10" s="186" t="s">
        <v>76</v>
      </c>
      <c r="E10" s="186" t="s">
        <v>77</v>
      </c>
      <c r="F10" s="186" t="s">
        <v>78</v>
      </c>
      <c r="G10" s="186" t="s">
        <v>8</v>
      </c>
      <c r="H10" s="186" t="s">
        <v>79</v>
      </c>
      <c r="I10" s="186" t="s">
        <v>80</v>
      </c>
      <c r="J10" s="186" t="s">
        <v>81</v>
      </c>
      <c r="K10" s="411" t="s">
        <v>46</v>
      </c>
    </row>
    <row r="11" spans="1:16" ht="12" customHeight="1" x14ac:dyDescent="0.2">
      <c r="B11" s="181" t="s">
        <v>310</v>
      </c>
      <c r="C11" s="181">
        <v>5257</v>
      </c>
      <c r="D11" s="181">
        <v>5480</v>
      </c>
      <c r="E11" s="181">
        <f>C11+D11</f>
        <v>10737</v>
      </c>
      <c r="F11" s="182">
        <f t="shared" ref="F11:F32" si="0">E11/$E$32</f>
        <v>0.29874791318864774</v>
      </c>
      <c r="G11" s="181">
        <v>15769</v>
      </c>
      <c r="H11" s="181">
        <v>1681</v>
      </c>
      <c r="I11" s="181">
        <f>G11+H11</f>
        <v>17450</v>
      </c>
      <c r="J11" s="182">
        <f t="shared" ref="J11:J32" si="1">I11/$I$32</f>
        <v>0.38492080998808842</v>
      </c>
      <c r="K11" s="181">
        <f t="shared" ref="K11:K33" si="2">E11+I11</f>
        <v>28187</v>
      </c>
      <c r="P11" s="194"/>
    </row>
    <row r="12" spans="1:16" x14ac:dyDescent="0.2">
      <c r="B12" s="181" t="s">
        <v>311</v>
      </c>
      <c r="C12" s="181">
        <v>727</v>
      </c>
      <c r="D12" s="181">
        <v>851</v>
      </c>
      <c r="E12" s="181">
        <f t="shared" ref="E12:E32" si="3">C12+D12</f>
        <v>1578</v>
      </c>
      <c r="F12" s="182">
        <f t="shared" si="0"/>
        <v>4.3906510851419028E-2</v>
      </c>
      <c r="G12" s="181">
        <v>2148</v>
      </c>
      <c r="H12" s="181">
        <v>167</v>
      </c>
      <c r="I12" s="181">
        <f t="shared" ref="I12:I32" si="4">G12+H12</f>
        <v>2315</v>
      </c>
      <c r="J12" s="182">
        <f t="shared" si="1"/>
        <v>5.1065425508448406E-2</v>
      </c>
      <c r="K12" s="181">
        <f t="shared" si="2"/>
        <v>3893</v>
      </c>
      <c r="P12" s="194"/>
    </row>
    <row r="13" spans="1:16" x14ac:dyDescent="0.2">
      <c r="B13" s="181" t="s">
        <v>289</v>
      </c>
      <c r="C13" s="181">
        <v>629</v>
      </c>
      <c r="D13" s="181">
        <v>667</v>
      </c>
      <c r="E13" s="181">
        <f t="shared" si="3"/>
        <v>1296</v>
      </c>
      <c r="F13" s="182">
        <f t="shared" si="0"/>
        <v>3.6060100166944907E-2</v>
      </c>
      <c r="G13" s="181">
        <v>1594</v>
      </c>
      <c r="H13" s="181">
        <v>201</v>
      </c>
      <c r="I13" s="181">
        <f t="shared" si="4"/>
        <v>1795</v>
      </c>
      <c r="J13" s="182">
        <f t="shared" si="1"/>
        <v>3.9595005955794765E-2</v>
      </c>
      <c r="K13" s="181">
        <f t="shared" si="2"/>
        <v>3091</v>
      </c>
      <c r="P13" s="194"/>
    </row>
    <row r="14" spans="1:16" x14ac:dyDescent="0.2">
      <c r="B14" s="181" t="s">
        <v>314</v>
      </c>
      <c r="C14" s="181">
        <v>622</v>
      </c>
      <c r="D14" s="181">
        <v>977</v>
      </c>
      <c r="E14" s="181">
        <f t="shared" si="3"/>
        <v>1599</v>
      </c>
      <c r="F14" s="182">
        <f t="shared" si="0"/>
        <v>4.4490818030050082E-2</v>
      </c>
      <c r="G14" s="181">
        <v>832</v>
      </c>
      <c r="H14" s="181">
        <v>148</v>
      </c>
      <c r="I14" s="181">
        <f t="shared" si="4"/>
        <v>980</v>
      </c>
      <c r="J14" s="182">
        <f t="shared" si="1"/>
        <v>2.1617329156924162E-2</v>
      </c>
      <c r="K14" s="181">
        <f t="shared" si="2"/>
        <v>2579</v>
      </c>
      <c r="P14" s="194"/>
    </row>
    <row r="15" spans="1:16" x14ac:dyDescent="0.2">
      <c r="B15" s="181" t="s">
        <v>290</v>
      </c>
      <c r="C15" s="181">
        <v>275</v>
      </c>
      <c r="D15" s="181">
        <v>558</v>
      </c>
      <c r="E15" s="181">
        <f t="shared" si="3"/>
        <v>833</v>
      </c>
      <c r="F15" s="182">
        <f t="shared" si="0"/>
        <v>2.3177518085698387E-2</v>
      </c>
      <c r="G15" s="181">
        <v>641</v>
      </c>
      <c r="H15" s="181">
        <v>89</v>
      </c>
      <c r="I15" s="181">
        <f t="shared" si="4"/>
        <v>730</v>
      </c>
      <c r="J15" s="182">
        <f t="shared" si="1"/>
        <v>1.6102704371994528E-2</v>
      </c>
      <c r="K15" s="181">
        <f t="shared" si="2"/>
        <v>1563</v>
      </c>
      <c r="P15" s="194"/>
    </row>
    <row r="16" spans="1:16" x14ac:dyDescent="0.2">
      <c r="B16" s="181" t="s">
        <v>317</v>
      </c>
      <c r="C16" s="181">
        <v>463</v>
      </c>
      <c r="D16" s="181">
        <v>582</v>
      </c>
      <c r="E16" s="181">
        <f t="shared" si="3"/>
        <v>1045</v>
      </c>
      <c r="F16" s="182">
        <f t="shared" si="0"/>
        <v>2.9076238174735671E-2</v>
      </c>
      <c r="G16" s="181">
        <v>840</v>
      </c>
      <c r="H16" s="181">
        <v>102</v>
      </c>
      <c r="I16" s="181">
        <f t="shared" si="4"/>
        <v>942</v>
      </c>
      <c r="J16" s="182">
        <f t="shared" si="1"/>
        <v>2.0779106189614857E-2</v>
      </c>
      <c r="K16" s="181">
        <f t="shared" si="2"/>
        <v>1987</v>
      </c>
      <c r="P16" s="194"/>
    </row>
    <row r="17" spans="2:16" x14ac:dyDescent="0.2">
      <c r="B17" s="181" t="s">
        <v>318</v>
      </c>
      <c r="C17" s="181">
        <v>815</v>
      </c>
      <c r="D17" s="181">
        <v>682</v>
      </c>
      <c r="E17" s="181">
        <f t="shared" si="3"/>
        <v>1497</v>
      </c>
      <c r="F17" s="182">
        <f t="shared" si="0"/>
        <v>4.1652754590984976E-2</v>
      </c>
      <c r="G17" s="181">
        <v>1613</v>
      </c>
      <c r="H17" s="181">
        <v>105</v>
      </c>
      <c r="I17" s="181">
        <f t="shared" si="4"/>
        <v>1718</v>
      </c>
      <c r="J17" s="182">
        <f t="shared" si="1"/>
        <v>3.7896501522036441E-2</v>
      </c>
      <c r="K17" s="181">
        <f t="shared" si="2"/>
        <v>3215</v>
      </c>
      <c r="P17" s="194"/>
    </row>
    <row r="18" spans="2:16" x14ac:dyDescent="0.2">
      <c r="B18" s="181" t="s">
        <v>321</v>
      </c>
      <c r="C18" s="181">
        <v>701</v>
      </c>
      <c r="D18" s="181">
        <v>1140</v>
      </c>
      <c r="E18" s="181">
        <f t="shared" si="3"/>
        <v>1841</v>
      </c>
      <c r="F18" s="182">
        <f t="shared" si="0"/>
        <v>5.1224262659988869E-2</v>
      </c>
      <c r="G18" s="181">
        <v>1165</v>
      </c>
      <c r="H18" s="181">
        <v>217</v>
      </c>
      <c r="I18" s="181">
        <f t="shared" si="4"/>
        <v>1382</v>
      </c>
      <c r="J18" s="182">
        <f t="shared" si="1"/>
        <v>3.0484845811091014E-2</v>
      </c>
      <c r="K18" s="181">
        <f t="shared" si="2"/>
        <v>3223</v>
      </c>
      <c r="P18" s="194"/>
    </row>
    <row r="19" spans="2:16" x14ac:dyDescent="0.2">
      <c r="B19" s="181" t="s">
        <v>323</v>
      </c>
      <c r="C19" s="181">
        <v>582</v>
      </c>
      <c r="D19" s="181">
        <v>681</v>
      </c>
      <c r="E19" s="181">
        <f t="shared" si="3"/>
        <v>1263</v>
      </c>
      <c r="F19" s="182">
        <f t="shared" si="0"/>
        <v>3.5141903171953252E-2</v>
      </c>
      <c r="G19" s="181">
        <v>1689</v>
      </c>
      <c r="H19" s="181">
        <v>130</v>
      </c>
      <c r="I19" s="181">
        <f t="shared" si="4"/>
        <v>1819</v>
      </c>
      <c r="J19" s="182">
        <f t="shared" si="1"/>
        <v>4.0124409935148014E-2</v>
      </c>
      <c r="K19" s="181">
        <f t="shared" si="2"/>
        <v>3082</v>
      </c>
      <c r="P19" s="194"/>
    </row>
    <row r="20" spans="2:16" x14ac:dyDescent="0.2">
      <c r="B20" s="181" t="s">
        <v>319</v>
      </c>
      <c r="C20" s="181">
        <v>433</v>
      </c>
      <c r="D20" s="181">
        <v>547</v>
      </c>
      <c r="E20" s="181">
        <f t="shared" si="3"/>
        <v>980</v>
      </c>
      <c r="F20" s="182">
        <f t="shared" si="0"/>
        <v>2.7267668336115748E-2</v>
      </c>
      <c r="G20" s="181">
        <v>1214</v>
      </c>
      <c r="H20" s="181">
        <v>97</v>
      </c>
      <c r="I20" s="181">
        <f t="shared" si="4"/>
        <v>1311</v>
      </c>
      <c r="J20" s="182">
        <f t="shared" si="1"/>
        <v>2.8918692372170998E-2</v>
      </c>
      <c r="K20" s="181">
        <f t="shared" si="2"/>
        <v>2291</v>
      </c>
      <c r="P20" s="194"/>
    </row>
    <row r="21" spans="2:16" x14ac:dyDescent="0.2">
      <c r="B21" s="181" t="s">
        <v>331</v>
      </c>
      <c r="C21" s="181">
        <v>295</v>
      </c>
      <c r="D21" s="181">
        <v>313</v>
      </c>
      <c r="E21" s="181">
        <f t="shared" si="3"/>
        <v>608</v>
      </c>
      <c r="F21" s="182">
        <f t="shared" si="0"/>
        <v>1.6917084028937119E-2</v>
      </c>
      <c r="G21" s="181">
        <v>351</v>
      </c>
      <c r="H21" s="181">
        <v>43</v>
      </c>
      <c r="I21" s="181">
        <f t="shared" si="4"/>
        <v>394</v>
      </c>
      <c r="J21" s="182">
        <f t="shared" si="1"/>
        <v>8.6910486610491024E-3</v>
      </c>
      <c r="K21" s="181">
        <f t="shared" si="2"/>
        <v>1002</v>
      </c>
      <c r="P21" s="194"/>
    </row>
    <row r="22" spans="2:16" x14ac:dyDescent="0.2">
      <c r="B22" s="181" t="s">
        <v>312</v>
      </c>
      <c r="C22" s="181">
        <v>629</v>
      </c>
      <c r="D22" s="181">
        <v>795</v>
      </c>
      <c r="E22" s="181">
        <f t="shared" si="3"/>
        <v>1424</v>
      </c>
      <c r="F22" s="182">
        <f t="shared" si="0"/>
        <v>3.9621591541457987E-2</v>
      </c>
      <c r="G22" s="181">
        <v>1811</v>
      </c>
      <c r="H22" s="181">
        <v>132</v>
      </c>
      <c r="I22" s="181">
        <f t="shared" si="4"/>
        <v>1943</v>
      </c>
      <c r="J22" s="182">
        <f t="shared" si="1"/>
        <v>4.2859663828473109E-2</v>
      </c>
      <c r="K22" s="181">
        <f t="shared" si="2"/>
        <v>3367</v>
      </c>
      <c r="P22" s="194"/>
    </row>
    <row r="23" spans="2:16" x14ac:dyDescent="0.2">
      <c r="B23" s="181" t="s">
        <v>315</v>
      </c>
      <c r="C23" s="181">
        <v>292</v>
      </c>
      <c r="D23" s="181">
        <v>588</v>
      </c>
      <c r="E23" s="181">
        <f t="shared" si="3"/>
        <v>880</v>
      </c>
      <c r="F23" s="182">
        <f t="shared" si="0"/>
        <v>2.4485253199777408E-2</v>
      </c>
      <c r="G23" s="181">
        <v>471</v>
      </c>
      <c r="H23" s="181">
        <v>93</v>
      </c>
      <c r="I23" s="181">
        <f t="shared" si="4"/>
        <v>564</v>
      </c>
      <c r="J23" s="182">
        <f t="shared" si="1"/>
        <v>1.2440993514801253E-2</v>
      </c>
      <c r="K23" s="181">
        <f t="shared" si="2"/>
        <v>1444</v>
      </c>
      <c r="P23" s="194"/>
    </row>
    <row r="24" spans="2:16" x14ac:dyDescent="0.2">
      <c r="B24" s="181" t="s">
        <v>332</v>
      </c>
      <c r="C24" s="181">
        <v>231</v>
      </c>
      <c r="D24" s="181">
        <v>279</v>
      </c>
      <c r="E24" s="181">
        <f t="shared" si="3"/>
        <v>510</v>
      </c>
      <c r="F24" s="182">
        <f t="shared" si="0"/>
        <v>1.4190317195325543E-2</v>
      </c>
      <c r="G24" s="181">
        <v>504</v>
      </c>
      <c r="H24" s="181">
        <v>77</v>
      </c>
      <c r="I24" s="181">
        <f t="shared" si="4"/>
        <v>581</v>
      </c>
      <c r="J24" s="182">
        <f t="shared" si="1"/>
        <v>1.2815988000176469E-2</v>
      </c>
      <c r="K24" s="181">
        <f t="shared" si="2"/>
        <v>1091</v>
      </c>
      <c r="P24" s="194"/>
    </row>
    <row r="25" spans="2:16" x14ac:dyDescent="0.2">
      <c r="B25" s="181" t="s">
        <v>291</v>
      </c>
      <c r="C25" s="181">
        <v>251</v>
      </c>
      <c r="D25" s="181">
        <v>290</v>
      </c>
      <c r="E25" s="181">
        <f t="shared" si="3"/>
        <v>541</v>
      </c>
      <c r="F25" s="182">
        <f t="shared" si="0"/>
        <v>1.5052865887590429E-2</v>
      </c>
      <c r="G25" s="181">
        <v>640</v>
      </c>
      <c r="H25" s="181">
        <v>49</v>
      </c>
      <c r="I25" s="181">
        <f t="shared" si="4"/>
        <v>689</v>
      </c>
      <c r="J25" s="182">
        <f t="shared" si="1"/>
        <v>1.519830590726607E-2</v>
      </c>
      <c r="K25" s="181">
        <f t="shared" si="2"/>
        <v>1230</v>
      </c>
      <c r="P25" s="194"/>
    </row>
    <row r="26" spans="2:16" x14ac:dyDescent="0.2">
      <c r="B26" s="181" t="s">
        <v>322</v>
      </c>
      <c r="C26" s="181">
        <v>227</v>
      </c>
      <c r="D26" s="181">
        <v>305</v>
      </c>
      <c r="E26" s="181">
        <f t="shared" si="3"/>
        <v>532</v>
      </c>
      <c r="F26" s="182">
        <f t="shared" si="0"/>
        <v>1.4802448525319978E-2</v>
      </c>
      <c r="G26" s="181">
        <v>501</v>
      </c>
      <c r="H26" s="181">
        <v>59</v>
      </c>
      <c r="I26" s="181">
        <f t="shared" si="4"/>
        <v>560</v>
      </c>
      <c r="J26" s="182">
        <f t="shared" si="1"/>
        <v>1.2352759518242379E-2</v>
      </c>
      <c r="K26" s="181">
        <f t="shared" si="2"/>
        <v>1092</v>
      </c>
      <c r="P26" s="194"/>
    </row>
    <row r="27" spans="2:16" x14ac:dyDescent="0.2">
      <c r="B27" s="181" t="s">
        <v>320</v>
      </c>
      <c r="C27" s="181">
        <v>1759</v>
      </c>
      <c r="D27" s="181">
        <v>2231</v>
      </c>
      <c r="E27" s="181">
        <f t="shared" si="3"/>
        <v>3990</v>
      </c>
      <c r="F27" s="182">
        <f t="shared" si="0"/>
        <v>0.11101836393989983</v>
      </c>
      <c r="G27" s="181">
        <v>5185</v>
      </c>
      <c r="H27" s="181">
        <v>560</v>
      </c>
      <c r="I27" s="181">
        <f t="shared" si="4"/>
        <v>5745</v>
      </c>
      <c r="J27" s="182">
        <f t="shared" si="1"/>
        <v>0.12672607755768298</v>
      </c>
      <c r="K27" s="181">
        <f t="shared" si="2"/>
        <v>9735</v>
      </c>
      <c r="P27" s="194"/>
    </row>
    <row r="28" spans="2:16" x14ac:dyDescent="0.2">
      <c r="B28" s="181" t="s">
        <v>313</v>
      </c>
      <c r="C28" s="181">
        <v>771</v>
      </c>
      <c r="D28" s="181">
        <v>1373</v>
      </c>
      <c r="E28" s="181">
        <f t="shared" si="3"/>
        <v>2144</v>
      </c>
      <c r="F28" s="182">
        <f t="shared" si="0"/>
        <v>5.9654980523094044E-2</v>
      </c>
      <c r="G28" s="181">
        <v>1614</v>
      </c>
      <c r="H28" s="181">
        <v>216</v>
      </c>
      <c r="I28" s="181">
        <f t="shared" si="4"/>
        <v>1830</v>
      </c>
      <c r="J28" s="182">
        <f t="shared" si="1"/>
        <v>4.0367053425684918E-2</v>
      </c>
      <c r="K28" s="181">
        <f t="shared" si="2"/>
        <v>3974</v>
      </c>
      <c r="P28" s="194"/>
    </row>
    <row r="29" spans="2:16" x14ac:dyDescent="0.2">
      <c r="B29" s="181" t="s">
        <v>316</v>
      </c>
      <c r="C29" s="181">
        <v>555</v>
      </c>
      <c r="D29" s="181">
        <v>781</v>
      </c>
      <c r="E29" s="181">
        <f t="shared" si="3"/>
        <v>1336</v>
      </c>
      <c r="F29" s="182">
        <f t="shared" si="0"/>
        <v>3.7173066221480242E-2</v>
      </c>
      <c r="G29" s="181">
        <v>1120</v>
      </c>
      <c r="H29" s="181">
        <v>116</v>
      </c>
      <c r="I29" s="181">
        <f t="shared" si="4"/>
        <v>1236</v>
      </c>
      <c r="J29" s="182">
        <f t="shared" si="1"/>
        <v>2.7264304936692109E-2</v>
      </c>
      <c r="K29" s="181">
        <f t="shared" si="2"/>
        <v>2572</v>
      </c>
      <c r="P29" s="194"/>
    </row>
    <row r="30" spans="2:16" x14ac:dyDescent="0.2">
      <c r="B30" s="181" t="s">
        <v>333</v>
      </c>
      <c r="C30" s="181">
        <v>155</v>
      </c>
      <c r="D30" s="181">
        <v>175</v>
      </c>
      <c r="E30" s="181">
        <f t="shared" si="3"/>
        <v>330</v>
      </c>
      <c r="F30" s="182">
        <f t="shared" si="0"/>
        <v>9.1819699499165273E-3</v>
      </c>
      <c r="G30" s="181">
        <v>354</v>
      </c>
      <c r="H30" s="181">
        <v>23</v>
      </c>
      <c r="I30" s="181">
        <f t="shared" si="4"/>
        <v>377</v>
      </c>
      <c r="J30" s="182">
        <f t="shared" si="1"/>
        <v>8.3160541756738867E-3</v>
      </c>
      <c r="K30" s="181">
        <f t="shared" si="2"/>
        <v>707</v>
      </c>
      <c r="P30" s="194"/>
    </row>
    <row r="31" spans="2:16" x14ac:dyDescent="0.2">
      <c r="B31" s="181" t="s">
        <v>292</v>
      </c>
      <c r="C31" s="181">
        <v>379</v>
      </c>
      <c r="D31" s="181">
        <v>597</v>
      </c>
      <c r="E31" s="181">
        <f t="shared" si="3"/>
        <v>976</v>
      </c>
      <c r="F31" s="182">
        <f t="shared" si="0"/>
        <v>2.7156371730662213E-2</v>
      </c>
      <c r="G31" s="181">
        <v>836</v>
      </c>
      <c r="H31" s="181">
        <v>137</v>
      </c>
      <c r="I31" s="181">
        <f t="shared" si="4"/>
        <v>973</v>
      </c>
      <c r="J31" s="182">
        <f t="shared" si="1"/>
        <v>2.1462919662946132E-2</v>
      </c>
      <c r="K31" s="181">
        <f t="shared" si="2"/>
        <v>1949</v>
      </c>
      <c r="P31" s="194"/>
    </row>
    <row r="32" spans="2:16" x14ac:dyDescent="0.2">
      <c r="B32" s="183" t="s">
        <v>66</v>
      </c>
      <c r="C32" s="181">
        <f>SUM(C11:C31)</f>
        <v>16048</v>
      </c>
      <c r="D32" s="181">
        <f>SUM(D11:D31)</f>
        <v>19892</v>
      </c>
      <c r="E32" s="183">
        <f t="shared" si="3"/>
        <v>35940</v>
      </c>
      <c r="F32" s="182">
        <f t="shared" si="0"/>
        <v>1</v>
      </c>
      <c r="G32" s="181">
        <f>SUM(G11:G31)</f>
        <v>40892</v>
      </c>
      <c r="H32" s="181">
        <f>SUM(H11:H31)</f>
        <v>4442</v>
      </c>
      <c r="I32" s="183">
        <f t="shared" si="4"/>
        <v>45334</v>
      </c>
      <c r="J32" s="182">
        <f t="shared" si="1"/>
        <v>1</v>
      </c>
      <c r="K32" s="183">
        <f t="shared" si="2"/>
        <v>81274</v>
      </c>
      <c r="P32" s="194"/>
    </row>
    <row r="33" spans="2:12" ht="25.5" customHeight="1" x14ac:dyDescent="0.2">
      <c r="B33" s="195" t="s">
        <v>82</v>
      </c>
      <c r="C33" s="196">
        <f>+C32/$K$32</f>
        <v>0.19745552083076998</v>
      </c>
      <c r="D33" s="196">
        <f>+D32/$K$32</f>
        <v>0.24475231931491007</v>
      </c>
      <c r="E33" s="197">
        <f>C33+D33</f>
        <v>0.44220784014568004</v>
      </c>
      <c r="F33" s="196"/>
      <c r="G33" s="196">
        <f>+G32/$K$32</f>
        <v>0.5031375347589635</v>
      </c>
      <c r="H33" s="196">
        <f>+H32/$K$32</f>
        <v>5.465462509535645E-2</v>
      </c>
      <c r="I33" s="197">
        <f>G33+H33</f>
        <v>0.55779215985431996</v>
      </c>
      <c r="J33" s="197"/>
      <c r="K33" s="197">
        <f t="shared" si="2"/>
        <v>1</v>
      </c>
    </row>
    <row r="34" spans="2:12" x14ac:dyDescent="0.2">
      <c r="B34" s="188"/>
      <c r="C34" s="201"/>
      <c r="D34" s="201"/>
      <c r="E34" s="201"/>
      <c r="F34" s="201"/>
      <c r="G34" s="201"/>
      <c r="H34" s="201"/>
      <c r="I34" s="201"/>
      <c r="J34" s="201"/>
      <c r="K34" s="201"/>
    </row>
    <row r="35" spans="2:12" ht="12.75" x14ac:dyDescent="0.2">
      <c r="B35" s="424" t="s">
        <v>614</v>
      </c>
      <c r="C35" s="424"/>
      <c r="D35" s="424"/>
      <c r="E35" s="424"/>
      <c r="F35" s="424"/>
      <c r="G35" s="424"/>
      <c r="H35" s="424"/>
      <c r="I35" s="424"/>
      <c r="J35" s="424"/>
      <c r="K35" s="424"/>
    </row>
    <row r="36" spans="2:12" ht="12.75" x14ac:dyDescent="0.2">
      <c r="B36" s="437" t="str">
        <f>'Solicitudes Regiones'!$B$6:$P$6</f>
        <v>Acumuladas de julio de 2008 a octubre de 2018</v>
      </c>
      <c r="C36" s="437"/>
      <c r="D36" s="437"/>
      <c r="E36" s="437"/>
      <c r="F36" s="437"/>
      <c r="G36" s="437"/>
      <c r="H36" s="437"/>
      <c r="I36" s="437"/>
      <c r="J36" s="437"/>
      <c r="K36" s="437"/>
    </row>
    <row r="38" spans="2:12" ht="15" customHeight="1" x14ac:dyDescent="0.2">
      <c r="B38" s="453" t="s">
        <v>83</v>
      </c>
      <c r="C38" s="454"/>
      <c r="D38" s="454"/>
      <c r="E38" s="454"/>
      <c r="F38" s="454"/>
      <c r="G38" s="454"/>
      <c r="H38" s="454"/>
      <c r="I38" s="454"/>
      <c r="J38" s="454"/>
      <c r="K38" s="455"/>
      <c r="L38" s="202"/>
    </row>
    <row r="39" spans="2:12" ht="21" customHeight="1" x14ac:dyDescent="0.2">
      <c r="B39" s="452" t="s">
        <v>74</v>
      </c>
      <c r="C39" s="453" t="s">
        <v>2</v>
      </c>
      <c r="D39" s="454"/>
      <c r="E39" s="454"/>
      <c r="F39" s="454"/>
      <c r="G39" s="454"/>
      <c r="H39" s="454"/>
      <c r="I39" s="454"/>
      <c r="J39" s="454"/>
      <c r="K39" s="455"/>
    </row>
    <row r="40" spans="2:12" ht="24" x14ac:dyDescent="0.2">
      <c r="B40" s="452"/>
      <c r="C40" s="186" t="s">
        <v>75</v>
      </c>
      <c r="D40" s="186" t="s">
        <v>76</v>
      </c>
      <c r="E40" s="186" t="s">
        <v>77</v>
      </c>
      <c r="F40" s="186" t="s">
        <v>78</v>
      </c>
      <c r="G40" s="186" t="s">
        <v>8</v>
      </c>
      <c r="H40" s="186" t="s">
        <v>79</v>
      </c>
      <c r="I40" s="186" t="s">
        <v>80</v>
      </c>
      <c r="J40" s="186" t="s">
        <v>81</v>
      </c>
      <c r="K40" s="411" t="s">
        <v>46</v>
      </c>
    </row>
    <row r="41" spans="2:12" x14ac:dyDescent="0.2">
      <c r="B41" s="181" t="s">
        <v>310</v>
      </c>
      <c r="C41" s="181">
        <v>4606</v>
      </c>
      <c r="D41" s="181">
        <v>2685</v>
      </c>
      <c r="E41" s="181">
        <v>890</v>
      </c>
      <c r="F41" s="182">
        <f t="shared" ref="F41:F62" si="5">E41/$E$62</f>
        <v>3.8342236774082369E-2</v>
      </c>
      <c r="G41" s="181">
        <v>13150</v>
      </c>
      <c r="H41" s="181">
        <v>1403</v>
      </c>
      <c r="I41" s="181">
        <f>G41+H41</f>
        <v>14553</v>
      </c>
      <c r="J41" s="182">
        <f t="shared" ref="J41:J62" si="6">I41/$I$62</f>
        <v>0.37054105665181414</v>
      </c>
      <c r="K41" s="181">
        <f t="shared" ref="K41:K63" si="7">E41+I41</f>
        <v>15443</v>
      </c>
    </row>
    <row r="42" spans="2:12" x14ac:dyDescent="0.2">
      <c r="B42" s="181" t="s">
        <v>311</v>
      </c>
      <c r="C42" s="181">
        <v>649</v>
      </c>
      <c r="D42" s="181">
        <v>370</v>
      </c>
      <c r="E42" s="181">
        <v>613</v>
      </c>
      <c r="F42" s="182">
        <f t="shared" si="5"/>
        <v>2.6408754092710669E-2</v>
      </c>
      <c r="G42" s="181">
        <v>1807</v>
      </c>
      <c r="H42" s="181">
        <v>123</v>
      </c>
      <c r="I42" s="181">
        <f t="shared" ref="I42:I62" si="8">G42+H42</f>
        <v>1930</v>
      </c>
      <c r="J42" s="182">
        <f t="shared" si="6"/>
        <v>4.9140674729471673E-2</v>
      </c>
      <c r="K42" s="181">
        <f t="shared" si="7"/>
        <v>2543</v>
      </c>
    </row>
    <row r="43" spans="2:12" x14ac:dyDescent="0.2">
      <c r="B43" s="181" t="s">
        <v>289</v>
      </c>
      <c r="C43" s="181">
        <v>558</v>
      </c>
      <c r="D43" s="181">
        <v>328</v>
      </c>
      <c r="E43" s="181">
        <v>587</v>
      </c>
      <c r="F43" s="182">
        <f t="shared" si="5"/>
        <v>2.5288643804928485E-2</v>
      </c>
      <c r="G43" s="181">
        <v>1386</v>
      </c>
      <c r="H43" s="181">
        <v>174</v>
      </c>
      <c r="I43" s="181">
        <f t="shared" si="8"/>
        <v>1560</v>
      </c>
      <c r="J43" s="182">
        <f t="shared" si="6"/>
        <v>3.9719923615531512E-2</v>
      </c>
      <c r="K43" s="181">
        <f t="shared" si="7"/>
        <v>2147</v>
      </c>
    </row>
    <row r="44" spans="2:12" x14ac:dyDescent="0.2">
      <c r="B44" s="181" t="s">
        <v>314</v>
      </c>
      <c r="C44" s="181">
        <v>594</v>
      </c>
      <c r="D44" s="181">
        <v>381</v>
      </c>
      <c r="E44" s="181">
        <v>370</v>
      </c>
      <c r="F44" s="182">
        <f t="shared" si="5"/>
        <v>1.5940031018438737E-2</v>
      </c>
      <c r="G44" s="181">
        <v>778</v>
      </c>
      <c r="H44" s="181">
        <v>132</v>
      </c>
      <c r="I44" s="181">
        <f t="shared" si="8"/>
        <v>910</v>
      </c>
      <c r="J44" s="182">
        <f t="shared" si="6"/>
        <v>2.3169955442393381E-2</v>
      </c>
      <c r="K44" s="181">
        <f t="shared" si="7"/>
        <v>1280</v>
      </c>
    </row>
    <row r="45" spans="2:12" x14ac:dyDescent="0.2">
      <c r="B45" s="181" t="s">
        <v>290</v>
      </c>
      <c r="C45" s="181">
        <v>238</v>
      </c>
      <c r="D45" s="181">
        <v>207</v>
      </c>
      <c r="E45" s="181">
        <v>499</v>
      </c>
      <c r="F45" s="182">
        <f t="shared" si="5"/>
        <v>2.1497501292434947E-2</v>
      </c>
      <c r="G45" s="181">
        <v>571</v>
      </c>
      <c r="H45" s="181">
        <v>79</v>
      </c>
      <c r="I45" s="181">
        <f t="shared" si="8"/>
        <v>650</v>
      </c>
      <c r="J45" s="182">
        <f t="shared" si="6"/>
        <v>1.6549968173138127E-2</v>
      </c>
      <c r="K45" s="181">
        <f t="shared" si="7"/>
        <v>1149</v>
      </c>
    </row>
    <row r="46" spans="2:12" x14ac:dyDescent="0.2">
      <c r="B46" s="181" t="s">
        <v>317</v>
      </c>
      <c r="C46" s="181">
        <v>414</v>
      </c>
      <c r="D46" s="181">
        <v>242</v>
      </c>
      <c r="E46" s="181">
        <v>980</v>
      </c>
      <c r="F46" s="182">
        <f t="shared" si="5"/>
        <v>4.2219541616405308E-2</v>
      </c>
      <c r="G46" s="181">
        <v>761</v>
      </c>
      <c r="H46" s="181">
        <v>82</v>
      </c>
      <c r="I46" s="181">
        <f t="shared" si="8"/>
        <v>843</v>
      </c>
      <c r="J46" s="182">
        <f t="shared" si="6"/>
        <v>2.1464035646085296E-2</v>
      </c>
      <c r="K46" s="181">
        <f t="shared" si="7"/>
        <v>1823</v>
      </c>
    </row>
    <row r="47" spans="2:12" x14ac:dyDescent="0.2">
      <c r="B47" s="181" t="s">
        <v>318</v>
      </c>
      <c r="C47" s="181">
        <v>754</v>
      </c>
      <c r="D47" s="181">
        <v>301</v>
      </c>
      <c r="E47" s="181">
        <v>2130</v>
      </c>
      <c r="F47" s="182">
        <f t="shared" si="5"/>
        <v>9.176288126830949E-2</v>
      </c>
      <c r="G47" s="181">
        <v>1426</v>
      </c>
      <c r="H47" s="181">
        <v>83</v>
      </c>
      <c r="I47" s="181">
        <f t="shared" si="8"/>
        <v>1509</v>
      </c>
      <c r="J47" s="182">
        <f t="shared" si="6"/>
        <v>3.8421387651177592E-2</v>
      </c>
      <c r="K47" s="181">
        <f t="shared" si="7"/>
        <v>3639</v>
      </c>
    </row>
    <row r="48" spans="2:12" x14ac:dyDescent="0.2">
      <c r="B48" s="181" t="s">
        <v>321</v>
      </c>
      <c r="C48" s="181">
        <v>670</v>
      </c>
      <c r="D48" s="181">
        <v>458</v>
      </c>
      <c r="E48" s="181">
        <v>1177</v>
      </c>
      <c r="F48" s="182">
        <f t="shared" si="5"/>
        <v>5.070653110460107E-2</v>
      </c>
      <c r="G48" s="181">
        <v>1072</v>
      </c>
      <c r="H48" s="181">
        <v>190</v>
      </c>
      <c r="I48" s="181">
        <f t="shared" si="8"/>
        <v>1262</v>
      </c>
      <c r="J48" s="182">
        <f t="shared" si="6"/>
        <v>3.2132399745385107E-2</v>
      </c>
      <c r="K48" s="181">
        <f t="shared" si="7"/>
        <v>2439</v>
      </c>
    </row>
    <row r="49" spans="2:11" x14ac:dyDescent="0.2">
      <c r="B49" s="181" t="s">
        <v>323</v>
      </c>
      <c r="C49" s="181">
        <v>545</v>
      </c>
      <c r="D49" s="181">
        <v>263</v>
      </c>
      <c r="E49" s="181">
        <v>234</v>
      </c>
      <c r="F49" s="182">
        <f t="shared" si="5"/>
        <v>1.0080992590039634E-2</v>
      </c>
      <c r="G49" s="181">
        <v>1552</v>
      </c>
      <c r="H49" s="181">
        <v>95</v>
      </c>
      <c r="I49" s="181">
        <f t="shared" si="8"/>
        <v>1647</v>
      </c>
      <c r="J49" s="182">
        <f t="shared" si="6"/>
        <v>4.1935073201782302E-2</v>
      </c>
      <c r="K49" s="181">
        <f t="shared" si="7"/>
        <v>1881</v>
      </c>
    </row>
    <row r="50" spans="2:11" x14ac:dyDescent="0.2">
      <c r="B50" s="181" t="s">
        <v>319</v>
      </c>
      <c r="C50" s="181">
        <v>401</v>
      </c>
      <c r="D50" s="181">
        <v>242</v>
      </c>
      <c r="E50" s="181">
        <v>2712</v>
      </c>
      <c r="F50" s="182">
        <f t="shared" si="5"/>
        <v>0.11683611924866448</v>
      </c>
      <c r="G50" s="181">
        <v>1115</v>
      </c>
      <c r="H50" s="181">
        <v>84</v>
      </c>
      <c r="I50" s="181">
        <f t="shared" si="8"/>
        <v>1199</v>
      </c>
      <c r="J50" s="182">
        <f t="shared" si="6"/>
        <v>3.0528325907065564E-2</v>
      </c>
      <c r="K50" s="181">
        <f t="shared" si="7"/>
        <v>3911</v>
      </c>
    </row>
    <row r="51" spans="2:11" x14ac:dyDescent="0.2">
      <c r="B51" s="181" t="s">
        <v>331</v>
      </c>
      <c r="C51" s="181">
        <v>285</v>
      </c>
      <c r="D51" s="181">
        <v>125</v>
      </c>
      <c r="E51" s="181">
        <v>4099</v>
      </c>
      <c r="F51" s="182">
        <f t="shared" si="5"/>
        <v>0.1765896949853524</v>
      </c>
      <c r="G51" s="181">
        <v>333</v>
      </c>
      <c r="H51" s="181">
        <v>42</v>
      </c>
      <c r="I51" s="181">
        <f t="shared" si="8"/>
        <v>375</v>
      </c>
      <c r="J51" s="182">
        <f t="shared" si="6"/>
        <v>9.5480585614258432E-3</v>
      </c>
      <c r="K51" s="181">
        <f t="shared" si="7"/>
        <v>4474</v>
      </c>
    </row>
    <row r="52" spans="2:11" x14ac:dyDescent="0.2">
      <c r="B52" s="181" t="s">
        <v>312</v>
      </c>
      <c r="C52" s="181">
        <v>596</v>
      </c>
      <c r="D52" s="181">
        <v>350</v>
      </c>
      <c r="E52" s="181">
        <v>3373</v>
      </c>
      <c r="F52" s="182">
        <f t="shared" si="5"/>
        <v>0.14531276925728071</v>
      </c>
      <c r="G52" s="181">
        <v>1630</v>
      </c>
      <c r="H52" s="181">
        <v>110</v>
      </c>
      <c r="I52" s="181">
        <f t="shared" si="8"/>
        <v>1740</v>
      </c>
      <c r="J52" s="182">
        <f t="shared" si="6"/>
        <v>4.4302991725015915E-2</v>
      </c>
      <c r="K52" s="181">
        <f t="shared" si="7"/>
        <v>5113</v>
      </c>
    </row>
    <row r="53" spans="2:11" x14ac:dyDescent="0.2">
      <c r="B53" s="181" t="s">
        <v>315</v>
      </c>
      <c r="C53" s="181">
        <v>270</v>
      </c>
      <c r="D53" s="181">
        <v>211</v>
      </c>
      <c r="E53" s="181">
        <v>793</v>
      </c>
      <c r="F53" s="182">
        <f t="shared" si="5"/>
        <v>3.4163363777356542E-2</v>
      </c>
      <c r="G53" s="181">
        <v>426</v>
      </c>
      <c r="H53" s="181">
        <v>78</v>
      </c>
      <c r="I53" s="181">
        <f t="shared" si="8"/>
        <v>504</v>
      </c>
      <c r="J53" s="182">
        <f t="shared" si="6"/>
        <v>1.2832590706556334E-2</v>
      </c>
      <c r="K53" s="181">
        <f t="shared" si="7"/>
        <v>1297</v>
      </c>
    </row>
    <row r="54" spans="2:11" x14ac:dyDescent="0.2">
      <c r="B54" s="181" t="s">
        <v>332</v>
      </c>
      <c r="C54" s="181">
        <v>223</v>
      </c>
      <c r="D54" s="181">
        <v>129</v>
      </c>
      <c r="E54" s="181">
        <v>2218</v>
      </c>
      <c r="F54" s="182">
        <f t="shared" si="5"/>
        <v>9.5554023780803035E-2</v>
      </c>
      <c r="G54" s="181">
        <v>467</v>
      </c>
      <c r="H54" s="181">
        <v>66</v>
      </c>
      <c r="I54" s="181">
        <f t="shared" si="8"/>
        <v>533</v>
      </c>
      <c r="J54" s="182">
        <f t="shared" si="6"/>
        <v>1.3570973901973265E-2</v>
      </c>
      <c r="K54" s="181">
        <f t="shared" si="7"/>
        <v>2751</v>
      </c>
    </row>
    <row r="55" spans="2:11" x14ac:dyDescent="0.2">
      <c r="B55" s="181" t="s">
        <v>291</v>
      </c>
      <c r="C55" s="181">
        <v>239</v>
      </c>
      <c r="D55" s="181">
        <v>131</v>
      </c>
      <c r="E55" s="181">
        <v>280</v>
      </c>
      <c r="F55" s="182">
        <f t="shared" si="5"/>
        <v>1.2062726176115802E-2</v>
      </c>
      <c r="G55" s="181">
        <v>576</v>
      </c>
      <c r="H55" s="181">
        <v>39</v>
      </c>
      <c r="I55" s="181">
        <f t="shared" si="8"/>
        <v>615</v>
      </c>
      <c r="J55" s="182">
        <f t="shared" si="6"/>
        <v>1.5658816040738384E-2</v>
      </c>
      <c r="K55" s="181">
        <f t="shared" si="7"/>
        <v>895</v>
      </c>
    </row>
    <row r="56" spans="2:11" x14ac:dyDescent="0.2">
      <c r="B56" s="181" t="s">
        <v>322</v>
      </c>
      <c r="C56" s="181">
        <v>226</v>
      </c>
      <c r="D56" s="181">
        <v>141</v>
      </c>
      <c r="E56" s="181">
        <v>6519</v>
      </c>
      <c r="F56" s="182">
        <f t="shared" si="5"/>
        <v>0.28084611407892468</v>
      </c>
      <c r="G56" s="181">
        <v>473</v>
      </c>
      <c r="H56" s="181">
        <v>46</v>
      </c>
      <c r="I56" s="181">
        <f t="shared" si="8"/>
        <v>519</v>
      </c>
      <c r="J56" s="182">
        <f t="shared" si="6"/>
        <v>1.3214513049013367E-2</v>
      </c>
      <c r="K56" s="181">
        <f t="shared" si="7"/>
        <v>7038</v>
      </c>
    </row>
    <row r="57" spans="2:11" x14ac:dyDescent="0.2">
      <c r="B57" s="181" t="s">
        <v>320</v>
      </c>
      <c r="C57" s="181">
        <v>1593</v>
      </c>
      <c r="D57" s="181">
        <v>952</v>
      </c>
      <c r="E57" s="181">
        <v>1539</v>
      </c>
      <c r="F57" s="182">
        <f t="shared" si="5"/>
        <v>6.6301912803722218E-2</v>
      </c>
      <c r="G57" s="181">
        <v>4537</v>
      </c>
      <c r="H57" s="181">
        <v>493</v>
      </c>
      <c r="I57" s="181">
        <f t="shared" si="8"/>
        <v>5030</v>
      </c>
      <c r="J57" s="182">
        <f t="shared" si="6"/>
        <v>0.12807129217059199</v>
      </c>
      <c r="K57" s="181">
        <f t="shared" si="7"/>
        <v>6569</v>
      </c>
    </row>
    <row r="58" spans="2:11" x14ac:dyDescent="0.2">
      <c r="B58" s="181" t="s">
        <v>313</v>
      </c>
      <c r="C58" s="181">
        <v>693</v>
      </c>
      <c r="D58" s="181">
        <v>516</v>
      </c>
      <c r="E58" s="181">
        <v>1347</v>
      </c>
      <c r="F58" s="182">
        <f t="shared" si="5"/>
        <v>5.8030329140099951E-2</v>
      </c>
      <c r="G58" s="181">
        <v>1397</v>
      </c>
      <c r="H58" s="181">
        <v>191</v>
      </c>
      <c r="I58" s="181">
        <f t="shared" si="8"/>
        <v>1588</v>
      </c>
      <c r="J58" s="182">
        <f t="shared" si="6"/>
        <v>4.0432845321451305E-2</v>
      </c>
      <c r="K58" s="181">
        <f t="shared" si="7"/>
        <v>2935</v>
      </c>
    </row>
    <row r="59" spans="2:11" x14ac:dyDescent="0.2">
      <c r="B59" s="181" t="s">
        <v>316</v>
      </c>
      <c r="C59" s="181">
        <v>500</v>
      </c>
      <c r="D59" s="181">
        <v>332</v>
      </c>
      <c r="E59" s="181">
        <v>14224</v>
      </c>
      <c r="F59" s="182">
        <f t="shared" si="5"/>
        <v>0.61278648974668271</v>
      </c>
      <c r="G59" s="181">
        <v>969</v>
      </c>
      <c r="H59" s="181">
        <v>101</v>
      </c>
      <c r="I59" s="181">
        <f t="shared" si="8"/>
        <v>1070</v>
      </c>
      <c r="J59" s="182">
        <f t="shared" si="6"/>
        <v>2.7243793761935073E-2</v>
      </c>
      <c r="K59" s="181">
        <f t="shared" si="7"/>
        <v>15294</v>
      </c>
    </row>
    <row r="60" spans="2:11" x14ac:dyDescent="0.2">
      <c r="B60" s="181" t="s">
        <v>333</v>
      </c>
      <c r="C60" s="181">
        <v>142</v>
      </c>
      <c r="D60" s="181">
        <v>73</v>
      </c>
      <c r="E60" s="181">
        <v>1520</v>
      </c>
      <c r="F60" s="182">
        <f t="shared" si="5"/>
        <v>6.5483370670342919E-2</v>
      </c>
      <c r="G60" s="181">
        <v>317</v>
      </c>
      <c r="H60" s="181">
        <v>23</v>
      </c>
      <c r="I60" s="181">
        <f t="shared" si="8"/>
        <v>340</v>
      </c>
      <c r="J60" s="182">
        <f t="shared" si="6"/>
        <v>8.6569064290260983E-3</v>
      </c>
      <c r="K60" s="181">
        <f t="shared" si="7"/>
        <v>1860</v>
      </c>
    </row>
    <row r="61" spans="2:11" x14ac:dyDescent="0.2">
      <c r="B61" s="181" t="s">
        <v>292</v>
      </c>
      <c r="C61" s="181">
        <v>359</v>
      </c>
      <c r="D61" s="181">
        <v>220</v>
      </c>
      <c r="E61" s="181">
        <v>645</v>
      </c>
      <c r="F61" s="182">
        <f t="shared" si="5"/>
        <v>2.7787351369981044E-2</v>
      </c>
      <c r="G61" s="181">
        <v>783</v>
      </c>
      <c r="H61" s="181">
        <v>115</v>
      </c>
      <c r="I61" s="181">
        <f t="shared" si="8"/>
        <v>898</v>
      </c>
      <c r="J61" s="182">
        <f t="shared" si="6"/>
        <v>2.2864417568427754E-2</v>
      </c>
      <c r="K61" s="181">
        <f t="shared" si="7"/>
        <v>1543</v>
      </c>
    </row>
    <row r="62" spans="2:11" x14ac:dyDescent="0.2">
      <c r="B62" s="183" t="s">
        <v>66</v>
      </c>
      <c r="C62" s="181">
        <f>SUM(C41:C61)</f>
        <v>14555</v>
      </c>
      <c r="D62" s="181">
        <f>SUM(D41:D61)</f>
        <v>8657</v>
      </c>
      <c r="E62" s="183">
        <f>C62+D62</f>
        <v>23212</v>
      </c>
      <c r="F62" s="214">
        <f t="shared" si="5"/>
        <v>1</v>
      </c>
      <c r="G62" s="181">
        <f>SUM(G41:G61)</f>
        <v>35526</v>
      </c>
      <c r="H62" s="181">
        <f>SUM(H41:H61)</f>
        <v>3749</v>
      </c>
      <c r="I62" s="183">
        <f t="shared" si="8"/>
        <v>39275</v>
      </c>
      <c r="J62" s="214">
        <f t="shared" si="6"/>
        <v>1</v>
      </c>
      <c r="K62" s="183">
        <f t="shared" si="7"/>
        <v>62487</v>
      </c>
    </row>
    <row r="63" spans="2:11" ht="24" x14ac:dyDescent="0.2">
      <c r="B63" s="195" t="s">
        <v>84</v>
      </c>
      <c r="C63" s="196">
        <f>+C62/$K$62</f>
        <v>0.23292844911741642</v>
      </c>
      <c r="D63" s="196">
        <f>+D62/$K$62</f>
        <v>0.13854081648982988</v>
      </c>
      <c r="E63" s="197">
        <f>C63+D63</f>
        <v>0.3714692656072463</v>
      </c>
      <c r="F63" s="197"/>
      <c r="G63" s="196">
        <f>+G62/$K$62</f>
        <v>0.56853425512506606</v>
      </c>
      <c r="H63" s="196">
        <f>+H62/$K$62</f>
        <v>5.9996479267687676E-2</v>
      </c>
      <c r="I63" s="197">
        <f>G63+H63</f>
        <v>0.62853073439275375</v>
      </c>
      <c r="J63" s="197"/>
      <c r="K63" s="197">
        <f t="shared" si="7"/>
        <v>1</v>
      </c>
    </row>
    <row r="64" spans="2:11" x14ac:dyDescent="0.2">
      <c r="B64" s="188" t="s">
        <v>149</v>
      </c>
    </row>
    <row r="65" spans="2:2" x14ac:dyDescent="0.2">
      <c r="B65" s="188" t="s">
        <v>150</v>
      </c>
    </row>
  </sheetData>
  <mergeCells count="10">
    <mergeCell ref="B36:K36"/>
    <mergeCell ref="B38:K38"/>
    <mergeCell ref="B39:B40"/>
    <mergeCell ref="C39:K39"/>
    <mergeCell ref="B5:K5"/>
    <mergeCell ref="B6:K6"/>
    <mergeCell ref="B8:K8"/>
    <mergeCell ref="B9:B10"/>
    <mergeCell ref="C9:K9"/>
    <mergeCell ref="B35:K35"/>
  </mergeCells>
  <hyperlinks>
    <hyperlink ref="M5" location="'Índice Pensiones Solidarias'!A1" display="Volver Sistema de Pensiones Solidadias"/>
  </hyperlinks>
  <pageMargins left="0.74803149606299213" right="0.74803149606299213" top="0.98425196850393704" bottom="0.98425196850393704" header="0" footer="0"/>
  <pageSetup scale="83" fitToHeight="2" orientation="portrait" r:id="rId1"/>
  <headerFooter alignWithMargins="0"/>
  <rowBreaks count="1" manualBreakCount="1">
    <brk id="38" min="1"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P89"/>
  <sheetViews>
    <sheetView showGridLines="0" zoomScaleNormal="100" workbookViewId="0"/>
  </sheetViews>
  <sheetFormatPr baseColWidth="10" defaultRowHeight="12" x14ac:dyDescent="0.2"/>
  <cols>
    <col min="1" max="1" width="6" style="189" customWidth="1"/>
    <col min="2" max="2" width="18.140625" style="189" customWidth="1"/>
    <col min="3" max="3" width="9.7109375" style="189" bestFit="1" customWidth="1"/>
    <col min="4" max="4" width="9.140625" style="189" bestFit="1" customWidth="1"/>
    <col min="5" max="6" width="9.140625" style="189" customWidth="1"/>
    <col min="7" max="7" width="9.7109375" style="189" bestFit="1" customWidth="1"/>
    <col min="8" max="8" width="8.42578125" style="189" bestFit="1" customWidth="1"/>
    <col min="9" max="11" width="11" style="189" customWidth="1"/>
    <col min="12" max="12" width="9.140625" style="189" customWidth="1"/>
    <col min="13" max="251" width="11.42578125" style="189"/>
    <col min="252" max="252" width="18.140625" style="189" customWidth="1"/>
    <col min="253" max="253" width="9.7109375" style="189" bestFit="1" customWidth="1"/>
    <col min="254" max="254" width="9.140625" style="189" bestFit="1" customWidth="1"/>
    <col min="255" max="256" width="9.140625" style="189" customWidth="1"/>
    <col min="257" max="257" width="9.7109375" style="189" bestFit="1" customWidth="1"/>
    <col min="258" max="258" width="8.42578125" style="189" bestFit="1" customWidth="1"/>
    <col min="259" max="261" width="11" style="189" customWidth="1"/>
    <col min="262" max="267" width="0" style="189" hidden="1" customWidth="1"/>
    <col min="268" max="268" width="9.140625" style="189" customWidth="1"/>
    <col min="269" max="507" width="11.42578125" style="189"/>
    <col min="508" max="508" width="18.140625" style="189" customWidth="1"/>
    <col min="509" max="509" width="9.7109375" style="189" bestFit="1" customWidth="1"/>
    <col min="510" max="510" width="9.140625" style="189" bestFit="1" customWidth="1"/>
    <col min="511" max="512" width="9.140625" style="189" customWidth="1"/>
    <col min="513" max="513" width="9.7109375" style="189" bestFit="1" customWidth="1"/>
    <col min="514" max="514" width="8.42578125" style="189" bestFit="1" customWidth="1"/>
    <col min="515" max="517" width="11" style="189" customWidth="1"/>
    <col min="518" max="523" width="0" style="189" hidden="1" customWidth="1"/>
    <col min="524" max="524" width="9.140625" style="189" customWidth="1"/>
    <col min="525" max="763" width="11.42578125" style="189"/>
    <col min="764" max="764" width="18.140625" style="189" customWidth="1"/>
    <col min="765" max="765" width="9.7109375" style="189" bestFit="1" customWidth="1"/>
    <col min="766" max="766" width="9.140625" style="189" bestFit="1" customWidth="1"/>
    <col min="767" max="768" width="9.140625" style="189" customWidth="1"/>
    <col min="769" max="769" width="9.7109375" style="189" bestFit="1" customWidth="1"/>
    <col min="770" max="770" width="8.42578125" style="189" bestFit="1" customWidth="1"/>
    <col min="771" max="773" width="11" style="189" customWidth="1"/>
    <col min="774" max="779" width="0" style="189" hidden="1" customWidth="1"/>
    <col min="780" max="780" width="9.140625" style="189" customWidth="1"/>
    <col min="781" max="1019" width="11.42578125" style="189"/>
    <col min="1020" max="1020" width="18.140625" style="189" customWidth="1"/>
    <col min="1021" max="1021" width="9.7109375" style="189" bestFit="1" customWidth="1"/>
    <col min="1022" max="1022" width="9.140625" style="189" bestFit="1" customWidth="1"/>
    <col min="1023" max="1024" width="9.140625" style="189" customWidth="1"/>
    <col min="1025" max="1025" width="9.7109375" style="189" bestFit="1" customWidth="1"/>
    <col min="1026" max="1026" width="8.42578125" style="189" bestFit="1" customWidth="1"/>
    <col min="1027" max="1029" width="11" style="189" customWidth="1"/>
    <col min="1030" max="1035" width="0" style="189" hidden="1" customWidth="1"/>
    <col min="1036" max="1036" width="9.140625" style="189" customWidth="1"/>
    <col min="1037" max="1275" width="11.42578125" style="189"/>
    <col min="1276" max="1276" width="18.140625" style="189" customWidth="1"/>
    <col min="1277" max="1277" width="9.7109375" style="189" bestFit="1" customWidth="1"/>
    <col min="1278" max="1278" width="9.140625" style="189" bestFit="1" customWidth="1"/>
    <col min="1279" max="1280" width="9.140625" style="189" customWidth="1"/>
    <col min="1281" max="1281" width="9.7109375" style="189" bestFit="1" customWidth="1"/>
    <col min="1282" max="1282" width="8.42578125" style="189" bestFit="1" customWidth="1"/>
    <col min="1283" max="1285" width="11" style="189" customWidth="1"/>
    <col min="1286" max="1291" width="0" style="189" hidden="1" customWidth="1"/>
    <col min="1292" max="1292" width="9.140625" style="189" customWidth="1"/>
    <col min="1293" max="1531" width="11.42578125" style="189"/>
    <col min="1532" max="1532" width="18.140625" style="189" customWidth="1"/>
    <col min="1533" max="1533" width="9.7109375" style="189" bestFit="1" customWidth="1"/>
    <col min="1534" max="1534" width="9.140625" style="189" bestFit="1" customWidth="1"/>
    <col min="1535" max="1536" width="9.140625" style="189" customWidth="1"/>
    <col min="1537" max="1537" width="9.7109375" style="189" bestFit="1" customWidth="1"/>
    <col min="1538" max="1538" width="8.42578125" style="189" bestFit="1" customWidth="1"/>
    <col min="1539" max="1541" width="11" style="189" customWidth="1"/>
    <col min="1542" max="1547" width="0" style="189" hidden="1" customWidth="1"/>
    <col min="1548" max="1548" width="9.140625" style="189" customWidth="1"/>
    <col min="1549" max="1787" width="11.42578125" style="189"/>
    <col min="1788" max="1788" width="18.140625" style="189" customWidth="1"/>
    <col min="1789" max="1789" width="9.7109375" style="189" bestFit="1" customWidth="1"/>
    <col min="1790" max="1790" width="9.140625" style="189" bestFit="1" customWidth="1"/>
    <col min="1791" max="1792" width="9.140625" style="189" customWidth="1"/>
    <col min="1793" max="1793" width="9.7109375" style="189" bestFit="1" customWidth="1"/>
    <col min="1794" max="1794" width="8.42578125" style="189" bestFit="1" customWidth="1"/>
    <col min="1795" max="1797" width="11" style="189" customWidth="1"/>
    <col min="1798" max="1803" width="0" style="189" hidden="1" customWidth="1"/>
    <col min="1804" max="1804" width="9.140625" style="189" customWidth="1"/>
    <col min="1805" max="2043" width="11.42578125" style="189"/>
    <col min="2044" max="2044" width="18.140625" style="189" customWidth="1"/>
    <col min="2045" max="2045" width="9.7109375" style="189" bestFit="1" customWidth="1"/>
    <col min="2046" max="2046" width="9.140625" style="189" bestFit="1" customWidth="1"/>
    <col min="2047" max="2048" width="9.140625" style="189" customWidth="1"/>
    <col min="2049" max="2049" width="9.7109375" style="189" bestFit="1" customWidth="1"/>
    <col min="2050" max="2050" width="8.42578125" style="189" bestFit="1" customWidth="1"/>
    <col min="2051" max="2053" width="11" style="189" customWidth="1"/>
    <col min="2054" max="2059" width="0" style="189" hidden="1" customWidth="1"/>
    <col min="2060" max="2060" width="9.140625" style="189" customWidth="1"/>
    <col min="2061" max="2299" width="11.42578125" style="189"/>
    <col min="2300" max="2300" width="18.140625" style="189" customWidth="1"/>
    <col min="2301" max="2301" width="9.7109375" style="189" bestFit="1" customWidth="1"/>
    <col min="2302" max="2302" width="9.140625" style="189" bestFit="1" customWidth="1"/>
    <col min="2303" max="2304" width="9.140625" style="189" customWidth="1"/>
    <col min="2305" max="2305" width="9.7109375" style="189" bestFit="1" customWidth="1"/>
    <col min="2306" max="2306" width="8.42578125" style="189" bestFit="1" customWidth="1"/>
    <col min="2307" max="2309" width="11" style="189" customWidth="1"/>
    <col min="2310" max="2315" width="0" style="189" hidden="1" customWidth="1"/>
    <col min="2316" max="2316" width="9.140625" style="189" customWidth="1"/>
    <col min="2317" max="2555" width="11.42578125" style="189"/>
    <col min="2556" max="2556" width="18.140625" style="189" customWidth="1"/>
    <col min="2557" max="2557" width="9.7109375" style="189" bestFit="1" customWidth="1"/>
    <col min="2558" max="2558" width="9.140625" style="189" bestFit="1" customWidth="1"/>
    <col min="2559" max="2560" width="9.140625" style="189" customWidth="1"/>
    <col min="2561" max="2561" width="9.7109375" style="189" bestFit="1" customWidth="1"/>
    <col min="2562" max="2562" width="8.42578125" style="189" bestFit="1" customWidth="1"/>
    <col min="2563" max="2565" width="11" style="189" customWidth="1"/>
    <col min="2566" max="2571" width="0" style="189" hidden="1" customWidth="1"/>
    <col min="2572" max="2572" width="9.140625" style="189" customWidth="1"/>
    <col min="2573" max="2811" width="11.42578125" style="189"/>
    <col min="2812" max="2812" width="18.140625" style="189" customWidth="1"/>
    <col min="2813" max="2813" width="9.7109375" style="189" bestFit="1" customWidth="1"/>
    <col min="2814" max="2814" width="9.140625" style="189" bestFit="1" customWidth="1"/>
    <col min="2815" max="2816" width="9.140625" style="189" customWidth="1"/>
    <col min="2817" max="2817" width="9.7109375" style="189" bestFit="1" customWidth="1"/>
    <col min="2818" max="2818" width="8.42578125" style="189" bestFit="1" customWidth="1"/>
    <col min="2819" max="2821" width="11" style="189" customWidth="1"/>
    <col min="2822" max="2827" width="0" style="189" hidden="1" customWidth="1"/>
    <col min="2828" max="2828" width="9.140625" style="189" customWidth="1"/>
    <col min="2829" max="3067" width="11.42578125" style="189"/>
    <col min="3068" max="3068" width="18.140625" style="189" customWidth="1"/>
    <col min="3069" max="3069" width="9.7109375" style="189" bestFit="1" customWidth="1"/>
    <col min="3070" max="3070" width="9.140625" style="189" bestFit="1" customWidth="1"/>
    <col min="3071" max="3072" width="9.140625" style="189" customWidth="1"/>
    <col min="3073" max="3073" width="9.7109375" style="189" bestFit="1" customWidth="1"/>
    <col min="3074" max="3074" width="8.42578125" style="189" bestFit="1" customWidth="1"/>
    <col min="3075" max="3077" width="11" style="189" customWidth="1"/>
    <col min="3078" max="3083" width="0" style="189" hidden="1" customWidth="1"/>
    <col min="3084" max="3084" width="9.140625" style="189" customWidth="1"/>
    <col min="3085" max="3323" width="11.42578125" style="189"/>
    <col min="3324" max="3324" width="18.140625" style="189" customWidth="1"/>
    <col min="3325" max="3325" width="9.7109375" style="189" bestFit="1" customWidth="1"/>
    <col min="3326" max="3326" width="9.140625" style="189" bestFit="1" customWidth="1"/>
    <col min="3327" max="3328" width="9.140625" style="189" customWidth="1"/>
    <col min="3329" max="3329" width="9.7109375" style="189" bestFit="1" customWidth="1"/>
    <col min="3330" max="3330" width="8.42578125" style="189" bestFit="1" customWidth="1"/>
    <col min="3331" max="3333" width="11" style="189" customWidth="1"/>
    <col min="3334" max="3339" width="0" style="189" hidden="1" customWidth="1"/>
    <col min="3340" max="3340" width="9.140625" style="189" customWidth="1"/>
    <col min="3341" max="3579" width="11.42578125" style="189"/>
    <col min="3580" max="3580" width="18.140625" style="189" customWidth="1"/>
    <col min="3581" max="3581" width="9.7109375" style="189" bestFit="1" customWidth="1"/>
    <col min="3582" max="3582" width="9.140625" style="189" bestFit="1" customWidth="1"/>
    <col min="3583" max="3584" width="9.140625" style="189" customWidth="1"/>
    <col min="3585" max="3585" width="9.7109375" style="189" bestFit="1" customWidth="1"/>
    <col min="3586" max="3586" width="8.42578125" style="189" bestFit="1" customWidth="1"/>
    <col min="3587" max="3589" width="11" style="189" customWidth="1"/>
    <col min="3590" max="3595" width="0" style="189" hidden="1" customWidth="1"/>
    <col min="3596" max="3596" width="9.140625" style="189" customWidth="1"/>
    <col min="3597" max="3835" width="11.42578125" style="189"/>
    <col min="3836" max="3836" width="18.140625" style="189" customWidth="1"/>
    <col min="3837" max="3837" width="9.7109375" style="189" bestFit="1" customWidth="1"/>
    <col min="3838" max="3838" width="9.140625" style="189" bestFit="1" customWidth="1"/>
    <col min="3839" max="3840" width="9.140625" style="189" customWidth="1"/>
    <col min="3841" max="3841" width="9.7109375" style="189" bestFit="1" customWidth="1"/>
    <col min="3842" max="3842" width="8.42578125" style="189" bestFit="1" customWidth="1"/>
    <col min="3843" max="3845" width="11" style="189" customWidth="1"/>
    <col min="3846" max="3851" width="0" style="189" hidden="1" customWidth="1"/>
    <col min="3852" max="3852" width="9.140625" style="189" customWidth="1"/>
    <col min="3853" max="4091" width="11.42578125" style="189"/>
    <col min="4092" max="4092" width="18.140625" style="189" customWidth="1"/>
    <col min="4093" max="4093" width="9.7109375" style="189" bestFit="1" customWidth="1"/>
    <col min="4094" max="4094" width="9.140625" style="189" bestFit="1" customWidth="1"/>
    <col min="4095" max="4096" width="9.140625" style="189" customWidth="1"/>
    <col min="4097" max="4097" width="9.7109375" style="189" bestFit="1" customWidth="1"/>
    <col min="4098" max="4098" width="8.42578125" style="189" bestFit="1" customWidth="1"/>
    <col min="4099" max="4101" width="11" style="189" customWidth="1"/>
    <col min="4102" max="4107" width="0" style="189" hidden="1" customWidth="1"/>
    <col min="4108" max="4108" width="9.140625" style="189" customWidth="1"/>
    <col min="4109" max="4347" width="11.42578125" style="189"/>
    <col min="4348" max="4348" width="18.140625" style="189" customWidth="1"/>
    <col min="4349" max="4349" width="9.7109375" style="189" bestFit="1" customWidth="1"/>
    <col min="4350" max="4350" width="9.140625" style="189" bestFit="1" customWidth="1"/>
    <col min="4351" max="4352" width="9.140625" style="189" customWidth="1"/>
    <col min="4353" max="4353" width="9.7109375" style="189" bestFit="1" customWidth="1"/>
    <col min="4354" max="4354" width="8.42578125" style="189" bestFit="1" customWidth="1"/>
    <col min="4355" max="4357" width="11" style="189" customWidth="1"/>
    <col min="4358" max="4363" width="0" style="189" hidden="1" customWidth="1"/>
    <col min="4364" max="4364" width="9.140625" style="189" customWidth="1"/>
    <col min="4365" max="4603" width="11.42578125" style="189"/>
    <col min="4604" max="4604" width="18.140625" style="189" customWidth="1"/>
    <col min="4605" max="4605" width="9.7109375" style="189" bestFit="1" customWidth="1"/>
    <col min="4606" max="4606" width="9.140625" style="189" bestFit="1" customWidth="1"/>
    <col min="4607" max="4608" width="9.140625" style="189" customWidth="1"/>
    <col min="4609" max="4609" width="9.7109375" style="189" bestFit="1" customWidth="1"/>
    <col min="4610" max="4610" width="8.42578125" style="189" bestFit="1" customWidth="1"/>
    <col min="4611" max="4613" width="11" style="189" customWidth="1"/>
    <col min="4614" max="4619" width="0" style="189" hidden="1" customWidth="1"/>
    <col min="4620" max="4620" width="9.140625" style="189" customWidth="1"/>
    <col min="4621" max="4859" width="11.42578125" style="189"/>
    <col min="4860" max="4860" width="18.140625" style="189" customWidth="1"/>
    <col min="4861" max="4861" width="9.7109375" style="189" bestFit="1" customWidth="1"/>
    <col min="4862" max="4862" width="9.140625" style="189" bestFit="1" customWidth="1"/>
    <col min="4863" max="4864" width="9.140625" style="189" customWidth="1"/>
    <col min="4865" max="4865" width="9.7109375" style="189" bestFit="1" customWidth="1"/>
    <col min="4866" max="4866" width="8.42578125" style="189" bestFit="1" customWidth="1"/>
    <col min="4867" max="4869" width="11" style="189" customWidth="1"/>
    <col min="4870" max="4875" width="0" style="189" hidden="1" customWidth="1"/>
    <col min="4876" max="4876" width="9.140625" style="189" customWidth="1"/>
    <col min="4877" max="5115" width="11.42578125" style="189"/>
    <col min="5116" max="5116" width="18.140625" style="189" customWidth="1"/>
    <col min="5117" max="5117" width="9.7109375" style="189" bestFit="1" customWidth="1"/>
    <col min="5118" max="5118" width="9.140625" style="189" bestFit="1" customWidth="1"/>
    <col min="5119" max="5120" width="9.140625" style="189" customWidth="1"/>
    <col min="5121" max="5121" width="9.7109375" style="189" bestFit="1" customWidth="1"/>
    <col min="5122" max="5122" width="8.42578125" style="189" bestFit="1" customWidth="1"/>
    <col min="5123" max="5125" width="11" style="189" customWidth="1"/>
    <col min="5126" max="5131" width="0" style="189" hidden="1" customWidth="1"/>
    <col min="5132" max="5132" width="9.140625" style="189" customWidth="1"/>
    <col min="5133" max="5371" width="11.42578125" style="189"/>
    <col min="5372" max="5372" width="18.140625" style="189" customWidth="1"/>
    <col min="5373" max="5373" width="9.7109375" style="189" bestFit="1" customWidth="1"/>
    <col min="5374" max="5374" width="9.140625" style="189" bestFit="1" customWidth="1"/>
    <col min="5375" max="5376" width="9.140625" style="189" customWidth="1"/>
    <col min="5377" max="5377" width="9.7109375" style="189" bestFit="1" customWidth="1"/>
    <col min="5378" max="5378" width="8.42578125" style="189" bestFit="1" customWidth="1"/>
    <col min="5379" max="5381" width="11" style="189" customWidth="1"/>
    <col min="5382" max="5387" width="0" style="189" hidden="1" customWidth="1"/>
    <col min="5388" max="5388" width="9.140625" style="189" customWidth="1"/>
    <col min="5389" max="5627" width="11.42578125" style="189"/>
    <col min="5628" max="5628" width="18.140625" style="189" customWidth="1"/>
    <col min="5629" max="5629" width="9.7109375" style="189" bestFit="1" customWidth="1"/>
    <col min="5630" max="5630" width="9.140625" style="189" bestFit="1" customWidth="1"/>
    <col min="5631" max="5632" width="9.140625" style="189" customWidth="1"/>
    <col min="5633" max="5633" width="9.7109375" style="189" bestFit="1" customWidth="1"/>
    <col min="5634" max="5634" width="8.42578125" style="189" bestFit="1" customWidth="1"/>
    <col min="5635" max="5637" width="11" style="189" customWidth="1"/>
    <col min="5638" max="5643" width="0" style="189" hidden="1" customWidth="1"/>
    <col min="5644" max="5644" width="9.140625" style="189" customWidth="1"/>
    <col min="5645" max="5883" width="11.42578125" style="189"/>
    <col min="5884" max="5884" width="18.140625" style="189" customWidth="1"/>
    <col min="5885" max="5885" width="9.7109375" style="189" bestFit="1" customWidth="1"/>
    <col min="5886" max="5886" width="9.140625" style="189" bestFit="1" customWidth="1"/>
    <col min="5887" max="5888" width="9.140625" style="189" customWidth="1"/>
    <col min="5889" max="5889" width="9.7109375" style="189" bestFit="1" customWidth="1"/>
    <col min="5890" max="5890" width="8.42578125" style="189" bestFit="1" customWidth="1"/>
    <col min="5891" max="5893" width="11" style="189" customWidth="1"/>
    <col min="5894" max="5899" width="0" style="189" hidden="1" customWidth="1"/>
    <col min="5900" max="5900" width="9.140625" style="189" customWidth="1"/>
    <col min="5901" max="6139" width="11.42578125" style="189"/>
    <col min="6140" max="6140" width="18.140625" style="189" customWidth="1"/>
    <col min="6141" max="6141" width="9.7109375" style="189" bestFit="1" customWidth="1"/>
    <col min="6142" max="6142" width="9.140625" style="189" bestFit="1" customWidth="1"/>
    <col min="6143" max="6144" width="9.140625" style="189" customWidth="1"/>
    <col min="6145" max="6145" width="9.7109375" style="189" bestFit="1" customWidth="1"/>
    <col min="6146" max="6146" width="8.42578125" style="189" bestFit="1" customWidth="1"/>
    <col min="6147" max="6149" width="11" style="189" customWidth="1"/>
    <col min="6150" max="6155" width="0" style="189" hidden="1" customWidth="1"/>
    <col min="6156" max="6156" width="9.140625" style="189" customWidth="1"/>
    <col min="6157" max="6395" width="11.42578125" style="189"/>
    <col min="6396" max="6396" width="18.140625" style="189" customWidth="1"/>
    <col min="6397" max="6397" width="9.7109375" style="189" bestFit="1" customWidth="1"/>
    <col min="6398" max="6398" width="9.140625" style="189" bestFit="1" customWidth="1"/>
    <col min="6399" max="6400" width="9.140625" style="189" customWidth="1"/>
    <col min="6401" max="6401" width="9.7109375" style="189" bestFit="1" customWidth="1"/>
    <col min="6402" max="6402" width="8.42578125" style="189" bestFit="1" customWidth="1"/>
    <col min="6403" max="6405" width="11" style="189" customWidth="1"/>
    <col min="6406" max="6411" width="0" style="189" hidden="1" customWidth="1"/>
    <col min="6412" max="6412" width="9.140625" style="189" customWidth="1"/>
    <col min="6413" max="6651" width="11.42578125" style="189"/>
    <col min="6652" max="6652" width="18.140625" style="189" customWidth="1"/>
    <col min="6653" max="6653" width="9.7109375" style="189" bestFit="1" customWidth="1"/>
    <col min="6654" max="6654" width="9.140625" style="189" bestFit="1" customWidth="1"/>
    <col min="6655" max="6656" width="9.140625" style="189" customWidth="1"/>
    <col min="6657" max="6657" width="9.7109375" style="189" bestFit="1" customWidth="1"/>
    <col min="6658" max="6658" width="8.42578125" style="189" bestFit="1" customWidth="1"/>
    <col min="6659" max="6661" width="11" style="189" customWidth="1"/>
    <col min="6662" max="6667" width="0" style="189" hidden="1" customWidth="1"/>
    <col min="6668" max="6668" width="9.140625" style="189" customWidth="1"/>
    <col min="6669" max="6907" width="11.42578125" style="189"/>
    <col min="6908" max="6908" width="18.140625" style="189" customWidth="1"/>
    <col min="6909" max="6909" width="9.7109375" style="189" bestFit="1" customWidth="1"/>
    <col min="6910" max="6910" width="9.140625" style="189" bestFit="1" customWidth="1"/>
    <col min="6911" max="6912" width="9.140625" style="189" customWidth="1"/>
    <col min="6913" max="6913" width="9.7109375" style="189" bestFit="1" customWidth="1"/>
    <col min="6914" max="6914" width="8.42578125" style="189" bestFit="1" customWidth="1"/>
    <col min="6915" max="6917" width="11" style="189" customWidth="1"/>
    <col min="6918" max="6923" width="0" style="189" hidden="1" customWidth="1"/>
    <col min="6924" max="6924" width="9.140625" style="189" customWidth="1"/>
    <col min="6925" max="7163" width="11.42578125" style="189"/>
    <col min="7164" max="7164" width="18.140625" style="189" customWidth="1"/>
    <col min="7165" max="7165" width="9.7109375" style="189" bestFit="1" customWidth="1"/>
    <col min="7166" max="7166" width="9.140625" style="189" bestFit="1" customWidth="1"/>
    <col min="7167" max="7168" width="9.140625" style="189" customWidth="1"/>
    <col min="7169" max="7169" width="9.7109375" style="189" bestFit="1" customWidth="1"/>
    <col min="7170" max="7170" width="8.42578125" style="189" bestFit="1" customWidth="1"/>
    <col min="7171" max="7173" width="11" style="189" customWidth="1"/>
    <col min="7174" max="7179" width="0" style="189" hidden="1" customWidth="1"/>
    <col min="7180" max="7180" width="9.140625" style="189" customWidth="1"/>
    <col min="7181" max="7419" width="11.42578125" style="189"/>
    <col min="7420" max="7420" width="18.140625" style="189" customWidth="1"/>
    <col min="7421" max="7421" width="9.7109375" style="189" bestFit="1" customWidth="1"/>
    <col min="7422" max="7422" width="9.140625" style="189" bestFit="1" customWidth="1"/>
    <col min="7423" max="7424" width="9.140625" style="189" customWidth="1"/>
    <col min="7425" max="7425" width="9.7109375" style="189" bestFit="1" customWidth="1"/>
    <col min="7426" max="7426" width="8.42578125" style="189" bestFit="1" customWidth="1"/>
    <col min="7427" max="7429" width="11" style="189" customWidth="1"/>
    <col min="7430" max="7435" width="0" style="189" hidden="1" customWidth="1"/>
    <col min="7436" max="7436" width="9.140625" style="189" customWidth="1"/>
    <col min="7437" max="7675" width="11.42578125" style="189"/>
    <col min="7676" max="7676" width="18.140625" style="189" customWidth="1"/>
    <col min="7677" max="7677" width="9.7109375" style="189" bestFit="1" customWidth="1"/>
    <col min="7678" max="7678" width="9.140625" style="189" bestFit="1" customWidth="1"/>
    <col min="7679" max="7680" width="9.140625" style="189" customWidth="1"/>
    <col min="7681" max="7681" width="9.7109375" style="189" bestFit="1" customWidth="1"/>
    <col min="7682" max="7682" width="8.42578125" style="189" bestFit="1" customWidth="1"/>
    <col min="7683" max="7685" width="11" style="189" customWidth="1"/>
    <col min="7686" max="7691" width="0" style="189" hidden="1" customWidth="1"/>
    <col min="7692" max="7692" width="9.140625" style="189" customWidth="1"/>
    <col min="7693" max="7931" width="11.42578125" style="189"/>
    <col min="7932" max="7932" width="18.140625" style="189" customWidth="1"/>
    <col min="7933" max="7933" width="9.7109375" style="189" bestFit="1" customWidth="1"/>
    <col min="7934" max="7934" width="9.140625" style="189" bestFit="1" customWidth="1"/>
    <col min="7935" max="7936" width="9.140625" style="189" customWidth="1"/>
    <col min="7937" max="7937" width="9.7109375" style="189" bestFit="1" customWidth="1"/>
    <col min="7938" max="7938" width="8.42578125" style="189" bestFit="1" customWidth="1"/>
    <col min="7939" max="7941" width="11" style="189" customWidth="1"/>
    <col min="7942" max="7947" width="0" style="189" hidden="1" customWidth="1"/>
    <col min="7948" max="7948" width="9.140625" style="189" customWidth="1"/>
    <col min="7949" max="8187" width="11.42578125" style="189"/>
    <col min="8188" max="8188" width="18.140625" style="189" customWidth="1"/>
    <col min="8189" max="8189" width="9.7109375" style="189" bestFit="1" customWidth="1"/>
    <col min="8190" max="8190" width="9.140625" style="189" bestFit="1" customWidth="1"/>
    <col min="8191" max="8192" width="9.140625" style="189" customWidth="1"/>
    <col min="8193" max="8193" width="9.7109375" style="189" bestFit="1" customWidth="1"/>
    <col min="8194" max="8194" width="8.42578125" style="189" bestFit="1" customWidth="1"/>
    <col min="8195" max="8197" width="11" style="189" customWidth="1"/>
    <col min="8198" max="8203" width="0" style="189" hidden="1" customWidth="1"/>
    <col min="8204" max="8204" width="9.140625" style="189" customWidth="1"/>
    <col min="8205" max="8443" width="11.42578125" style="189"/>
    <col min="8444" max="8444" width="18.140625" style="189" customWidth="1"/>
    <col min="8445" max="8445" width="9.7109375" style="189" bestFit="1" customWidth="1"/>
    <col min="8446" max="8446" width="9.140625" style="189" bestFit="1" customWidth="1"/>
    <col min="8447" max="8448" width="9.140625" style="189" customWidth="1"/>
    <col min="8449" max="8449" width="9.7109375" style="189" bestFit="1" customWidth="1"/>
    <col min="8450" max="8450" width="8.42578125" style="189" bestFit="1" customWidth="1"/>
    <col min="8451" max="8453" width="11" style="189" customWidth="1"/>
    <col min="8454" max="8459" width="0" style="189" hidden="1" customWidth="1"/>
    <col min="8460" max="8460" width="9.140625" style="189" customWidth="1"/>
    <col min="8461" max="8699" width="11.42578125" style="189"/>
    <col min="8700" max="8700" width="18.140625" style="189" customWidth="1"/>
    <col min="8701" max="8701" width="9.7109375" style="189" bestFit="1" customWidth="1"/>
    <col min="8702" max="8702" width="9.140625" style="189" bestFit="1" customWidth="1"/>
    <col min="8703" max="8704" width="9.140625" style="189" customWidth="1"/>
    <col min="8705" max="8705" width="9.7109375" style="189" bestFit="1" customWidth="1"/>
    <col min="8706" max="8706" width="8.42578125" style="189" bestFit="1" customWidth="1"/>
    <col min="8707" max="8709" width="11" style="189" customWidth="1"/>
    <col min="8710" max="8715" width="0" style="189" hidden="1" customWidth="1"/>
    <col min="8716" max="8716" width="9.140625" style="189" customWidth="1"/>
    <col min="8717" max="8955" width="11.42578125" style="189"/>
    <col min="8956" max="8956" width="18.140625" style="189" customWidth="1"/>
    <col min="8957" max="8957" width="9.7109375" style="189" bestFit="1" customWidth="1"/>
    <col min="8958" max="8958" width="9.140625" style="189" bestFit="1" customWidth="1"/>
    <col min="8959" max="8960" width="9.140625" style="189" customWidth="1"/>
    <col min="8961" max="8961" width="9.7109375" style="189" bestFit="1" customWidth="1"/>
    <col min="8962" max="8962" width="8.42578125" style="189" bestFit="1" customWidth="1"/>
    <col min="8963" max="8965" width="11" style="189" customWidth="1"/>
    <col min="8966" max="8971" width="0" style="189" hidden="1" customWidth="1"/>
    <col min="8972" max="8972" width="9.140625" style="189" customWidth="1"/>
    <col min="8973" max="9211" width="11.42578125" style="189"/>
    <col min="9212" max="9212" width="18.140625" style="189" customWidth="1"/>
    <col min="9213" max="9213" width="9.7109375" style="189" bestFit="1" customWidth="1"/>
    <col min="9214" max="9214" width="9.140625" style="189" bestFit="1" customWidth="1"/>
    <col min="9215" max="9216" width="9.140625" style="189" customWidth="1"/>
    <col min="9217" max="9217" width="9.7109375" style="189" bestFit="1" customWidth="1"/>
    <col min="9218" max="9218" width="8.42578125" style="189" bestFit="1" customWidth="1"/>
    <col min="9219" max="9221" width="11" style="189" customWidth="1"/>
    <col min="9222" max="9227" width="0" style="189" hidden="1" customWidth="1"/>
    <col min="9228" max="9228" width="9.140625" style="189" customWidth="1"/>
    <col min="9229" max="9467" width="11.42578125" style="189"/>
    <col min="9468" max="9468" width="18.140625" style="189" customWidth="1"/>
    <col min="9469" max="9469" width="9.7109375" style="189" bestFit="1" customWidth="1"/>
    <col min="9470" max="9470" width="9.140625" style="189" bestFit="1" customWidth="1"/>
    <col min="9471" max="9472" width="9.140625" style="189" customWidth="1"/>
    <col min="9473" max="9473" width="9.7109375" style="189" bestFit="1" customWidth="1"/>
    <col min="9474" max="9474" width="8.42578125" style="189" bestFit="1" customWidth="1"/>
    <col min="9475" max="9477" width="11" style="189" customWidth="1"/>
    <col min="9478" max="9483" width="0" style="189" hidden="1" customWidth="1"/>
    <col min="9484" max="9484" width="9.140625" style="189" customWidth="1"/>
    <col min="9485" max="9723" width="11.42578125" style="189"/>
    <col min="9724" max="9724" width="18.140625" style="189" customWidth="1"/>
    <col min="9725" max="9725" width="9.7109375" style="189" bestFit="1" customWidth="1"/>
    <col min="9726" max="9726" width="9.140625" style="189" bestFit="1" customWidth="1"/>
    <col min="9727" max="9728" width="9.140625" style="189" customWidth="1"/>
    <col min="9729" max="9729" width="9.7109375" style="189" bestFit="1" customWidth="1"/>
    <col min="9730" max="9730" width="8.42578125" style="189" bestFit="1" customWidth="1"/>
    <col min="9731" max="9733" width="11" style="189" customWidth="1"/>
    <col min="9734" max="9739" width="0" style="189" hidden="1" customWidth="1"/>
    <col min="9740" max="9740" width="9.140625" style="189" customWidth="1"/>
    <col min="9741" max="9979" width="11.42578125" style="189"/>
    <col min="9980" max="9980" width="18.140625" style="189" customWidth="1"/>
    <col min="9981" max="9981" width="9.7109375" style="189" bestFit="1" customWidth="1"/>
    <col min="9982" max="9982" width="9.140625" style="189" bestFit="1" customWidth="1"/>
    <col min="9983" max="9984" width="9.140625" style="189" customWidth="1"/>
    <col min="9985" max="9985" width="9.7109375" style="189" bestFit="1" customWidth="1"/>
    <col min="9986" max="9986" width="8.42578125" style="189" bestFit="1" customWidth="1"/>
    <col min="9987" max="9989" width="11" style="189" customWidth="1"/>
    <col min="9990" max="9995" width="0" style="189" hidden="1" customWidth="1"/>
    <col min="9996" max="9996" width="9.140625" style="189" customWidth="1"/>
    <col min="9997" max="10235" width="11.42578125" style="189"/>
    <col min="10236" max="10236" width="18.140625" style="189" customWidth="1"/>
    <col min="10237" max="10237" width="9.7109375" style="189" bestFit="1" customWidth="1"/>
    <col min="10238" max="10238" width="9.140625" style="189" bestFit="1" customWidth="1"/>
    <col min="10239" max="10240" width="9.140625" style="189" customWidth="1"/>
    <col min="10241" max="10241" width="9.7109375" style="189" bestFit="1" customWidth="1"/>
    <col min="10242" max="10242" width="8.42578125" style="189" bestFit="1" customWidth="1"/>
    <col min="10243" max="10245" width="11" style="189" customWidth="1"/>
    <col min="10246" max="10251" width="0" style="189" hidden="1" customWidth="1"/>
    <col min="10252" max="10252" width="9.140625" style="189" customWidth="1"/>
    <col min="10253" max="10491" width="11.42578125" style="189"/>
    <col min="10492" max="10492" width="18.140625" style="189" customWidth="1"/>
    <col min="10493" max="10493" width="9.7109375" style="189" bestFit="1" customWidth="1"/>
    <col min="10494" max="10494" width="9.140625" style="189" bestFit="1" customWidth="1"/>
    <col min="10495" max="10496" width="9.140625" style="189" customWidth="1"/>
    <col min="10497" max="10497" width="9.7109375" style="189" bestFit="1" customWidth="1"/>
    <col min="10498" max="10498" width="8.42578125" style="189" bestFit="1" customWidth="1"/>
    <col min="10499" max="10501" width="11" style="189" customWidth="1"/>
    <col min="10502" max="10507" width="0" style="189" hidden="1" customWidth="1"/>
    <col min="10508" max="10508" width="9.140625" style="189" customWidth="1"/>
    <col min="10509" max="10747" width="11.42578125" style="189"/>
    <col min="10748" max="10748" width="18.140625" style="189" customWidth="1"/>
    <col min="10749" max="10749" width="9.7109375" style="189" bestFit="1" customWidth="1"/>
    <col min="10750" max="10750" width="9.140625" style="189" bestFit="1" customWidth="1"/>
    <col min="10751" max="10752" width="9.140625" style="189" customWidth="1"/>
    <col min="10753" max="10753" width="9.7109375" style="189" bestFit="1" customWidth="1"/>
    <col min="10754" max="10754" width="8.42578125" style="189" bestFit="1" customWidth="1"/>
    <col min="10755" max="10757" width="11" style="189" customWidth="1"/>
    <col min="10758" max="10763" width="0" style="189" hidden="1" customWidth="1"/>
    <col min="10764" max="10764" width="9.140625" style="189" customWidth="1"/>
    <col min="10765" max="11003" width="11.42578125" style="189"/>
    <col min="11004" max="11004" width="18.140625" style="189" customWidth="1"/>
    <col min="11005" max="11005" width="9.7109375" style="189" bestFit="1" customWidth="1"/>
    <col min="11006" max="11006" width="9.140625" style="189" bestFit="1" customWidth="1"/>
    <col min="11007" max="11008" width="9.140625" style="189" customWidth="1"/>
    <col min="11009" max="11009" width="9.7109375" style="189" bestFit="1" customWidth="1"/>
    <col min="11010" max="11010" width="8.42578125" style="189" bestFit="1" customWidth="1"/>
    <col min="11011" max="11013" width="11" style="189" customWidth="1"/>
    <col min="11014" max="11019" width="0" style="189" hidden="1" customWidth="1"/>
    <col min="11020" max="11020" width="9.140625" style="189" customWidth="1"/>
    <col min="11021" max="11259" width="11.42578125" style="189"/>
    <col min="11260" max="11260" width="18.140625" style="189" customWidth="1"/>
    <col min="11261" max="11261" width="9.7109375" style="189" bestFit="1" customWidth="1"/>
    <col min="11262" max="11262" width="9.140625" style="189" bestFit="1" customWidth="1"/>
    <col min="11263" max="11264" width="9.140625" style="189" customWidth="1"/>
    <col min="11265" max="11265" width="9.7109375" style="189" bestFit="1" customWidth="1"/>
    <col min="11266" max="11266" width="8.42578125" style="189" bestFit="1" customWidth="1"/>
    <col min="11267" max="11269" width="11" style="189" customWidth="1"/>
    <col min="11270" max="11275" width="0" style="189" hidden="1" customWidth="1"/>
    <col min="11276" max="11276" width="9.140625" style="189" customWidth="1"/>
    <col min="11277" max="11515" width="11.42578125" style="189"/>
    <col min="11516" max="11516" width="18.140625" style="189" customWidth="1"/>
    <col min="11517" max="11517" width="9.7109375" style="189" bestFit="1" customWidth="1"/>
    <col min="11518" max="11518" width="9.140625" style="189" bestFit="1" customWidth="1"/>
    <col min="11519" max="11520" width="9.140625" style="189" customWidth="1"/>
    <col min="11521" max="11521" width="9.7109375" style="189" bestFit="1" customWidth="1"/>
    <col min="11522" max="11522" width="8.42578125" style="189" bestFit="1" customWidth="1"/>
    <col min="11523" max="11525" width="11" style="189" customWidth="1"/>
    <col min="11526" max="11531" width="0" style="189" hidden="1" customWidth="1"/>
    <col min="11532" max="11532" width="9.140625" style="189" customWidth="1"/>
    <col min="11533" max="11771" width="11.42578125" style="189"/>
    <col min="11772" max="11772" width="18.140625" style="189" customWidth="1"/>
    <col min="11773" max="11773" width="9.7109375" style="189" bestFit="1" customWidth="1"/>
    <col min="11774" max="11774" width="9.140625" style="189" bestFit="1" customWidth="1"/>
    <col min="11775" max="11776" width="9.140625" style="189" customWidth="1"/>
    <col min="11777" max="11777" width="9.7109375" style="189" bestFit="1" customWidth="1"/>
    <col min="11778" max="11778" width="8.42578125" style="189" bestFit="1" customWidth="1"/>
    <col min="11779" max="11781" width="11" style="189" customWidth="1"/>
    <col min="11782" max="11787" width="0" style="189" hidden="1" customWidth="1"/>
    <col min="11788" max="11788" width="9.140625" style="189" customWidth="1"/>
    <col min="11789" max="12027" width="11.42578125" style="189"/>
    <col min="12028" max="12028" width="18.140625" style="189" customWidth="1"/>
    <col min="12029" max="12029" width="9.7109375" style="189" bestFit="1" customWidth="1"/>
    <col min="12030" max="12030" width="9.140625" style="189" bestFit="1" customWidth="1"/>
    <col min="12031" max="12032" width="9.140625" style="189" customWidth="1"/>
    <col min="12033" max="12033" width="9.7109375" style="189" bestFit="1" customWidth="1"/>
    <col min="12034" max="12034" width="8.42578125" style="189" bestFit="1" customWidth="1"/>
    <col min="12035" max="12037" width="11" style="189" customWidth="1"/>
    <col min="12038" max="12043" width="0" style="189" hidden="1" customWidth="1"/>
    <col min="12044" max="12044" width="9.140625" style="189" customWidth="1"/>
    <col min="12045" max="12283" width="11.42578125" style="189"/>
    <col min="12284" max="12284" width="18.140625" style="189" customWidth="1"/>
    <col min="12285" max="12285" width="9.7109375" style="189" bestFit="1" customWidth="1"/>
    <col min="12286" max="12286" width="9.140625" style="189" bestFit="1" customWidth="1"/>
    <col min="12287" max="12288" width="9.140625" style="189" customWidth="1"/>
    <col min="12289" max="12289" width="9.7109375" style="189" bestFit="1" customWidth="1"/>
    <col min="12290" max="12290" width="8.42578125" style="189" bestFit="1" customWidth="1"/>
    <col min="12291" max="12293" width="11" style="189" customWidth="1"/>
    <col min="12294" max="12299" width="0" style="189" hidden="1" customWidth="1"/>
    <col min="12300" max="12300" width="9.140625" style="189" customWidth="1"/>
    <col min="12301" max="12539" width="11.42578125" style="189"/>
    <col min="12540" max="12540" width="18.140625" style="189" customWidth="1"/>
    <col min="12541" max="12541" width="9.7109375" style="189" bestFit="1" customWidth="1"/>
    <col min="12542" max="12542" width="9.140625" style="189" bestFit="1" customWidth="1"/>
    <col min="12543" max="12544" width="9.140625" style="189" customWidth="1"/>
    <col min="12545" max="12545" width="9.7109375" style="189" bestFit="1" customWidth="1"/>
    <col min="12546" max="12546" width="8.42578125" style="189" bestFit="1" customWidth="1"/>
    <col min="12547" max="12549" width="11" style="189" customWidth="1"/>
    <col min="12550" max="12555" width="0" style="189" hidden="1" customWidth="1"/>
    <col min="12556" max="12556" width="9.140625" style="189" customWidth="1"/>
    <col min="12557" max="12795" width="11.42578125" style="189"/>
    <col min="12796" max="12796" width="18.140625" style="189" customWidth="1"/>
    <col min="12797" max="12797" width="9.7109375" style="189" bestFit="1" customWidth="1"/>
    <col min="12798" max="12798" width="9.140625" style="189" bestFit="1" customWidth="1"/>
    <col min="12799" max="12800" width="9.140625" style="189" customWidth="1"/>
    <col min="12801" max="12801" width="9.7109375" style="189" bestFit="1" customWidth="1"/>
    <col min="12802" max="12802" width="8.42578125" style="189" bestFit="1" customWidth="1"/>
    <col min="12803" max="12805" width="11" style="189" customWidth="1"/>
    <col min="12806" max="12811" width="0" style="189" hidden="1" customWidth="1"/>
    <col min="12812" max="12812" width="9.140625" style="189" customWidth="1"/>
    <col min="12813" max="13051" width="11.42578125" style="189"/>
    <col min="13052" max="13052" width="18.140625" style="189" customWidth="1"/>
    <col min="13053" max="13053" width="9.7109375" style="189" bestFit="1" customWidth="1"/>
    <col min="13054" max="13054" width="9.140625" style="189" bestFit="1" customWidth="1"/>
    <col min="13055" max="13056" width="9.140625" style="189" customWidth="1"/>
    <col min="13057" max="13057" width="9.7109375" style="189" bestFit="1" customWidth="1"/>
    <col min="13058" max="13058" width="8.42578125" style="189" bestFit="1" customWidth="1"/>
    <col min="13059" max="13061" width="11" style="189" customWidth="1"/>
    <col min="13062" max="13067" width="0" style="189" hidden="1" customWidth="1"/>
    <col min="13068" max="13068" width="9.140625" style="189" customWidth="1"/>
    <col min="13069" max="13307" width="11.42578125" style="189"/>
    <col min="13308" max="13308" width="18.140625" style="189" customWidth="1"/>
    <col min="13309" max="13309" width="9.7109375" style="189" bestFit="1" customWidth="1"/>
    <col min="13310" max="13310" width="9.140625" style="189" bestFit="1" customWidth="1"/>
    <col min="13311" max="13312" width="9.140625" style="189" customWidth="1"/>
    <col min="13313" max="13313" width="9.7109375" style="189" bestFit="1" customWidth="1"/>
    <col min="13314" max="13314" width="8.42578125" style="189" bestFit="1" customWidth="1"/>
    <col min="13315" max="13317" width="11" style="189" customWidth="1"/>
    <col min="13318" max="13323" width="0" style="189" hidden="1" customWidth="1"/>
    <col min="13324" max="13324" width="9.140625" style="189" customWidth="1"/>
    <col min="13325" max="13563" width="11.42578125" style="189"/>
    <col min="13564" max="13564" width="18.140625" style="189" customWidth="1"/>
    <col min="13565" max="13565" width="9.7109375" style="189" bestFit="1" customWidth="1"/>
    <col min="13566" max="13566" width="9.140625" style="189" bestFit="1" customWidth="1"/>
    <col min="13567" max="13568" width="9.140625" style="189" customWidth="1"/>
    <col min="13569" max="13569" width="9.7109375" style="189" bestFit="1" customWidth="1"/>
    <col min="13570" max="13570" width="8.42578125" style="189" bestFit="1" customWidth="1"/>
    <col min="13571" max="13573" width="11" style="189" customWidth="1"/>
    <col min="13574" max="13579" width="0" style="189" hidden="1" customWidth="1"/>
    <col min="13580" max="13580" width="9.140625" style="189" customWidth="1"/>
    <col min="13581" max="13819" width="11.42578125" style="189"/>
    <col min="13820" max="13820" width="18.140625" style="189" customWidth="1"/>
    <col min="13821" max="13821" width="9.7109375" style="189" bestFit="1" customWidth="1"/>
    <col min="13822" max="13822" width="9.140625" style="189" bestFit="1" customWidth="1"/>
    <col min="13823" max="13824" width="9.140625" style="189" customWidth="1"/>
    <col min="13825" max="13825" width="9.7109375" style="189" bestFit="1" customWidth="1"/>
    <col min="13826" max="13826" width="8.42578125" style="189" bestFit="1" customWidth="1"/>
    <col min="13827" max="13829" width="11" style="189" customWidth="1"/>
    <col min="13830" max="13835" width="0" style="189" hidden="1" customWidth="1"/>
    <col min="13836" max="13836" width="9.140625" style="189" customWidth="1"/>
    <col min="13837" max="14075" width="11.42578125" style="189"/>
    <col min="14076" max="14076" width="18.140625" style="189" customWidth="1"/>
    <col min="14077" max="14077" width="9.7109375" style="189" bestFit="1" customWidth="1"/>
    <col min="14078" max="14078" width="9.140625" style="189" bestFit="1" customWidth="1"/>
    <col min="14079" max="14080" width="9.140625" style="189" customWidth="1"/>
    <col min="14081" max="14081" width="9.7109375" style="189" bestFit="1" customWidth="1"/>
    <col min="14082" max="14082" width="8.42578125" style="189" bestFit="1" customWidth="1"/>
    <col min="14083" max="14085" width="11" style="189" customWidth="1"/>
    <col min="14086" max="14091" width="0" style="189" hidden="1" customWidth="1"/>
    <col min="14092" max="14092" width="9.140625" style="189" customWidth="1"/>
    <col min="14093" max="14331" width="11.42578125" style="189"/>
    <col min="14332" max="14332" width="18.140625" style="189" customWidth="1"/>
    <col min="14333" max="14333" width="9.7109375" style="189" bestFit="1" customWidth="1"/>
    <col min="14334" max="14334" width="9.140625" style="189" bestFit="1" customWidth="1"/>
    <col min="14335" max="14336" width="9.140625" style="189" customWidth="1"/>
    <col min="14337" max="14337" width="9.7109375" style="189" bestFit="1" customWidth="1"/>
    <col min="14338" max="14338" width="8.42578125" style="189" bestFit="1" customWidth="1"/>
    <col min="14339" max="14341" width="11" style="189" customWidth="1"/>
    <col min="14342" max="14347" width="0" style="189" hidden="1" customWidth="1"/>
    <col min="14348" max="14348" width="9.140625" style="189" customWidth="1"/>
    <col min="14349" max="14587" width="11.42578125" style="189"/>
    <col min="14588" max="14588" width="18.140625" style="189" customWidth="1"/>
    <col min="14589" max="14589" width="9.7109375" style="189" bestFit="1" customWidth="1"/>
    <col min="14590" max="14590" width="9.140625" style="189" bestFit="1" customWidth="1"/>
    <col min="14591" max="14592" width="9.140625" style="189" customWidth="1"/>
    <col min="14593" max="14593" width="9.7109375" style="189" bestFit="1" customWidth="1"/>
    <col min="14594" max="14594" width="8.42578125" style="189" bestFit="1" customWidth="1"/>
    <col min="14595" max="14597" width="11" style="189" customWidth="1"/>
    <col min="14598" max="14603" width="0" style="189" hidden="1" customWidth="1"/>
    <col min="14604" max="14604" width="9.140625" style="189" customWidth="1"/>
    <col min="14605" max="14843" width="11.42578125" style="189"/>
    <col min="14844" max="14844" width="18.140625" style="189" customWidth="1"/>
    <col min="14845" max="14845" width="9.7109375" style="189" bestFit="1" customWidth="1"/>
    <col min="14846" max="14846" width="9.140625" style="189" bestFit="1" customWidth="1"/>
    <col min="14847" max="14848" width="9.140625" style="189" customWidth="1"/>
    <col min="14849" max="14849" width="9.7109375" style="189" bestFit="1" customWidth="1"/>
    <col min="14850" max="14850" width="8.42578125" style="189" bestFit="1" customWidth="1"/>
    <col min="14851" max="14853" width="11" style="189" customWidth="1"/>
    <col min="14854" max="14859" width="0" style="189" hidden="1" customWidth="1"/>
    <col min="14860" max="14860" width="9.140625" style="189" customWidth="1"/>
    <col min="14861" max="15099" width="11.42578125" style="189"/>
    <col min="15100" max="15100" width="18.140625" style="189" customWidth="1"/>
    <col min="15101" max="15101" width="9.7109375" style="189" bestFit="1" customWidth="1"/>
    <col min="15102" max="15102" width="9.140625" style="189" bestFit="1" customWidth="1"/>
    <col min="15103" max="15104" width="9.140625" style="189" customWidth="1"/>
    <col min="15105" max="15105" width="9.7109375" style="189" bestFit="1" customWidth="1"/>
    <col min="15106" max="15106" width="8.42578125" style="189" bestFit="1" customWidth="1"/>
    <col min="15107" max="15109" width="11" style="189" customWidth="1"/>
    <col min="15110" max="15115" width="0" style="189" hidden="1" customWidth="1"/>
    <col min="15116" max="15116" width="9.140625" style="189" customWidth="1"/>
    <col min="15117" max="15355" width="11.42578125" style="189"/>
    <col min="15356" max="15356" width="18.140625" style="189" customWidth="1"/>
    <col min="15357" max="15357" width="9.7109375" style="189" bestFit="1" customWidth="1"/>
    <col min="15358" max="15358" width="9.140625" style="189" bestFit="1" customWidth="1"/>
    <col min="15359" max="15360" width="9.140625" style="189" customWidth="1"/>
    <col min="15361" max="15361" width="9.7109375" style="189" bestFit="1" customWidth="1"/>
    <col min="15362" max="15362" width="8.42578125" style="189" bestFit="1" customWidth="1"/>
    <col min="15363" max="15365" width="11" style="189" customWidth="1"/>
    <col min="15366" max="15371" width="0" style="189" hidden="1" customWidth="1"/>
    <col min="15372" max="15372" width="9.140625" style="189" customWidth="1"/>
    <col min="15373" max="15611" width="11.42578125" style="189"/>
    <col min="15612" max="15612" width="18.140625" style="189" customWidth="1"/>
    <col min="15613" max="15613" width="9.7109375" style="189" bestFit="1" customWidth="1"/>
    <col min="15614" max="15614" width="9.140625" style="189" bestFit="1" customWidth="1"/>
    <col min="15615" max="15616" width="9.140625" style="189" customWidth="1"/>
    <col min="15617" max="15617" width="9.7109375" style="189" bestFit="1" customWidth="1"/>
    <col min="15618" max="15618" width="8.42578125" style="189" bestFit="1" customWidth="1"/>
    <col min="15619" max="15621" width="11" style="189" customWidth="1"/>
    <col min="15622" max="15627" width="0" style="189" hidden="1" customWidth="1"/>
    <col min="15628" max="15628" width="9.140625" style="189" customWidth="1"/>
    <col min="15629" max="15867" width="11.42578125" style="189"/>
    <col min="15868" max="15868" width="18.140625" style="189" customWidth="1"/>
    <col min="15869" max="15869" width="9.7109375" style="189" bestFit="1" customWidth="1"/>
    <col min="15870" max="15870" width="9.140625" style="189" bestFit="1" customWidth="1"/>
    <col min="15871" max="15872" width="9.140625" style="189" customWidth="1"/>
    <col min="15873" max="15873" width="9.7109375" style="189" bestFit="1" customWidth="1"/>
    <col min="15874" max="15874" width="8.42578125" style="189" bestFit="1" customWidth="1"/>
    <col min="15875" max="15877" width="11" style="189" customWidth="1"/>
    <col min="15878" max="15883" width="0" style="189" hidden="1" customWidth="1"/>
    <col min="15884" max="15884" width="9.140625" style="189" customWidth="1"/>
    <col min="15885" max="16123" width="11.42578125" style="189"/>
    <col min="16124" max="16124" width="18.140625" style="189" customWidth="1"/>
    <col min="16125" max="16125" width="9.7109375" style="189" bestFit="1" customWidth="1"/>
    <col min="16126" max="16126" width="9.140625" style="189" bestFit="1" customWidth="1"/>
    <col min="16127" max="16128" width="9.140625" style="189" customWidth="1"/>
    <col min="16129" max="16129" width="9.7109375" style="189" bestFit="1" customWidth="1"/>
    <col min="16130" max="16130" width="8.42578125" style="189" bestFit="1" customWidth="1"/>
    <col min="16131" max="16133" width="11" style="189" customWidth="1"/>
    <col min="16134" max="16139" width="0" style="189" hidden="1" customWidth="1"/>
    <col min="16140" max="16140" width="9.140625" style="189" customWidth="1"/>
    <col min="16141" max="16384" width="11.42578125" style="189"/>
  </cols>
  <sheetData>
    <row r="1" spans="1:16" s="190" customFormat="1" x14ac:dyDescent="0.2">
      <c r="B1" s="203"/>
      <c r="C1" s="203"/>
      <c r="D1" s="203"/>
      <c r="E1" s="203"/>
      <c r="F1" s="203"/>
      <c r="G1" s="203"/>
      <c r="H1" s="203"/>
      <c r="I1" s="203"/>
      <c r="J1" s="203"/>
      <c r="K1" s="203"/>
      <c r="L1" s="203"/>
    </row>
    <row r="2" spans="1:16" s="190" customFormat="1" x14ac:dyDescent="0.2">
      <c r="A2" s="217" t="s">
        <v>121</v>
      </c>
      <c r="B2" s="203"/>
      <c r="C2" s="203"/>
      <c r="D2" s="203"/>
      <c r="E2" s="203"/>
      <c r="F2" s="203"/>
      <c r="G2" s="203"/>
      <c r="H2" s="203"/>
      <c r="I2" s="203"/>
      <c r="K2" s="203"/>
      <c r="L2" s="203"/>
    </row>
    <row r="3" spans="1:16" s="190" customFormat="1" ht="15" x14ac:dyDescent="0.25">
      <c r="A3" s="217" t="s">
        <v>122</v>
      </c>
      <c r="B3" s="203"/>
      <c r="C3" s="203"/>
      <c r="D3" s="203"/>
      <c r="E3" s="203"/>
      <c r="F3" s="203"/>
      <c r="G3" s="203"/>
      <c r="H3" s="203"/>
      <c r="I3" s="203"/>
      <c r="J3" s="359"/>
      <c r="K3" s="203"/>
      <c r="L3" s="203"/>
    </row>
    <row r="4" spans="1:16" s="190" customFormat="1" x14ac:dyDescent="0.2">
      <c r="B4" s="203"/>
      <c r="C4" s="203"/>
      <c r="D4" s="203"/>
      <c r="E4" s="203"/>
      <c r="F4" s="203"/>
      <c r="G4" s="203"/>
      <c r="H4" s="203"/>
      <c r="I4" s="203"/>
      <c r="J4" s="203"/>
      <c r="K4" s="203"/>
      <c r="L4" s="203"/>
    </row>
    <row r="5" spans="1:16" s="190" customFormat="1" ht="12.75" x14ac:dyDescent="0.2">
      <c r="B5" s="424" t="s">
        <v>140</v>
      </c>
      <c r="C5" s="424"/>
      <c r="D5" s="424"/>
      <c r="E5" s="424"/>
      <c r="F5" s="424"/>
      <c r="G5" s="424"/>
      <c r="H5" s="424"/>
      <c r="I5" s="424"/>
      <c r="J5" s="424"/>
      <c r="K5" s="424"/>
      <c r="M5" s="390" t="s">
        <v>594</v>
      </c>
      <c r="O5" s="360"/>
    </row>
    <row r="6" spans="1:16" s="190" customFormat="1" ht="12.75" x14ac:dyDescent="0.2">
      <c r="B6" s="437" t="str">
        <f>'Solicitudes Regiones'!$B$6:$P$6</f>
        <v>Acumuladas de julio de 2008 a octubre de 2018</v>
      </c>
      <c r="C6" s="437"/>
      <c r="D6" s="437"/>
      <c r="E6" s="437"/>
      <c r="F6" s="437"/>
      <c r="G6" s="437"/>
      <c r="H6" s="437"/>
      <c r="I6" s="437"/>
      <c r="J6" s="437"/>
      <c r="K6" s="437"/>
      <c r="L6" s="231"/>
    </row>
    <row r="7" spans="1:16" x14ac:dyDescent="0.2">
      <c r="B7" s="191"/>
    </row>
    <row r="8" spans="1:16" ht="15" customHeight="1" x14ac:dyDescent="0.2">
      <c r="B8" s="453" t="s">
        <v>73</v>
      </c>
      <c r="C8" s="454"/>
      <c r="D8" s="454"/>
      <c r="E8" s="454"/>
      <c r="F8" s="454"/>
      <c r="G8" s="454"/>
      <c r="H8" s="454"/>
      <c r="I8" s="454"/>
      <c r="J8" s="454"/>
      <c r="K8" s="455"/>
      <c r="L8" s="208"/>
    </row>
    <row r="9" spans="1:16" ht="20.25" customHeight="1" x14ac:dyDescent="0.2">
      <c r="B9" s="452" t="s">
        <v>74</v>
      </c>
      <c r="C9" s="453" t="s">
        <v>2</v>
      </c>
      <c r="D9" s="454"/>
      <c r="E9" s="454"/>
      <c r="F9" s="454"/>
      <c r="G9" s="454"/>
      <c r="H9" s="454"/>
      <c r="I9" s="454"/>
      <c r="J9" s="454"/>
      <c r="K9" s="455"/>
    </row>
    <row r="10" spans="1:16" ht="24" x14ac:dyDescent="0.2">
      <c r="B10" s="452"/>
      <c r="C10" s="186" t="s">
        <v>75</v>
      </c>
      <c r="D10" s="186" t="s">
        <v>76</v>
      </c>
      <c r="E10" s="186" t="s">
        <v>77</v>
      </c>
      <c r="F10" s="186" t="s">
        <v>78</v>
      </c>
      <c r="G10" s="186" t="s">
        <v>8</v>
      </c>
      <c r="H10" s="186" t="s">
        <v>79</v>
      </c>
      <c r="I10" s="186" t="s">
        <v>80</v>
      </c>
      <c r="J10" s="186" t="s">
        <v>81</v>
      </c>
      <c r="K10" s="247" t="s">
        <v>46</v>
      </c>
    </row>
    <row r="11" spans="1:16" ht="15.75" customHeight="1" x14ac:dyDescent="0.2">
      <c r="B11" s="181" t="s">
        <v>282</v>
      </c>
      <c r="C11" s="181">
        <v>1945</v>
      </c>
      <c r="D11" s="181">
        <v>1158</v>
      </c>
      <c r="E11" s="181">
        <f>C11+D11</f>
        <v>3103</v>
      </c>
      <c r="F11" s="182">
        <f t="shared" ref="F11:F43" si="0">E11/$E$44</f>
        <v>4.237450155678156E-2</v>
      </c>
      <c r="G11" s="181">
        <v>6364</v>
      </c>
      <c r="H11" s="181">
        <v>345</v>
      </c>
      <c r="I11" s="181">
        <f>G11+H11</f>
        <v>6709</v>
      </c>
      <c r="J11" s="182">
        <f t="shared" ref="J11:J43" si="1">I11/$I$44</f>
        <v>5.2494033879738666E-2</v>
      </c>
      <c r="K11" s="181">
        <f t="shared" ref="K11:K43" si="2">E11+I11</f>
        <v>9812</v>
      </c>
      <c r="P11" s="194"/>
    </row>
    <row r="12" spans="1:16" x14ac:dyDescent="0.2">
      <c r="B12" s="181" t="s">
        <v>283</v>
      </c>
      <c r="C12" s="181">
        <v>1584</v>
      </c>
      <c r="D12" s="181">
        <v>1018</v>
      </c>
      <c r="E12" s="181">
        <f t="shared" ref="E12:E43" si="3">C12+D12</f>
        <v>2602</v>
      </c>
      <c r="F12" s="182">
        <f t="shared" si="0"/>
        <v>3.5532856284481343E-2</v>
      </c>
      <c r="G12" s="181">
        <v>5149</v>
      </c>
      <c r="H12" s="181">
        <v>205</v>
      </c>
      <c r="I12" s="181">
        <f t="shared" ref="I12:I43" si="4">G12+H12</f>
        <v>5354</v>
      </c>
      <c r="J12" s="182">
        <f t="shared" si="1"/>
        <v>4.1891944759594693E-2</v>
      </c>
      <c r="K12" s="181">
        <f t="shared" si="2"/>
        <v>7956</v>
      </c>
      <c r="P12" s="194"/>
    </row>
    <row r="13" spans="1:16" x14ac:dyDescent="0.2">
      <c r="B13" s="181" t="s">
        <v>284</v>
      </c>
      <c r="C13" s="181">
        <v>2143</v>
      </c>
      <c r="D13" s="181">
        <v>1210</v>
      </c>
      <c r="E13" s="181">
        <f t="shared" si="3"/>
        <v>3353</v>
      </c>
      <c r="F13" s="182">
        <f t="shared" si="0"/>
        <v>4.5788496203637952E-2</v>
      </c>
      <c r="G13" s="181">
        <v>7940</v>
      </c>
      <c r="H13" s="181">
        <v>336</v>
      </c>
      <c r="I13" s="181">
        <f t="shared" si="4"/>
        <v>8276</v>
      </c>
      <c r="J13" s="182">
        <f t="shared" si="1"/>
        <v>6.4754900043034316E-2</v>
      </c>
      <c r="K13" s="181">
        <f t="shared" si="2"/>
        <v>11629</v>
      </c>
      <c r="P13" s="194"/>
    </row>
    <row r="14" spans="1:16" x14ac:dyDescent="0.2">
      <c r="B14" s="181" t="s">
        <v>285</v>
      </c>
      <c r="C14" s="181">
        <v>5397</v>
      </c>
      <c r="D14" s="181">
        <v>3696</v>
      </c>
      <c r="E14" s="181">
        <f t="shared" si="3"/>
        <v>9093</v>
      </c>
      <c r="F14" s="182">
        <f t="shared" si="0"/>
        <v>0.12417381329546075</v>
      </c>
      <c r="G14" s="181">
        <v>14465</v>
      </c>
      <c r="H14" s="181">
        <v>1111</v>
      </c>
      <c r="I14" s="181">
        <f t="shared" si="4"/>
        <v>15576</v>
      </c>
      <c r="J14" s="182">
        <f t="shared" si="1"/>
        <v>0.12187316615155902</v>
      </c>
      <c r="K14" s="181">
        <f t="shared" si="2"/>
        <v>24669</v>
      </c>
      <c r="P14" s="194"/>
    </row>
    <row r="15" spans="1:16" x14ac:dyDescent="0.2">
      <c r="B15" s="181" t="s">
        <v>286</v>
      </c>
      <c r="C15" s="181">
        <v>979</v>
      </c>
      <c r="D15" s="181">
        <v>896</v>
      </c>
      <c r="E15" s="181">
        <f t="shared" si="3"/>
        <v>1875</v>
      </c>
      <c r="F15" s="182">
        <f t="shared" si="0"/>
        <v>2.5604959851422953E-2</v>
      </c>
      <c r="G15" s="181">
        <v>2002</v>
      </c>
      <c r="H15" s="181">
        <v>190</v>
      </c>
      <c r="I15" s="181">
        <f t="shared" si="4"/>
        <v>2192</v>
      </c>
      <c r="J15" s="182">
        <f t="shared" si="1"/>
        <v>1.7151128672587144E-2</v>
      </c>
      <c r="K15" s="181">
        <f t="shared" si="2"/>
        <v>4067</v>
      </c>
      <c r="P15" s="194"/>
    </row>
    <row r="16" spans="1:16" x14ac:dyDescent="0.2">
      <c r="B16" s="181" t="s">
        <v>287</v>
      </c>
      <c r="C16" s="181">
        <v>524</v>
      </c>
      <c r="D16" s="181">
        <v>432</v>
      </c>
      <c r="E16" s="181">
        <f t="shared" si="3"/>
        <v>956</v>
      </c>
      <c r="F16" s="182">
        <f t="shared" si="0"/>
        <v>1.305511552957885E-2</v>
      </c>
      <c r="G16" s="181">
        <v>1113</v>
      </c>
      <c r="H16" s="181">
        <v>95</v>
      </c>
      <c r="I16" s="181">
        <f t="shared" si="4"/>
        <v>1208</v>
      </c>
      <c r="J16" s="182">
        <f t="shared" si="1"/>
        <v>9.4518993779586086E-3</v>
      </c>
      <c r="K16" s="181">
        <f t="shared" si="2"/>
        <v>2164</v>
      </c>
      <c r="P16" s="194"/>
    </row>
    <row r="17" spans="2:16" x14ac:dyDescent="0.2">
      <c r="B17" s="181" t="s">
        <v>288</v>
      </c>
      <c r="C17" s="181">
        <v>131</v>
      </c>
      <c r="D17" s="181">
        <v>200</v>
      </c>
      <c r="E17" s="181">
        <f t="shared" si="3"/>
        <v>331</v>
      </c>
      <c r="F17" s="182">
        <f t="shared" si="0"/>
        <v>4.5201289124378657E-3</v>
      </c>
      <c r="G17" s="181">
        <v>214</v>
      </c>
      <c r="H17" s="181">
        <v>58</v>
      </c>
      <c r="I17" s="181">
        <f t="shared" si="4"/>
        <v>272</v>
      </c>
      <c r="J17" s="182">
        <f t="shared" si="1"/>
        <v>2.1282422440436601E-3</v>
      </c>
      <c r="K17" s="181">
        <f t="shared" si="2"/>
        <v>603</v>
      </c>
      <c r="P17" s="194"/>
    </row>
    <row r="18" spans="2:16" x14ac:dyDescent="0.2">
      <c r="B18" s="181" t="s">
        <v>293</v>
      </c>
      <c r="C18" s="181">
        <v>2991</v>
      </c>
      <c r="D18" s="181">
        <v>2053</v>
      </c>
      <c r="E18" s="181">
        <f t="shared" si="3"/>
        <v>5044</v>
      </c>
      <c r="F18" s="182">
        <f t="shared" si="0"/>
        <v>6.8880755994974605E-2</v>
      </c>
      <c r="G18" s="181">
        <v>8565</v>
      </c>
      <c r="H18" s="181">
        <v>448</v>
      </c>
      <c r="I18" s="181">
        <f t="shared" si="4"/>
        <v>9013</v>
      </c>
      <c r="J18" s="182">
        <f t="shared" si="1"/>
        <v>7.0521497593990845E-2</v>
      </c>
      <c r="K18" s="181">
        <f t="shared" si="2"/>
        <v>14057</v>
      </c>
      <c r="P18" s="194"/>
    </row>
    <row r="19" spans="2:16" x14ac:dyDescent="0.2">
      <c r="B19" s="181" t="s">
        <v>294</v>
      </c>
      <c r="C19" s="181">
        <v>661</v>
      </c>
      <c r="D19" s="181">
        <v>587</v>
      </c>
      <c r="E19" s="181">
        <f t="shared" si="3"/>
        <v>1248</v>
      </c>
      <c r="F19" s="182">
        <f t="shared" si="0"/>
        <v>1.7042661277107119E-2</v>
      </c>
      <c r="G19" s="181">
        <v>1645</v>
      </c>
      <c r="H19" s="181">
        <v>117</v>
      </c>
      <c r="I19" s="181">
        <f t="shared" si="4"/>
        <v>1762</v>
      </c>
      <c r="J19" s="182">
        <f t="shared" si="1"/>
        <v>1.3786628066194594E-2</v>
      </c>
      <c r="K19" s="181">
        <f t="shared" si="2"/>
        <v>3010</v>
      </c>
      <c r="P19" s="194"/>
    </row>
    <row r="20" spans="2:16" x14ac:dyDescent="0.2">
      <c r="B20" s="181" t="s">
        <v>295</v>
      </c>
      <c r="C20" s="181">
        <v>1160</v>
      </c>
      <c r="D20" s="181">
        <v>1063</v>
      </c>
      <c r="E20" s="181">
        <f t="shared" si="3"/>
        <v>2223</v>
      </c>
      <c r="F20" s="182">
        <f t="shared" si="0"/>
        <v>3.0357240399847052E-2</v>
      </c>
      <c r="G20" s="181">
        <v>4263</v>
      </c>
      <c r="H20" s="181">
        <v>231</v>
      </c>
      <c r="I20" s="181">
        <f t="shared" si="4"/>
        <v>4494</v>
      </c>
      <c r="J20" s="182">
        <f t="shared" si="1"/>
        <v>3.5162943546809593E-2</v>
      </c>
      <c r="K20" s="181">
        <f t="shared" si="2"/>
        <v>6717</v>
      </c>
      <c r="P20" s="194"/>
    </row>
    <row r="21" spans="2:16" x14ac:dyDescent="0.2">
      <c r="B21" s="181" t="s">
        <v>296</v>
      </c>
      <c r="C21" s="181">
        <v>603</v>
      </c>
      <c r="D21" s="181">
        <v>510</v>
      </c>
      <c r="E21" s="181">
        <f t="shared" si="3"/>
        <v>1113</v>
      </c>
      <c r="F21" s="182">
        <f t="shared" si="0"/>
        <v>1.5199104167804666E-2</v>
      </c>
      <c r="G21" s="181">
        <v>1094</v>
      </c>
      <c r="H21" s="181">
        <v>71</v>
      </c>
      <c r="I21" s="181">
        <f t="shared" si="4"/>
        <v>1165</v>
      </c>
      <c r="J21" s="182">
        <f t="shared" si="1"/>
        <v>9.1154493173193542E-3</v>
      </c>
      <c r="K21" s="181">
        <f t="shared" si="2"/>
        <v>2278</v>
      </c>
      <c r="P21" s="194"/>
    </row>
    <row r="22" spans="2:16" x14ac:dyDescent="0.2">
      <c r="B22" s="181" t="s">
        <v>297</v>
      </c>
      <c r="C22" s="181">
        <v>3815</v>
      </c>
      <c r="D22" s="181">
        <v>2537</v>
      </c>
      <c r="E22" s="181">
        <f t="shared" si="3"/>
        <v>6352</v>
      </c>
      <c r="F22" s="182">
        <f t="shared" si="0"/>
        <v>8.6742775987327256E-2</v>
      </c>
      <c r="G22" s="181">
        <v>11764</v>
      </c>
      <c r="H22" s="181">
        <v>758</v>
      </c>
      <c r="I22" s="181">
        <f t="shared" si="4"/>
        <v>12522</v>
      </c>
      <c r="J22" s="182">
        <f t="shared" si="1"/>
        <v>9.7977387426157039E-2</v>
      </c>
      <c r="K22" s="181">
        <f t="shared" si="2"/>
        <v>18874</v>
      </c>
      <c r="P22" s="194"/>
    </row>
    <row r="23" spans="2:16" x14ac:dyDescent="0.2">
      <c r="B23" s="181" t="s">
        <v>298</v>
      </c>
      <c r="C23" s="181">
        <v>789</v>
      </c>
      <c r="D23" s="181">
        <v>799</v>
      </c>
      <c r="E23" s="181">
        <f t="shared" si="3"/>
        <v>1588</v>
      </c>
      <c r="F23" s="182">
        <f t="shared" si="0"/>
        <v>2.1685693996831814E-2</v>
      </c>
      <c r="G23" s="181">
        <v>2020</v>
      </c>
      <c r="H23" s="181">
        <v>113</v>
      </c>
      <c r="I23" s="181">
        <f t="shared" si="4"/>
        <v>2133</v>
      </c>
      <c r="J23" s="182">
        <f t="shared" si="1"/>
        <v>1.6689487891710028E-2</v>
      </c>
      <c r="K23" s="181">
        <f t="shared" si="2"/>
        <v>3721</v>
      </c>
      <c r="P23" s="194"/>
    </row>
    <row r="24" spans="2:16" x14ac:dyDescent="0.2">
      <c r="B24" s="181" t="s">
        <v>299</v>
      </c>
      <c r="C24" s="181">
        <v>266</v>
      </c>
      <c r="D24" s="181">
        <v>316</v>
      </c>
      <c r="E24" s="181">
        <f t="shared" si="3"/>
        <v>582</v>
      </c>
      <c r="F24" s="182">
        <f t="shared" si="0"/>
        <v>7.9477795378816839E-3</v>
      </c>
      <c r="G24" s="181">
        <v>488</v>
      </c>
      <c r="H24" s="181">
        <v>51</v>
      </c>
      <c r="I24" s="181">
        <f t="shared" si="4"/>
        <v>539</v>
      </c>
      <c r="J24" s="182">
        <f t="shared" si="1"/>
        <v>4.2173623880129886E-3</v>
      </c>
      <c r="K24" s="181">
        <f t="shared" si="2"/>
        <v>1121</v>
      </c>
      <c r="P24" s="194"/>
    </row>
    <row r="25" spans="2:16" x14ac:dyDescent="0.2">
      <c r="B25" s="181" t="s">
        <v>300</v>
      </c>
      <c r="C25" s="181">
        <v>570</v>
      </c>
      <c r="D25" s="181">
        <v>514</v>
      </c>
      <c r="E25" s="181">
        <f t="shared" si="3"/>
        <v>1084</v>
      </c>
      <c r="F25" s="182">
        <f t="shared" si="0"/>
        <v>1.4803080788769324E-2</v>
      </c>
      <c r="G25" s="181">
        <v>1485</v>
      </c>
      <c r="H25" s="181">
        <v>107</v>
      </c>
      <c r="I25" s="181">
        <f t="shared" si="4"/>
        <v>1592</v>
      </c>
      <c r="J25" s="182">
        <f t="shared" si="1"/>
        <v>1.2456476663667306E-2</v>
      </c>
      <c r="K25" s="181">
        <f t="shared" si="2"/>
        <v>2676</v>
      </c>
      <c r="P25" s="194"/>
    </row>
    <row r="26" spans="2:16" x14ac:dyDescent="0.2">
      <c r="B26" s="181" t="s">
        <v>301</v>
      </c>
      <c r="C26" s="181">
        <v>390</v>
      </c>
      <c r="D26" s="181">
        <v>397</v>
      </c>
      <c r="E26" s="181">
        <f t="shared" si="3"/>
        <v>787</v>
      </c>
      <c r="F26" s="182">
        <f t="shared" si="0"/>
        <v>1.0747255148303927E-2</v>
      </c>
      <c r="G26" s="181">
        <v>360</v>
      </c>
      <c r="H26" s="181">
        <v>47</v>
      </c>
      <c r="I26" s="181">
        <f t="shared" si="4"/>
        <v>407</v>
      </c>
      <c r="J26" s="182">
        <f t="shared" si="1"/>
        <v>3.1845389460506239E-3</v>
      </c>
      <c r="K26" s="181">
        <f t="shared" si="2"/>
        <v>1194</v>
      </c>
      <c r="P26" s="194"/>
    </row>
    <row r="27" spans="2:16" x14ac:dyDescent="0.2">
      <c r="B27" s="181" t="s">
        <v>302</v>
      </c>
      <c r="C27" s="181">
        <v>154</v>
      </c>
      <c r="D27" s="181">
        <v>115</v>
      </c>
      <c r="E27" s="181">
        <f t="shared" si="3"/>
        <v>269</v>
      </c>
      <c r="F27" s="182">
        <f t="shared" si="0"/>
        <v>3.6734582400174795E-3</v>
      </c>
      <c r="G27" s="181">
        <v>374</v>
      </c>
      <c r="H27" s="181">
        <v>24</v>
      </c>
      <c r="I27" s="181">
        <f t="shared" si="4"/>
        <v>398</v>
      </c>
      <c r="J27" s="182">
        <f t="shared" si="1"/>
        <v>3.1141191659168265E-3</v>
      </c>
      <c r="K27" s="181">
        <f t="shared" si="2"/>
        <v>667</v>
      </c>
      <c r="P27" s="194"/>
    </row>
    <row r="28" spans="2:16" x14ac:dyDescent="0.2">
      <c r="B28" s="181" t="s">
        <v>303</v>
      </c>
      <c r="C28" s="181">
        <v>862</v>
      </c>
      <c r="D28" s="181">
        <v>978</v>
      </c>
      <c r="E28" s="181">
        <f t="shared" si="3"/>
        <v>1840</v>
      </c>
      <c r="F28" s="182">
        <f t="shared" si="0"/>
        <v>2.5127000600863057E-2</v>
      </c>
      <c r="G28" s="181">
        <v>2465</v>
      </c>
      <c r="H28" s="181">
        <v>160</v>
      </c>
      <c r="I28" s="181">
        <f t="shared" si="4"/>
        <v>2625</v>
      </c>
      <c r="J28" s="182">
        <f t="shared" si="1"/>
        <v>2.0539102539024294E-2</v>
      </c>
      <c r="K28" s="181">
        <f t="shared" si="2"/>
        <v>4465</v>
      </c>
      <c r="P28" s="194"/>
    </row>
    <row r="29" spans="2:16" x14ac:dyDescent="0.2">
      <c r="B29" s="181" t="s">
        <v>304</v>
      </c>
      <c r="C29" s="181">
        <v>995</v>
      </c>
      <c r="D29" s="181">
        <v>1061</v>
      </c>
      <c r="E29" s="181">
        <f t="shared" si="3"/>
        <v>2056</v>
      </c>
      <c r="F29" s="182">
        <f t="shared" si="0"/>
        <v>2.8076691975746981E-2</v>
      </c>
      <c r="G29" s="181">
        <v>2798</v>
      </c>
      <c r="H29" s="181">
        <v>248</v>
      </c>
      <c r="I29" s="181">
        <f t="shared" si="4"/>
        <v>3046</v>
      </c>
      <c r="J29" s="182">
        <f t="shared" si="1"/>
        <v>2.3833183365283048E-2</v>
      </c>
      <c r="K29" s="181">
        <f t="shared" si="2"/>
        <v>5102</v>
      </c>
      <c r="P29" s="194"/>
    </row>
    <row r="30" spans="2:16" x14ac:dyDescent="0.2">
      <c r="B30" s="181" t="s">
        <v>305</v>
      </c>
      <c r="C30" s="181">
        <v>283</v>
      </c>
      <c r="D30" s="181">
        <v>296</v>
      </c>
      <c r="E30" s="181">
        <f t="shared" si="3"/>
        <v>579</v>
      </c>
      <c r="F30" s="182">
        <f t="shared" si="0"/>
        <v>7.9068116021194079E-3</v>
      </c>
      <c r="G30" s="181">
        <v>830</v>
      </c>
      <c r="H30" s="181">
        <v>98</v>
      </c>
      <c r="I30" s="181">
        <f t="shared" si="4"/>
        <v>928</v>
      </c>
      <c r="J30" s="182">
        <f t="shared" si="1"/>
        <v>7.2610617737960178E-3</v>
      </c>
      <c r="K30" s="181">
        <f t="shared" si="2"/>
        <v>1507</v>
      </c>
      <c r="P30" s="194"/>
    </row>
    <row r="31" spans="2:16" x14ac:dyDescent="0.2">
      <c r="B31" s="181" t="s">
        <v>306</v>
      </c>
      <c r="C31" s="181">
        <v>213</v>
      </c>
      <c r="D31" s="181">
        <v>135</v>
      </c>
      <c r="E31" s="181">
        <f t="shared" si="3"/>
        <v>348</v>
      </c>
      <c r="F31" s="182">
        <f t="shared" si="0"/>
        <v>4.7522805484240998E-3</v>
      </c>
      <c r="G31" s="181">
        <v>406</v>
      </c>
      <c r="H31" s="181">
        <v>29</v>
      </c>
      <c r="I31" s="181">
        <f t="shared" si="4"/>
        <v>435</v>
      </c>
      <c r="J31" s="182">
        <f t="shared" si="1"/>
        <v>3.4036227064668831E-3</v>
      </c>
      <c r="K31" s="181">
        <f t="shared" si="2"/>
        <v>783</v>
      </c>
      <c r="P31" s="194"/>
    </row>
    <row r="32" spans="2:16" x14ac:dyDescent="0.2">
      <c r="B32" s="181" t="s">
        <v>307</v>
      </c>
      <c r="C32" s="181">
        <v>137</v>
      </c>
      <c r="D32" s="181">
        <v>138</v>
      </c>
      <c r="E32" s="181">
        <f t="shared" si="3"/>
        <v>275</v>
      </c>
      <c r="F32" s="182">
        <f t="shared" si="0"/>
        <v>3.755394111542033E-3</v>
      </c>
      <c r="G32" s="181">
        <v>336</v>
      </c>
      <c r="H32" s="181">
        <v>33</v>
      </c>
      <c r="I32" s="181">
        <f t="shared" si="4"/>
        <v>369</v>
      </c>
      <c r="J32" s="182">
        <f t="shared" si="1"/>
        <v>2.8872109854857007E-3</v>
      </c>
      <c r="K32" s="181">
        <f t="shared" si="2"/>
        <v>644</v>
      </c>
      <c r="P32" s="194"/>
    </row>
    <row r="33" spans="2:16" x14ac:dyDescent="0.2">
      <c r="B33" s="181" t="s">
        <v>308</v>
      </c>
      <c r="C33" s="181">
        <v>476</v>
      </c>
      <c r="D33" s="181">
        <v>435</v>
      </c>
      <c r="E33" s="181">
        <f t="shared" si="3"/>
        <v>911</v>
      </c>
      <c r="F33" s="182">
        <f t="shared" si="0"/>
        <v>1.2440596493144699E-2</v>
      </c>
      <c r="G33" s="181">
        <v>1389</v>
      </c>
      <c r="H33" s="181">
        <v>103</v>
      </c>
      <c r="I33" s="181">
        <f t="shared" si="4"/>
        <v>1492</v>
      </c>
      <c r="J33" s="182">
        <f t="shared" si="1"/>
        <v>1.1674034662180666E-2</v>
      </c>
      <c r="K33" s="181">
        <f t="shared" si="2"/>
        <v>2403</v>
      </c>
      <c r="P33" s="194"/>
    </row>
    <row r="34" spans="2:16" x14ac:dyDescent="0.2">
      <c r="B34" s="181" t="s">
        <v>309</v>
      </c>
      <c r="C34" s="181">
        <v>900</v>
      </c>
      <c r="D34" s="181">
        <v>1121</v>
      </c>
      <c r="E34" s="181">
        <f t="shared" si="3"/>
        <v>2021</v>
      </c>
      <c r="F34" s="182">
        <f t="shared" si="0"/>
        <v>2.7598732725187088E-2</v>
      </c>
      <c r="G34" s="181">
        <v>2335</v>
      </c>
      <c r="H34" s="181">
        <v>174</v>
      </c>
      <c r="I34" s="181">
        <f t="shared" si="4"/>
        <v>2509</v>
      </c>
      <c r="J34" s="182">
        <f t="shared" si="1"/>
        <v>1.9631469817299792E-2</v>
      </c>
      <c r="K34" s="181">
        <f t="shared" si="2"/>
        <v>4530</v>
      </c>
      <c r="P34" s="194"/>
    </row>
    <row r="35" spans="2:16" x14ac:dyDescent="0.2">
      <c r="B35" s="181" t="s">
        <v>324</v>
      </c>
      <c r="C35" s="181">
        <v>5114</v>
      </c>
      <c r="D35" s="181">
        <v>2610</v>
      </c>
      <c r="E35" s="181">
        <f t="shared" si="3"/>
        <v>7724</v>
      </c>
      <c r="F35" s="182">
        <f t="shared" si="0"/>
        <v>0.10547877860927514</v>
      </c>
      <c r="G35" s="181">
        <v>16458</v>
      </c>
      <c r="H35" s="181">
        <v>891</v>
      </c>
      <c r="I35" s="181">
        <f t="shared" si="4"/>
        <v>17349</v>
      </c>
      <c r="J35" s="182">
        <f t="shared" si="1"/>
        <v>0.13574586283791715</v>
      </c>
      <c r="K35" s="181">
        <f t="shared" si="2"/>
        <v>25073</v>
      </c>
      <c r="P35" s="194"/>
    </row>
    <row r="36" spans="2:16" x14ac:dyDescent="0.2">
      <c r="B36" s="181" t="s">
        <v>325</v>
      </c>
      <c r="C36" s="181">
        <v>1636</v>
      </c>
      <c r="D36" s="181">
        <v>1037</v>
      </c>
      <c r="E36" s="181">
        <f t="shared" si="3"/>
        <v>2673</v>
      </c>
      <c r="F36" s="182">
        <f t="shared" si="0"/>
        <v>3.6502430764188562E-2</v>
      </c>
      <c r="G36" s="181">
        <v>5892</v>
      </c>
      <c r="H36" s="181">
        <v>274</v>
      </c>
      <c r="I36" s="181">
        <f t="shared" si="4"/>
        <v>6166</v>
      </c>
      <c r="J36" s="182">
        <f t="shared" si="1"/>
        <v>4.8245373811666208E-2</v>
      </c>
      <c r="K36" s="181">
        <f t="shared" si="2"/>
        <v>8839</v>
      </c>
      <c r="P36" s="194"/>
    </row>
    <row r="37" spans="2:16" x14ac:dyDescent="0.2">
      <c r="B37" s="181" t="s">
        <v>326</v>
      </c>
      <c r="C37" s="181">
        <v>1946</v>
      </c>
      <c r="D37" s="181">
        <v>1307</v>
      </c>
      <c r="E37" s="181">
        <f t="shared" si="3"/>
        <v>3253</v>
      </c>
      <c r="F37" s="182">
        <f t="shared" si="0"/>
        <v>4.4422898344895392E-2</v>
      </c>
      <c r="G37" s="181">
        <v>5734</v>
      </c>
      <c r="H37" s="181">
        <v>353</v>
      </c>
      <c r="I37" s="181">
        <f t="shared" si="4"/>
        <v>6087</v>
      </c>
      <c r="J37" s="182">
        <f t="shared" si="1"/>
        <v>4.7627244630491762E-2</v>
      </c>
      <c r="K37" s="181">
        <f t="shared" si="2"/>
        <v>9340</v>
      </c>
      <c r="P37" s="194"/>
    </row>
    <row r="38" spans="2:16" x14ac:dyDescent="0.2">
      <c r="B38" s="181" t="s">
        <v>327</v>
      </c>
      <c r="C38" s="181">
        <v>429</v>
      </c>
      <c r="D38" s="181">
        <v>336</v>
      </c>
      <c r="E38" s="181">
        <f t="shared" si="3"/>
        <v>765</v>
      </c>
      <c r="F38" s="182">
        <f t="shared" si="0"/>
        <v>1.0446823619380565E-2</v>
      </c>
      <c r="G38" s="181">
        <v>940</v>
      </c>
      <c r="H38" s="181">
        <v>65</v>
      </c>
      <c r="I38" s="181">
        <f t="shared" si="4"/>
        <v>1005</v>
      </c>
      <c r="J38" s="182">
        <f t="shared" si="1"/>
        <v>7.86354211494073E-3</v>
      </c>
      <c r="K38" s="181">
        <f t="shared" si="2"/>
        <v>1770</v>
      </c>
      <c r="P38" s="194"/>
    </row>
    <row r="39" spans="2:16" x14ac:dyDescent="0.2">
      <c r="B39" s="181" t="s">
        <v>328</v>
      </c>
      <c r="C39" s="181">
        <v>1156</v>
      </c>
      <c r="D39" s="181">
        <v>1152</v>
      </c>
      <c r="E39" s="181">
        <f t="shared" si="3"/>
        <v>2308</v>
      </c>
      <c r="F39" s="182">
        <f t="shared" si="0"/>
        <v>3.1517998579778224E-2</v>
      </c>
      <c r="G39" s="181">
        <v>2663</v>
      </c>
      <c r="H39" s="181">
        <v>177</v>
      </c>
      <c r="I39" s="181">
        <f t="shared" si="4"/>
        <v>2840</v>
      </c>
      <c r="J39" s="182">
        <f t="shared" si="1"/>
        <v>2.2221352842220571E-2</v>
      </c>
      <c r="K39" s="181">
        <f t="shared" si="2"/>
        <v>5148</v>
      </c>
      <c r="P39" s="194"/>
    </row>
    <row r="40" spans="2:16" x14ac:dyDescent="0.2">
      <c r="B40" s="181" t="s">
        <v>329</v>
      </c>
      <c r="C40" s="181">
        <v>1231</v>
      </c>
      <c r="D40" s="181">
        <v>1031</v>
      </c>
      <c r="E40" s="181">
        <f t="shared" si="3"/>
        <v>2262</v>
      </c>
      <c r="F40" s="182">
        <f t="shared" si="0"/>
        <v>3.0889823564756651E-2</v>
      </c>
      <c r="G40" s="181">
        <v>2743</v>
      </c>
      <c r="H40" s="181">
        <v>173</v>
      </c>
      <c r="I40" s="181">
        <f t="shared" si="4"/>
        <v>2916</v>
      </c>
      <c r="J40" s="182">
        <f t="shared" si="1"/>
        <v>2.2816008763350416E-2</v>
      </c>
      <c r="K40" s="181">
        <f t="shared" si="2"/>
        <v>5178</v>
      </c>
      <c r="P40" s="194"/>
    </row>
    <row r="41" spans="2:16" x14ac:dyDescent="0.2">
      <c r="B41" s="181" t="s">
        <v>330</v>
      </c>
      <c r="C41" s="181">
        <v>1029</v>
      </c>
      <c r="D41" s="181">
        <v>1059</v>
      </c>
      <c r="E41" s="181">
        <f t="shared" si="3"/>
        <v>2088</v>
      </c>
      <c r="F41" s="182">
        <f t="shared" si="0"/>
        <v>2.85136832905446E-2</v>
      </c>
      <c r="G41" s="181">
        <v>3015</v>
      </c>
      <c r="H41" s="181">
        <v>108</v>
      </c>
      <c r="I41" s="181">
        <f t="shared" si="4"/>
        <v>3123</v>
      </c>
      <c r="J41" s="182">
        <f t="shared" si="1"/>
        <v>2.443566370642776E-2</v>
      </c>
      <c r="K41" s="181">
        <f t="shared" si="2"/>
        <v>5211</v>
      </c>
      <c r="P41" s="194"/>
    </row>
    <row r="42" spans="2:16" x14ac:dyDescent="0.2">
      <c r="B42" s="181" t="s">
        <v>334</v>
      </c>
      <c r="C42" s="181">
        <v>910</v>
      </c>
      <c r="D42" s="181">
        <v>826</v>
      </c>
      <c r="E42" s="181">
        <f t="shared" si="3"/>
        <v>1736</v>
      </c>
      <c r="F42" s="182">
        <f t="shared" si="0"/>
        <v>2.3706778827770798E-2</v>
      </c>
      <c r="G42" s="181">
        <v>2167</v>
      </c>
      <c r="H42" s="181">
        <v>195</v>
      </c>
      <c r="I42" s="181">
        <f t="shared" si="4"/>
        <v>2362</v>
      </c>
      <c r="J42" s="182">
        <f t="shared" si="1"/>
        <v>1.8481280075114431E-2</v>
      </c>
      <c r="K42" s="181">
        <f t="shared" si="2"/>
        <v>4098</v>
      </c>
      <c r="P42" s="194"/>
    </row>
    <row r="43" spans="2:16" x14ac:dyDescent="0.2">
      <c r="B43" s="181" t="s">
        <v>335</v>
      </c>
      <c r="C43" s="181">
        <v>444</v>
      </c>
      <c r="D43" s="181">
        <v>342</v>
      </c>
      <c r="E43" s="181">
        <f t="shared" si="3"/>
        <v>786</v>
      </c>
      <c r="F43" s="182">
        <f t="shared" si="0"/>
        <v>1.0733599169716501E-2</v>
      </c>
      <c r="G43" s="181">
        <v>871</v>
      </c>
      <c r="H43" s="181">
        <v>70</v>
      </c>
      <c r="I43" s="181">
        <f t="shared" si="4"/>
        <v>941</v>
      </c>
      <c r="J43" s="182">
        <f t="shared" si="1"/>
        <v>7.3627792339892809E-3</v>
      </c>
      <c r="K43" s="181">
        <f t="shared" si="2"/>
        <v>1727</v>
      </c>
      <c r="P43" s="194"/>
    </row>
    <row r="44" spans="2:16" x14ac:dyDescent="0.2">
      <c r="B44" s="183" t="s">
        <v>66</v>
      </c>
      <c r="C44" s="181">
        <f>SUM(C11:C43)</f>
        <v>41863</v>
      </c>
      <c r="D44" s="181">
        <f>SUM(D11:D43)</f>
        <v>31365</v>
      </c>
      <c r="E44" s="183">
        <f t="shared" ref="E44" si="5">C44+D44</f>
        <v>73228</v>
      </c>
      <c r="F44" s="182">
        <f t="shared" ref="F44" si="6">E44/$E$44</f>
        <v>1</v>
      </c>
      <c r="G44" s="181">
        <f>SUM(G11:G43)</f>
        <v>120347</v>
      </c>
      <c r="H44" s="181">
        <f>SUM(H11:H43)</f>
        <v>7458</v>
      </c>
      <c r="I44" s="183">
        <f t="shared" ref="I44" si="7">G44+H44</f>
        <v>127805</v>
      </c>
      <c r="J44" s="181">
        <f t="shared" ref="J44" si="8">I44/$I$44</f>
        <v>1</v>
      </c>
      <c r="K44" s="183">
        <f t="shared" ref="K44:K45" si="9">E44+I44</f>
        <v>201033</v>
      </c>
      <c r="P44" s="194"/>
    </row>
    <row r="45" spans="2:16" ht="25.5" customHeight="1" x14ac:dyDescent="0.2">
      <c r="B45" s="219" t="s">
        <v>82</v>
      </c>
      <c r="C45" s="215">
        <f>+C44/$K$44</f>
        <v>0.20823944327548213</v>
      </c>
      <c r="D45" s="215">
        <f>+D44/$K$44</f>
        <v>0.15601916103326319</v>
      </c>
      <c r="E45" s="216">
        <f>C45+D45</f>
        <v>0.36425860430874535</v>
      </c>
      <c r="F45" s="216"/>
      <c r="G45" s="215">
        <f>+G44/$K$44</f>
        <v>0.59864300885924204</v>
      </c>
      <c r="H45" s="215">
        <f>+H44/$K$44</f>
        <v>3.7098386832012657E-2</v>
      </c>
      <c r="I45" s="216">
        <f>G45+H45</f>
        <v>0.63574139569125465</v>
      </c>
      <c r="J45" s="216"/>
      <c r="K45" s="216">
        <f t="shared" si="9"/>
        <v>1</v>
      </c>
    </row>
    <row r="46" spans="2:16" x14ac:dyDescent="0.2">
      <c r="B46" s="188"/>
      <c r="C46" s="201"/>
      <c r="D46" s="201"/>
      <c r="E46" s="201"/>
      <c r="F46" s="201"/>
      <c r="G46" s="201"/>
      <c r="H46" s="201"/>
      <c r="I46" s="201"/>
      <c r="J46" s="201"/>
      <c r="K46" s="201"/>
    </row>
    <row r="47" spans="2:16" ht="12.75" x14ac:dyDescent="0.2">
      <c r="B47" s="424" t="s">
        <v>141</v>
      </c>
      <c r="C47" s="424"/>
      <c r="D47" s="424"/>
      <c r="E47" s="424"/>
      <c r="F47" s="424"/>
      <c r="G47" s="424"/>
      <c r="H47" s="424"/>
      <c r="I47" s="424"/>
      <c r="J47" s="424"/>
      <c r="K47" s="424"/>
    </row>
    <row r="48" spans="2:16" ht="12.75" x14ac:dyDescent="0.2">
      <c r="B48" s="437" t="str">
        <f>'Solicitudes Regiones'!$B$6:$P$6</f>
        <v>Acumuladas de julio de 2008 a octubre de 2018</v>
      </c>
      <c r="C48" s="437"/>
      <c r="D48" s="437"/>
      <c r="E48" s="437"/>
      <c r="F48" s="437"/>
      <c r="G48" s="437"/>
      <c r="H48" s="437"/>
      <c r="I48" s="437"/>
      <c r="J48" s="437"/>
      <c r="K48" s="437"/>
    </row>
    <row r="49" spans="2:12" x14ac:dyDescent="0.2">
      <c r="B49" s="188"/>
      <c r="C49" s="201"/>
      <c r="D49" s="201"/>
      <c r="E49" s="201"/>
      <c r="F49" s="201"/>
      <c r="G49" s="201"/>
      <c r="H49" s="201"/>
      <c r="I49" s="201"/>
      <c r="J49" s="201"/>
      <c r="K49" s="201"/>
    </row>
    <row r="50" spans="2:12" ht="15" customHeight="1" x14ac:dyDescent="0.2">
      <c r="B50" s="453" t="s">
        <v>83</v>
      </c>
      <c r="C50" s="454"/>
      <c r="D50" s="454"/>
      <c r="E50" s="454"/>
      <c r="F50" s="454"/>
      <c r="G50" s="454"/>
      <c r="H50" s="454"/>
      <c r="I50" s="454"/>
      <c r="J50" s="454"/>
      <c r="K50" s="455"/>
      <c r="L50" s="202"/>
    </row>
    <row r="51" spans="2:12" ht="15.75" customHeight="1" x14ac:dyDescent="0.2">
      <c r="B51" s="458" t="s">
        <v>74</v>
      </c>
      <c r="C51" s="453" t="s">
        <v>2</v>
      </c>
      <c r="D51" s="454"/>
      <c r="E51" s="454"/>
      <c r="F51" s="454"/>
      <c r="G51" s="454"/>
      <c r="H51" s="454"/>
      <c r="I51" s="454"/>
      <c r="J51" s="454"/>
      <c r="K51" s="455"/>
    </row>
    <row r="52" spans="2:12" ht="24" x14ac:dyDescent="0.2">
      <c r="B52" s="457"/>
      <c r="C52" s="186" t="s">
        <v>75</v>
      </c>
      <c r="D52" s="186" t="s">
        <v>76</v>
      </c>
      <c r="E52" s="186" t="s">
        <v>77</v>
      </c>
      <c r="F52" s="186" t="s">
        <v>78</v>
      </c>
      <c r="G52" s="186" t="s">
        <v>8</v>
      </c>
      <c r="H52" s="186" t="s">
        <v>79</v>
      </c>
      <c r="I52" s="186" t="s">
        <v>80</v>
      </c>
      <c r="J52" s="186" t="s">
        <v>81</v>
      </c>
      <c r="K52" s="247" t="s">
        <v>46</v>
      </c>
    </row>
    <row r="53" spans="2:12" x14ac:dyDescent="0.2">
      <c r="B53" s="181" t="s">
        <v>282</v>
      </c>
      <c r="C53" s="181">
        <v>1692</v>
      </c>
      <c r="D53" s="181">
        <v>613</v>
      </c>
      <c r="E53" s="181">
        <f>C53+D53</f>
        <v>2305</v>
      </c>
      <c r="F53" s="182">
        <f t="shared" ref="F53:F85" si="10">E53/$E$86</f>
        <v>4.4081086249760947E-2</v>
      </c>
      <c r="G53" s="181">
        <v>5285</v>
      </c>
      <c r="H53" s="181">
        <v>258</v>
      </c>
      <c r="I53" s="181">
        <f>G53+H53</f>
        <v>5543</v>
      </c>
      <c r="J53" s="182">
        <f t="shared" ref="J53:J85" si="11">I53/$I$86</f>
        <v>5.2034733630603146E-2</v>
      </c>
      <c r="K53" s="181">
        <f t="shared" ref="K53:K85" si="12">E53+I53</f>
        <v>7848</v>
      </c>
    </row>
    <row r="54" spans="2:12" x14ac:dyDescent="0.2">
      <c r="B54" s="181" t="s">
        <v>283</v>
      </c>
      <c r="C54" s="181">
        <v>1285</v>
      </c>
      <c r="D54" s="181">
        <v>423</v>
      </c>
      <c r="E54" s="181">
        <f t="shared" ref="E54:E85" si="13">C54+D54</f>
        <v>1708</v>
      </c>
      <c r="F54" s="182">
        <f t="shared" si="10"/>
        <v>3.2663989290495313E-2</v>
      </c>
      <c r="G54" s="181">
        <v>4293</v>
      </c>
      <c r="H54" s="181">
        <v>148</v>
      </c>
      <c r="I54" s="181">
        <f t="shared" ref="I54:I85" si="14">G54+H54</f>
        <v>4441</v>
      </c>
      <c r="J54" s="182">
        <f t="shared" si="11"/>
        <v>4.1689744191504341E-2</v>
      </c>
      <c r="K54" s="181">
        <f t="shared" si="12"/>
        <v>6149</v>
      </c>
    </row>
    <row r="55" spans="2:12" x14ac:dyDescent="0.2">
      <c r="B55" s="181" t="s">
        <v>284</v>
      </c>
      <c r="C55" s="181">
        <v>1898</v>
      </c>
      <c r="D55" s="181">
        <v>694</v>
      </c>
      <c r="E55" s="181">
        <f t="shared" si="13"/>
        <v>2592</v>
      </c>
      <c r="F55" s="182">
        <f t="shared" si="10"/>
        <v>4.9569707401032705E-2</v>
      </c>
      <c r="G55" s="181">
        <v>6681</v>
      </c>
      <c r="H55" s="181">
        <v>233</v>
      </c>
      <c r="I55" s="181">
        <f t="shared" si="14"/>
        <v>6914</v>
      </c>
      <c r="J55" s="182">
        <f t="shared" si="11"/>
        <v>6.4904951889227874E-2</v>
      </c>
      <c r="K55" s="181">
        <f t="shared" si="12"/>
        <v>9506</v>
      </c>
    </row>
    <row r="56" spans="2:12" x14ac:dyDescent="0.2">
      <c r="B56" s="181" t="s">
        <v>285</v>
      </c>
      <c r="C56" s="181">
        <v>4893</v>
      </c>
      <c r="D56" s="181">
        <v>2229</v>
      </c>
      <c r="E56" s="181">
        <f t="shared" si="13"/>
        <v>7122</v>
      </c>
      <c r="F56" s="182">
        <f t="shared" si="10"/>
        <v>0.136201950659782</v>
      </c>
      <c r="G56" s="181">
        <v>12233</v>
      </c>
      <c r="H56" s="181">
        <v>973</v>
      </c>
      <c r="I56" s="181">
        <f t="shared" si="14"/>
        <v>13206</v>
      </c>
      <c r="J56" s="182">
        <f t="shared" si="11"/>
        <v>0.1239708988500352</v>
      </c>
      <c r="K56" s="181">
        <f t="shared" si="12"/>
        <v>20328</v>
      </c>
    </row>
    <row r="57" spans="2:12" x14ac:dyDescent="0.2">
      <c r="B57" s="181" t="s">
        <v>286</v>
      </c>
      <c r="C57" s="181">
        <v>860</v>
      </c>
      <c r="D57" s="181">
        <v>480</v>
      </c>
      <c r="E57" s="181">
        <f t="shared" si="13"/>
        <v>1340</v>
      </c>
      <c r="F57" s="182">
        <f t="shared" si="10"/>
        <v>2.5626314782941289E-2</v>
      </c>
      <c r="G57" s="181">
        <v>1709</v>
      </c>
      <c r="H57" s="181">
        <v>167</v>
      </c>
      <c r="I57" s="181">
        <f t="shared" si="14"/>
        <v>1876</v>
      </c>
      <c r="J57" s="182">
        <f t="shared" si="11"/>
        <v>1.7610889462567472E-2</v>
      </c>
      <c r="K57" s="181">
        <f t="shared" si="12"/>
        <v>3216</v>
      </c>
    </row>
    <row r="58" spans="2:12" x14ac:dyDescent="0.2">
      <c r="B58" s="181" t="s">
        <v>287</v>
      </c>
      <c r="C58" s="181">
        <v>477</v>
      </c>
      <c r="D58" s="181">
        <v>212</v>
      </c>
      <c r="E58" s="181">
        <f t="shared" si="13"/>
        <v>689</v>
      </c>
      <c r="F58" s="182">
        <f t="shared" si="10"/>
        <v>1.3176515586154141E-2</v>
      </c>
      <c r="G58" s="181">
        <v>1020</v>
      </c>
      <c r="H58" s="181">
        <v>76</v>
      </c>
      <c r="I58" s="181">
        <f t="shared" si="14"/>
        <v>1096</v>
      </c>
      <c r="J58" s="182">
        <f t="shared" si="11"/>
        <v>1.0288664632715326E-2</v>
      </c>
      <c r="K58" s="181">
        <f t="shared" si="12"/>
        <v>1785</v>
      </c>
    </row>
    <row r="59" spans="2:12" x14ac:dyDescent="0.2">
      <c r="B59" s="181" t="s">
        <v>288</v>
      </c>
      <c r="C59" s="181">
        <v>128</v>
      </c>
      <c r="D59" s="181">
        <v>122</v>
      </c>
      <c r="E59" s="181">
        <f t="shared" si="13"/>
        <v>250</v>
      </c>
      <c r="F59" s="182">
        <f t="shared" si="10"/>
        <v>4.7810288774144194E-3</v>
      </c>
      <c r="G59" s="181">
        <v>208</v>
      </c>
      <c r="H59" s="181">
        <v>51</v>
      </c>
      <c r="I59" s="181">
        <f t="shared" si="14"/>
        <v>259</v>
      </c>
      <c r="J59" s="182">
        <f t="shared" si="11"/>
        <v>2.431354142220136E-3</v>
      </c>
      <c r="K59" s="181">
        <f t="shared" si="12"/>
        <v>509</v>
      </c>
    </row>
    <row r="60" spans="2:12" x14ac:dyDescent="0.2">
      <c r="B60" s="181" t="s">
        <v>293</v>
      </c>
      <c r="C60" s="181">
        <v>2573</v>
      </c>
      <c r="D60" s="181">
        <v>978</v>
      </c>
      <c r="E60" s="181">
        <f t="shared" si="13"/>
        <v>3551</v>
      </c>
      <c r="F60" s="182">
        <f t="shared" si="10"/>
        <v>6.7909734174794414E-2</v>
      </c>
      <c r="G60" s="181">
        <v>7050</v>
      </c>
      <c r="H60" s="181">
        <v>369</v>
      </c>
      <c r="I60" s="181">
        <f t="shared" si="14"/>
        <v>7419</v>
      </c>
      <c r="J60" s="182">
        <f t="shared" si="11"/>
        <v>6.9645623093170614E-2</v>
      </c>
      <c r="K60" s="181">
        <f t="shared" si="12"/>
        <v>10970</v>
      </c>
    </row>
    <row r="61" spans="2:12" x14ac:dyDescent="0.2">
      <c r="B61" s="181" t="s">
        <v>294</v>
      </c>
      <c r="C61" s="181">
        <v>614</v>
      </c>
      <c r="D61" s="181">
        <v>259</v>
      </c>
      <c r="E61" s="181">
        <f t="shared" si="13"/>
        <v>873</v>
      </c>
      <c r="F61" s="182">
        <f t="shared" si="10"/>
        <v>1.6695352839931153E-2</v>
      </c>
      <c r="G61" s="181">
        <v>1441</v>
      </c>
      <c r="H61" s="181">
        <v>96</v>
      </c>
      <c r="I61" s="181">
        <f t="shared" si="14"/>
        <v>1537</v>
      </c>
      <c r="J61" s="182">
        <f t="shared" si="11"/>
        <v>1.4428537901900962E-2</v>
      </c>
      <c r="K61" s="181">
        <f t="shared" si="12"/>
        <v>2410</v>
      </c>
    </row>
    <row r="62" spans="2:12" x14ac:dyDescent="0.2">
      <c r="B62" s="181" t="s">
        <v>295</v>
      </c>
      <c r="C62" s="181">
        <v>1052</v>
      </c>
      <c r="D62" s="181">
        <v>409</v>
      </c>
      <c r="E62" s="181">
        <f t="shared" si="13"/>
        <v>1461</v>
      </c>
      <c r="F62" s="182">
        <f t="shared" si="10"/>
        <v>2.7940332759609866E-2</v>
      </c>
      <c r="G62" s="181">
        <v>3582</v>
      </c>
      <c r="H62" s="181">
        <v>155</v>
      </c>
      <c r="I62" s="181">
        <f t="shared" si="14"/>
        <v>3737</v>
      </c>
      <c r="J62" s="182">
        <f t="shared" si="11"/>
        <v>3.5080966909176246E-2</v>
      </c>
      <c r="K62" s="181">
        <f t="shared" si="12"/>
        <v>5198</v>
      </c>
    </row>
    <row r="63" spans="2:12" x14ac:dyDescent="0.2">
      <c r="B63" s="181" t="s">
        <v>296</v>
      </c>
      <c r="C63" s="181">
        <v>557</v>
      </c>
      <c r="D63" s="181">
        <v>172</v>
      </c>
      <c r="E63" s="181">
        <f t="shared" si="13"/>
        <v>729</v>
      </c>
      <c r="F63" s="182">
        <f t="shared" si="10"/>
        <v>1.3941480206540447E-2</v>
      </c>
      <c r="G63" s="181">
        <v>949</v>
      </c>
      <c r="H63" s="181">
        <v>57</v>
      </c>
      <c r="I63" s="181">
        <f t="shared" si="14"/>
        <v>1006</v>
      </c>
      <c r="J63" s="182">
        <f t="shared" si="11"/>
        <v>9.443792536963154E-3</v>
      </c>
      <c r="K63" s="181">
        <f t="shared" si="12"/>
        <v>1735</v>
      </c>
    </row>
    <row r="64" spans="2:12" x14ac:dyDescent="0.2">
      <c r="B64" s="181" t="s">
        <v>297</v>
      </c>
      <c r="C64" s="181">
        <v>3266</v>
      </c>
      <c r="D64" s="181">
        <v>1277</v>
      </c>
      <c r="E64" s="181">
        <f t="shared" si="13"/>
        <v>4543</v>
      </c>
      <c r="F64" s="182">
        <f t="shared" si="10"/>
        <v>8.6880856760374839E-2</v>
      </c>
      <c r="G64" s="181">
        <v>9215</v>
      </c>
      <c r="H64" s="181">
        <v>560</v>
      </c>
      <c r="I64" s="181">
        <f t="shared" si="14"/>
        <v>9775</v>
      </c>
      <c r="J64" s="182">
        <f t="shared" si="11"/>
        <v>9.1762497066416329E-2</v>
      </c>
      <c r="K64" s="181">
        <f t="shared" si="12"/>
        <v>14318</v>
      </c>
    </row>
    <row r="65" spans="2:11" x14ac:dyDescent="0.2">
      <c r="B65" s="181" t="s">
        <v>298</v>
      </c>
      <c r="C65" s="181">
        <v>674</v>
      </c>
      <c r="D65" s="181">
        <v>334</v>
      </c>
      <c r="E65" s="181">
        <f t="shared" si="13"/>
        <v>1008</v>
      </c>
      <c r="F65" s="182">
        <f t="shared" si="10"/>
        <v>1.9277108433734941E-2</v>
      </c>
      <c r="G65" s="181">
        <v>1681</v>
      </c>
      <c r="H65" s="181">
        <v>87</v>
      </c>
      <c r="I65" s="181">
        <f t="shared" si="14"/>
        <v>1768</v>
      </c>
      <c r="J65" s="182">
        <f t="shared" si="11"/>
        <v>1.6597042947664866E-2</v>
      </c>
      <c r="K65" s="181">
        <f t="shared" si="12"/>
        <v>2776</v>
      </c>
    </row>
    <row r="66" spans="2:11" x14ac:dyDescent="0.2">
      <c r="B66" s="181" t="s">
        <v>299</v>
      </c>
      <c r="C66" s="181">
        <v>230</v>
      </c>
      <c r="D66" s="181">
        <v>91</v>
      </c>
      <c r="E66" s="181">
        <f t="shared" si="13"/>
        <v>321</v>
      </c>
      <c r="F66" s="182">
        <f t="shared" si="10"/>
        <v>6.138841078600115E-3</v>
      </c>
      <c r="G66" s="181">
        <v>415</v>
      </c>
      <c r="H66" s="181">
        <v>36</v>
      </c>
      <c r="I66" s="181">
        <f t="shared" si="14"/>
        <v>451</v>
      </c>
      <c r="J66" s="182">
        <f t="shared" si="11"/>
        <v>4.2337479464914342E-3</v>
      </c>
      <c r="K66" s="181">
        <f t="shared" si="12"/>
        <v>772</v>
      </c>
    </row>
    <row r="67" spans="2:11" x14ac:dyDescent="0.2">
      <c r="B67" s="181" t="s">
        <v>300</v>
      </c>
      <c r="C67" s="181">
        <v>481</v>
      </c>
      <c r="D67" s="181">
        <v>206</v>
      </c>
      <c r="E67" s="181">
        <f t="shared" si="13"/>
        <v>687</v>
      </c>
      <c r="F67" s="182">
        <f t="shared" si="10"/>
        <v>1.3138267355134825E-2</v>
      </c>
      <c r="G67" s="181">
        <v>1316</v>
      </c>
      <c r="H67" s="181">
        <v>86</v>
      </c>
      <c r="I67" s="181">
        <f t="shared" si="14"/>
        <v>1402</v>
      </c>
      <c r="J67" s="182">
        <f t="shared" si="11"/>
        <v>1.3161229758272707E-2</v>
      </c>
      <c r="K67" s="181">
        <f t="shared" si="12"/>
        <v>2089</v>
      </c>
    </row>
    <row r="68" spans="2:11" x14ac:dyDescent="0.2">
      <c r="B68" s="181" t="s">
        <v>301</v>
      </c>
      <c r="C68" s="181">
        <v>374</v>
      </c>
      <c r="D68" s="181">
        <v>163</v>
      </c>
      <c r="E68" s="181">
        <f t="shared" si="13"/>
        <v>537</v>
      </c>
      <c r="F68" s="182">
        <f t="shared" si="10"/>
        <v>1.0269650028686173E-2</v>
      </c>
      <c r="G68" s="181">
        <v>318</v>
      </c>
      <c r="H68" s="181">
        <v>38</v>
      </c>
      <c r="I68" s="181">
        <f t="shared" si="14"/>
        <v>356</v>
      </c>
      <c r="J68" s="182">
        <f t="shared" si="11"/>
        <v>3.3419385120863647E-3</v>
      </c>
      <c r="K68" s="181">
        <f t="shared" si="12"/>
        <v>893</v>
      </c>
    </row>
    <row r="69" spans="2:11" x14ac:dyDescent="0.2">
      <c r="B69" s="181" t="s">
        <v>302</v>
      </c>
      <c r="C69" s="181">
        <v>146</v>
      </c>
      <c r="D69" s="181">
        <v>56</v>
      </c>
      <c r="E69" s="181">
        <f t="shared" si="13"/>
        <v>202</v>
      </c>
      <c r="F69" s="182">
        <f t="shared" si="10"/>
        <v>3.863071332950851E-3</v>
      </c>
      <c r="G69" s="181">
        <v>330</v>
      </c>
      <c r="H69" s="181">
        <v>23</v>
      </c>
      <c r="I69" s="181">
        <f t="shared" si="14"/>
        <v>353</v>
      </c>
      <c r="J69" s="182">
        <f t="shared" si="11"/>
        <v>3.3137761088946256E-3</v>
      </c>
      <c r="K69" s="181">
        <f t="shared" si="12"/>
        <v>555</v>
      </c>
    </row>
    <row r="70" spans="2:11" x14ac:dyDescent="0.2">
      <c r="B70" s="181" t="s">
        <v>303</v>
      </c>
      <c r="C70" s="181">
        <v>803</v>
      </c>
      <c r="D70" s="181">
        <v>482</v>
      </c>
      <c r="E70" s="181">
        <f t="shared" si="13"/>
        <v>1285</v>
      </c>
      <c r="F70" s="182">
        <f t="shared" si="10"/>
        <v>2.4574488429910116E-2</v>
      </c>
      <c r="G70" s="181">
        <v>2225</v>
      </c>
      <c r="H70" s="181">
        <v>140</v>
      </c>
      <c r="I70" s="181">
        <f t="shared" si="14"/>
        <v>2365</v>
      </c>
      <c r="J70" s="182">
        <f t="shared" si="11"/>
        <v>2.2201361182820935E-2</v>
      </c>
      <c r="K70" s="181">
        <f t="shared" si="12"/>
        <v>3650</v>
      </c>
    </row>
    <row r="71" spans="2:11" x14ac:dyDescent="0.2">
      <c r="B71" s="181" t="s">
        <v>304</v>
      </c>
      <c r="C71" s="181">
        <v>877</v>
      </c>
      <c r="D71" s="181">
        <v>532</v>
      </c>
      <c r="E71" s="181">
        <f t="shared" si="13"/>
        <v>1409</v>
      </c>
      <c r="F71" s="182">
        <f t="shared" si="10"/>
        <v>2.6945878753107669E-2</v>
      </c>
      <c r="G71" s="181">
        <v>2461</v>
      </c>
      <c r="H71" s="181">
        <v>212</v>
      </c>
      <c r="I71" s="181">
        <f t="shared" si="14"/>
        <v>2673</v>
      </c>
      <c r="J71" s="182">
        <f t="shared" si="11"/>
        <v>2.5092701243839475E-2</v>
      </c>
      <c r="K71" s="181">
        <f t="shared" si="12"/>
        <v>4082</v>
      </c>
    </row>
    <row r="72" spans="2:11" x14ac:dyDescent="0.2">
      <c r="B72" s="181" t="s">
        <v>305</v>
      </c>
      <c r="C72" s="181">
        <v>269</v>
      </c>
      <c r="D72" s="181">
        <v>159</v>
      </c>
      <c r="E72" s="181">
        <f t="shared" si="13"/>
        <v>428</v>
      </c>
      <c r="F72" s="182">
        <f t="shared" si="10"/>
        <v>8.1851214381334862E-3</v>
      </c>
      <c r="G72" s="181">
        <v>749</v>
      </c>
      <c r="H72" s="181">
        <v>85</v>
      </c>
      <c r="I72" s="181">
        <f t="shared" si="14"/>
        <v>834</v>
      </c>
      <c r="J72" s="182">
        <f t="shared" si="11"/>
        <v>7.8291480873034502E-3</v>
      </c>
      <c r="K72" s="181">
        <f t="shared" si="12"/>
        <v>1262</v>
      </c>
    </row>
    <row r="73" spans="2:11" x14ac:dyDescent="0.2">
      <c r="B73" s="181" t="s">
        <v>306</v>
      </c>
      <c r="C73" s="181">
        <v>203</v>
      </c>
      <c r="D73" s="181">
        <v>79</v>
      </c>
      <c r="E73" s="181">
        <f t="shared" si="13"/>
        <v>282</v>
      </c>
      <c r="F73" s="182">
        <f t="shared" si="10"/>
        <v>5.3930005737234657E-3</v>
      </c>
      <c r="G73" s="181">
        <v>386</v>
      </c>
      <c r="H73" s="181">
        <v>25</v>
      </c>
      <c r="I73" s="181">
        <f t="shared" si="14"/>
        <v>411</v>
      </c>
      <c r="J73" s="182">
        <f t="shared" si="11"/>
        <v>3.8582492372682469E-3</v>
      </c>
      <c r="K73" s="181">
        <f t="shared" si="12"/>
        <v>693</v>
      </c>
    </row>
    <row r="74" spans="2:11" x14ac:dyDescent="0.2">
      <c r="B74" s="181" t="s">
        <v>307</v>
      </c>
      <c r="C74" s="181">
        <v>130</v>
      </c>
      <c r="D74" s="181">
        <v>70</v>
      </c>
      <c r="E74" s="181">
        <f t="shared" si="13"/>
        <v>200</v>
      </c>
      <c r="F74" s="182">
        <f t="shared" si="10"/>
        <v>3.8248231019315355E-3</v>
      </c>
      <c r="G74" s="181">
        <v>294</v>
      </c>
      <c r="H74" s="181">
        <v>25</v>
      </c>
      <c r="I74" s="181">
        <f t="shared" si="14"/>
        <v>319</v>
      </c>
      <c r="J74" s="182">
        <f t="shared" si="11"/>
        <v>2.9946022060549165E-3</v>
      </c>
      <c r="K74" s="181">
        <f t="shared" si="12"/>
        <v>519</v>
      </c>
    </row>
    <row r="75" spans="2:11" x14ac:dyDescent="0.2">
      <c r="B75" s="181" t="s">
        <v>308</v>
      </c>
      <c r="C75" s="181">
        <v>434</v>
      </c>
      <c r="D75" s="181">
        <v>216</v>
      </c>
      <c r="E75" s="181">
        <f t="shared" si="13"/>
        <v>650</v>
      </c>
      <c r="F75" s="182">
        <f t="shared" si="10"/>
        <v>1.243067508127749E-2</v>
      </c>
      <c r="G75" s="181">
        <v>1258</v>
      </c>
      <c r="H75" s="181">
        <v>90</v>
      </c>
      <c r="I75" s="181">
        <f t="shared" si="14"/>
        <v>1348</v>
      </c>
      <c r="J75" s="182">
        <f t="shared" si="11"/>
        <v>1.2654306500821404E-2</v>
      </c>
      <c r="K75" s="181">
        <f t="shared" si="12"/>
        <v>1998</v>
      </c>
    </row>
    <row r="76" spans="2:11" x14ac:dyDescent="0.2">
      <c r="B76" s="181" t="s">
        <v>309</v>
      </c>
      <c r="C76" s="181">
        <v>851</v>
      </c>
      <c r="D76" s="181">
        <v>513</v>
      </c>
      <c r="E76" s="181">
        <f t="shared" si="13"/>
        <v>1364</v>
      </c>
      <c r="F76" s="182">
        <f t="shared" si="10"/>
        <v>2.6085293555173073E-2</v>
      </c>
      <c r="G76" s="181">
        <v>2038</v>
      </c>
      <c r="H76" s="181">
        <v>139</v>
      </c>
      <c r="I76" s="181">
        <f t="shared" si="14"/>
        <v>2177</v>
      </c>
      <c r="J76" s="182">
        <f t="shared" si="11"/>
        <v>2.0436517249471955E-2</v>
      </c>
      <c r="K76" s="181">
        <f t="shared" si="12"/>
        <v>3541</v>
      </c>
    </row>
    <row r="77" spans="2:11" x14ac:dyDescent="0.2">
      <c r="B77" s="181" t="s">
        <v>324</v>
      </c>
      <c r="C77" s="181">
        <v>4394</v>
      </c>
      <c r="D77" s="181">
        <v>1404</v>
      </c>
      <c r="E77" s="181">
        <f t="shared" si="13"/>
        <v>5798</v>
      </c>
      <c r="F77" s="182">
        <f t="shared" si="10"/>
        <v>0.11088162172499522</v>
      </c>
      <c r="G77" s="181">
        <v>13212</v>
      </c>
      <c r="H77" s="181">
        <v>652</v>
      </c>
      <c r="I77" s="181">
        <f t="shared" si="14"/>
        <v>13864</v>
      </c>
      <c r="J77" s="182">
        <f t="shared" si="11"/>
        <v>0.13014785261675663</v>
      </c>
      <c r="K77" s="181">
        <f t="shared" si="12"/>
        <v>19662</v>
      </c>
    </row>
    <row r="78" spans="2:11" x14ac:dyDescent="0.2">
      <c r="B78" s="181" t="s">
        <v>325</v>
      </c>
      <c r="C78" s="181">
        <v>1474</v>
      </c>
      <c r="D78" s="181">
        <v>481</v>
      </c>
      <c r="E78" s="181">
        <f t="shared" si="13"/>
        <v>1955</v>
      </c>
      <c r="F78" s="182">
        <f t="shared" si="10"/>
        <v>3.7387645821380759E-2</v>
      </c>
      <c r="G78" s="181">
        <v>4980</v>
      </c>
      <c r="H78" s="181">
        <v>226</v>
      </c>
      <c r="I78" s="181">
        <f t="shared" si="14"/>
        <v>5206</v>
      </c>
      <c r="J78" s="182">
        <f t="shared" si="11"/>
        <v>4.8871157005397792E-2</v>
      </c>
      <c r="K78" s="181">
        <f t="shared" si="12"/>
        <v>7161</v>
      </c>
    </row>
    <row r="79" spans="2:11" x14ac:dyDescent="0.2">
      <c r="B79" s="181" t="s">
        <v>326</v>
      </c>
      <c r="C79" s="181">
        <v>1683</v>
      </c>
      <c r="D79" s="181">
        <v>713</v>
      </c>
      <c r="E79" s="181">
        <f t="shared" si="13"/>
        <v>2396</v>
      </c>
      <c r="F79" s="182">
        <f t="shared" si="10"/>
        <v>4.5821380761139799E-2</v>
      </c>
      <c r="G79" s="181">
        <v>4685</v>
      </c>
      <c r="H79" s="181">
        <v>294</v>
      </c>
      <c r="I79" s="181">
        <f t="shared" si="14"/>
        <v>4979</v>
      </c>
      <c r="J79" s="182">
        <f t="shared" si="11"/>
        <v>4.6740201830556209E-2</v>
      </c>
      <c r="K79" s="181">
        <f t="shared" si="12"/>
        <v>7375</v>
      </c>
    </row>
    <row r="80" spans="2:11" x14ac:dyDescent="0.2">
      <c r="B80" s="181" t="s">
        <v>327</v>
      </c>
      <c r="C80" s="181">
        <v>412</v>
      </c>
      <c r="D80" s="181">
        <v>148</v>
      </c>
      <c r="E80" s="181">
        <f t="shared" si="13"/>
        <v>560</v>
      </c>
      <c r="F80" s="182">
        <f t="shared" si="10"/>
        <v>1.0709504685408299E-2</v>
      </c>
      <c r="G80" s="181">
        <v>860</v>
      </c>
      <c r="H80" s="181">
        <v>55</v>
      </c>
      <c r="I80" s="181">
        <f t="shared" si="14"/>
        <v>915</v>
      </c>
      <c r="J80" s="182">
        <f t="shared" si="11"/>
        <v>8.5895329734804043E-3</v>
      </c>
      <c r="K80" s="181">
        <f t="shared" si="12"/>
        <v>1475</v>
      </c>
    </row>
    <row r="81" spans="2:11" x14ac:dyDescent="0.2">
      <c r="B81" s="181" t="s">
        <v>328</v>
      </c>
      <c r="C81" s="181">
        <v>1015</v>
      </c>
      <c r="D81" s="181">
        <v>412</v>
      </c>
      <c r="E81" s="181">
        <f t="shared" si="13"/>
        <v>1427</v>
      </c>
      <c r="F81" s="182">
        <f t="shared" si="10"/>
        <v>2.7290112832281506E-2</v>
      </c>
      <c r="G81" s="181">
        <v>2270</v>
      </c>
      <c r="H81" s="181">
        <v>124</v>
      </c>
      <c r="I81" s="181">
        <f t="shared" si="14"/>
        <v>2394</v>
      </c>
      <c r="J81" s="182">
        <f t="shared" si="11"/>
        <v>2.2473597747007745E-2</v>
      </c>
      <c r="K81" s="181">
        <f t="shared" si="12"/>
        <v>3821</v>
      </c>
    </row>
    <row r="82" spans="2:11" x14ac:dyDescent="0.2">
      <c r="B82" s="181" t="s">
        <v>329</v>
      </c>
      <c r="C82" s="181">
        <v>1144</v>
      </c>
      <c r="D82" s="181">
        <v>375</v>
      </c>
      <c r="E82" s="181">
        <f t="shared" si="13"/>
        <v>1519</v>
      </c>
      <c r="F82" s="182">
        <f t="shared" si="10"/>
        <v>2.9049531459170014E-2</v>
      </c>
      <c r="G82" s="181">
        <v>2366</v>
      </c>
      <c r="H82" s="181">
        <v>143</v>
      </c>
      <c r="I82" s="181">
        <f t="shared" si="14"/>
        <v>2509</v>
      </c>
      <c r="J82" s="182">
        <f t="shared" si="11"/>
        <v>2.3553156536024408E-2</v>
      </c>
      <c r="K82" s="181">
        <f t="shared" si="12"/>
        <v>4028</v>
      </c>
    </row>
    <row r="83" spans="2:11" x14ac:dyDescent="0.2">
      <c r="B83" s="181" t="s">
        <v>330</v>
      </c>
      <c r="C83" s="181">
        <v>855</v>
      </c>
      <c r="D83" s="181">
        <v>386</v>
      </c>
      <c r="E83" s="181">
        <f t="shared" si="13"/>
        <v>1241</v>
      </c>
      <c r="F83" s="182">
        <f t="shared" si="10"/>
        <v>2.373302734748518E-2</v>
      </c>
      <c r="G83" s="181">
        <v>2463</v>
      </c>
      <c r="H83" s="181">
        <v>81</v>
      </c>
      <c r="I83" s="181">
        <f t="shared" si="14"/>
        <v>2544</v>
      </c>
      <c r="J83" s="182">
        <f t="shared" si="11"/>
        <v>2.3881717906594695E-2</v>
      </c>
      <c r="K83" s="181">
        <f t="shared" si="12"/>
        <v>3785</v>
      </c>
    </row>
    <row r="84" spans="2:11" x14ac:dyDescent="0.2">
      <c r="B84" s="181" t="s">
        <v>334</v>
      </c>
      <c r="C84" s="181">
        <v>819</v>
      </c>
      <c r="D84" s="181">
        <v>423</v>
      </c>
      <c r="E84" s="181">
        <f t="shared" si="13"/>
        <v>1242</v>
      </c>
      <c r="F84" s="182">
        <f t="shared" si="10"/>
        <v>2.3752151462994836E-2</v>
      </c>
      <c r="G84" s="181">
        <v>1855</v>
      </c>
      <c r="H84" s="181">
        <v>158</v>
      </c>
      <c r="I84" s="181">
        <f t="shared" si="14"/>
        <v>2013</v>
      </c>
      <c r="J84" s="182">
        <f t="shared" si="11"/>
        <v>1.8896972541656887E-2</v>
      </c>
      <c r="K84" s="181">
        <f t="shared" si="12"/>
        <v>3255</v>
      </c>
    </row>
    <row r="85" spans="2:11" x14ac:dyDescent="0.2">
      <c r="B85" s="181" t="s">
        <v>335</v>
      </c>
      <c r="C85" s="181">
        <v>425</v>
      </c>
      <c r="D85" s="181">
        <v>191</v>
      </c>
      <c r="E85" s="181">
        <f t="shared" si="13"/>
        <v>616</v>
      </c>
      <c r="F85" s="182">
        <f t="shared" si="10"/>
        <v>1.178045515394913E-2</v>
      </c>
      <c r="G85" s="181">
        <v>775</v>
      </c>
      <c r="H85" s="181">
        <v>60</v>
      </c>
      <c r="I85" s="181">
        <f t="shared" si="14"/>
        <v>835</v>
      </c>
      <c r="J85" s="182">
        <f t="shared" si="11"/>
        <v>7.8385355550340298E-3</v>
      </c>
      <c r="K85" s="181">
        <f t="shared" si="12"/>
        <v>1451</v>
      </c>
    </row>
    <row r="86" spans="2:11" x14ac:dyDescent="0.2">
      <c r="B86" s="183" t="s">
        <v>66</v>
      </c>
      <c r="C86" s="181">
        <f>SUM(C53:C85)</f>
        <v>36988</v>
      </c>
      <c r="D86" s="181">
        <f>SUM(D53:D85)</f>
        <v>15302</v>
      </c>
      <c r="E86" s="183">
        <f t="shared" ref="E86" si="15">C86+D86</f>
        <v>52290</v>
      </c>
      <c r="F86" s="185">
        <f t="shared" ref="F86" si="16">E86/$E$86</f>
        <v>1</v>
      </c>
      <c r="G86" s="181">
        <f>SUM(G53:G85)</f>
        <v>100603</v>
      </c>
      <c r="H86" s="181">
        <f>SUM(H53:H85)</f>
        <v>5922</v>
      </c>
      <c r="I86" s="183">
        <f>G86+H86</f>
        <v>106525</v>
      </c>
      <c r="J86" s="214">
        <f t="shared" ref="J86" si="17">I86/$I$86</f>
        <v>1</v>
      </c>
      <c r="K86" s="183">
        <f t="shared" ref="K86:K87" si="18">E86+I86</f>
        <v>158815</v>
      </c>
    </row>
    <row r="87" spans="2:11" ht="24" x14ac:dyDescent="0.2">
      <c r="B87" s="219" t="s">
        <v>84</v>
      </c>
      <c r="C87" s="215">
        <f>+C86/$K$86</f>
        <v>0.23289991499543494</v>
      </c>
      <c r="D87" s="215">
        <f>+D86/$K$86</f>
        <v>9.6351100336869944E-2</v>
      </c>
      <c r="E87" s="216">
        <f>C87+D87</f>
        <v>0.32925101533230489</v>
      </c>
      <c r="F87" s="216"/>
      <c r="G87" s="215">
        <f>+G86/$K$86</f>
        <v>0.63346031546138593</v>
      </c>
      <c r="H87" s="215">
        <f>+H86/$K$86</f>
        <v>3.728866920630923E-2</v>
      </c>
      <c r="I87" s="216">
        <f>G87+H87</f>
        <v>0.67074898466769517</v>
      </c>
      <c r="J87" s="216"/>
      <c r="K87" s="216">
        <f t="shared" si="18"/>
        <v>1</v>
      </c>
    </row>
    <row r="88" spans="2:11" x14ac:dyDescent="0.2">
      <c r="B88" s="188" t="s">
        <v>149</v>
      </c>
    </row>
    <row r="89" spans="2:11" x14ac:dyDescent="0.2">
      <c r="B89" s="188" t="s">
        <v>150</v>
      </c>
    </row>
  </sheetData>
  <mergeCells count="10">
    <mergeCell ref="B6:K6"/>
    <mergeCell ref="B5:K5"/>
    <mergeCell ref="B48:K48"/>
    <mergeCell ref="B47:K47"/>
    <mergeCell ref="B50:K50"/>
    <mergeCell ref="B51:B52"/>
    <mergeCell ref="C51:K51"/>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2"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P87"/>
  <sheetViews>
    <sheetView showGridLines="0" zoomScaleNormal="100" workbookViewId="0"/>
  </sheetViews>
  <sheetFormatPr baseColWidth="10" defaultRowHeight="12" x14ac:dyDescent="0.2"/>
  <cols>
    <col min="1" max="1" width="6" style="189" customWidth="1"/>
    <col min="2" max="2" width="18.140625" style="189" customWidth="1"/>
    <col min="3" max="3" width="7.85546875" style="189" customWidth="1"/>
    <col min="4" max="4" width="7" style="189" customWidth="1"/>
    <col min="5" max="6" width="8.42578125" style="189" customWidth="1"/>
    <col min="7" max="7" width="8" style="189" customWidth="1"/>
    <col min="8" max="8" width="6.85546875" style="189" customWidth="1"/>
    <col min="9" max="11" width="8.28515625" style="189" customWidth="1"/>
    <col min="12" max="12" width="7.85546875" style="189" customWidth="1"/>
    <col min="13" max="251" width="11.42578125" style="189"/>
    <col min="252" max="252" width="18.140625" style="189" customWidth="1"/>
    <col min="253" max="253" width="7.85546875" style="189" customWidth="1"/>
    <col min="254" max="254" width="7" style="189" customWidth="1"/>
    <col min="255" max="256" width="8.42578125" style="189" customWidth="1"/>
    <col min="257" max="257" width="8" style="189" customWidth="1"/>
    <col min="258" max="258" width="6.85546875" style="189" customWidth="1"/>
    <col min="259" max="261" width="8.28515625" style="189" customWidth="1"/>
    <col min="262" max="267" width="0" style="189" hidden="1" customWidth="1"/>
    <col min="268" max="268" width="7.85546875" style="189" customWidth="1"/>
    <col min="269" max="507" width="11.42578125" style="189"/>
    <col min="508" max="508" width="18.140625" style="189" customWidth="1"/>
    <col min="509" max="509" width="7.85546875" style="189" customWidth="1"/>
    <col min="510" max="510" width="7" style="189" customWidth="1"/>
    <col min="511" max="512" width="8.42578125" style="189" customWidth="1"/>
    <col min="513" max="513" width="8" style="189" customWidth="1"/>
    <col min="514" max="514" width="6.85546875" style="189" customWidth="1"/>
    <col min="515" max="517" width="8.28515625" style="189" customWidth="1"/>
    <col min="518" max="523" width="0" style="189" hidden="1" customWidth="1"/>
    <col min="524" max="524" width="7.85546875" style="189" customWidth="1"/>
    <col min="525" max="763" width="11.42578125" style="189"/>
    <col min="764" max="764" width="18.140625" style="189" customWidth="1"/>
    <col min="765" max="765" width="7.85546875" style="189" customWidth="1"/>
    <col min="766" max="766" width="7" style="189" customWidth="1"/>
    <col min="767" max="768" width="8.42578125" style="189" customWidth="1"/>
    <col min="769" max="769" width="8" style="189" customWidth="1"/>
    <col min="770" max="770" width="6.85546875" style="189" customWidth="1"/>
    <col min="771" max="773" width="8.28515625" style="189" customWidth="1"/>
    <col min="774" max="779" width="0" style="189" hidden="1" customWidth="1"/>
    <col min="780" max="780" width="7.85546875" style="189" customWidth="1"/>
    <col min="781" max="1019" width="11.42578125" style="189"/>
    <col min="1020" max="1020" width="18.140625" style="189" customWidth="1"/>
    <col min="1021" max="1021" width="7.85546875" style="189" customWidth="1"/>
    <col min="1022" max="1022" width="7" style="189" customWidth="1"/>
    <col min="1023" max="1024" width="8.42578125" style="189" customWidth="1"/>
    <col min="1025" max="1025" width="8" style="189" customWidth="1"/>
    <col min="1026" max="1026" width="6.85546875" style="189" customWidth="1"/>
    <col min="1027" max="1029" width="8.28515625" style="189" customWidth="1"/>
    <col min="1030" max="1035" width="0" style="189" hidden="1" customWidth="1"/>
    <col min="1036" max="1036" width="7.85546875" style="189" customWidth="1"/>
    <col min="1037" max="1275" width="11.42578125" style="189"/>
    <col min="1276" max="1276" width="18.140625" style="189" customWidth="1"/>
    <col min="1277" max="1277" width="7.85546875" style="189" customWidth="1"/>
    <col min="1278" max="1278" width="7" style="189" customWidth="1"/>
    <col min="1279" max="1280" width="8.42578125" style="189" customWidth="1"/>
    <col min="1281" max="1281" width="8" style="189" customWidth="1"/>
    <col min="1282" max="1282" width="6.85546875" style="189" customWidth="1"/>
    <col min="1283" max="1285" width="8.28515625" style="189" customWidth="1"/>
    <col min="1286" max="1291" width="0" style="189" hidden="1" customWidth="1"/>
    <col min="1292" max="1292" width="7.85546875" style="189" customWidth="1"/>
    <col min="1293" max="1531" width="11.42578125" style="189"/>
    <col min="1532" max="1532" width="18.140625" style="189" customWidth="1"/>
    <col min="1533" max="1533" width="7.85546875" style="189" customWidth="1"/>
    <col min="1534" max="1534" width="7" style="189" customWidth="1"/>
    <col min="1535" max="1536" width="8.42578125" style="189" customWidth="1"/>
    <col min="1537" max="1537" width="8" style="189" customWidth="1"/>
    <col min="1538" max="1538" width="6.85546875" style="189" customWidth="1"/>
    <col min="1539" max="1541" width="8.28515625" style="189" customWidth="1"/>
    <col min="1542" max="1547" width="0" style="189" hidden="1" customWidth="1"/>
    <col min="1548" max="1548" width="7.85546875" style="189" customWidth="1"/>
    <col min="1549" max="1787" width="11.42578125" style="189"/>
    <col min="1788" max="1788" width="18.140625" style="189" customWidth="1"/>
    <col min="1789" max="1789" width="7.85546875" style="189" customWidth="1"/>
    <col min="1790" max="1790" width="7" style="189" customWidth="1"/>
    <col min="1791" max="1792" width="8.42578125" style="189" customWidth="1"/>
    <col min="1793" max="1793" width="8" style="189" customWidth="1"/>
    <col min="1794" max="1794" width="6.85546875" style="189" customWidth="1"/>
    <col min="1795" max="1797" width="8.28515625" style="189" customWidth="1"/>
    <col min="1798" max="1803" width="0" style="189" hidden="1" customWidth="1"/>
    <col min="1804" max="1804" width="7.85546875" style="189" customWidth="1"/>
    <col min="1805" max="2043" width="11.42578125" style="189"/>
    <col min="2044" max="2044" width="18.140625" style="189" customWidth="1"/>
    <col min="2045" max="2045" width="7.85546875" style="189" customWidth="1"/>
    <col min="2046" max="2046" width="7" style="189" customWidth="1"/>
    <col min="2047" max="2048" width="8.42578125" style="189" customWidth="1"/>
    <col min="2049" max="2049" width="8" style="189" customWidth="1"/>
    <col min="2050" max="2050" width="6.85546875" style="189" customWidth="1"/>
    <col min="2051" max="2053" width="8.28515625" style="189" customWidth="1"/>
    <col min="2054" max="2059" width="0" style="189" hidden="1" customWidth="1"/>
    <col min="2060" max="2060" width="7.85546875" style="189" customWidth="1"/>
    <col min="2061" max="2299" width="11.42578125" style="189"/>
    <col min="2300" max="2300" width="18.140625" style="189" customWidth="1"/>
    <col min="2301" max="2301" width="7.85546875" style="189" customWidth="1"/>
    <col min="2302" max="2302" width="7" style="189" customWidth="1"/>
    <col min="2303" max="2304" width="8.42578125" style="189" customWidth="1"/>
    <col min="2305" max="2305" width="8" style="189" customWidth="1"/>
    <col min="2306" max="2306" width="6.85546875" style="189" customWidth="1"/>
    <col min="2307" max="2309" width="8.28515625" style="189" customWidth="1"/>
    <col min="2310" max="2315" width="0" style="189" hidden="1" customWidth="1"/>
    <col min="2316" max="2316" width="7.85546875" style="189" customWidth="1"/>
    <col min="2317" max="2555" width="11.42578125" style="189"/>
    <col min="2556" max="2556" width="18.140625" style="189" customWidth="1"/>
    <col min="2557" max="2557" width="7.85546875" style="189" customWidth="1"/>
    <col min="2558" max="2558" width="7" style="189" customWidth="1"/>
    <col min="2559" max="2560" width="8.42578125" style="189" customWidth="1"/>
    <col min="2561" max="2561" width="8" style="189" customWidth="1"/>
    <col min="2562" max="2562" width="6.85546875" style="189" customWidth="1"/>
    <col min="2563" max="2565" width="8.28515625" style="189" customWidth="1"/>
    <col min="2566" max="2571" width="0" style="189" hidden="1" customWidth="1"/>
    <col min="2572" max="2572" width="7.85546875" style="189" customWidth="1"/>
    <col min="2573" max="2811" width="11.42578125" style="189"/>
    <col min="2812" max="2812" width="18.140625" style="189" customWidth="1"/>
    <col min="2813" max="2813" width="7.85546875" style="189" customWidth="1"/>
    <col min="2814" max="2814" width="7" style="189" customWidth="1"/>
    <col min="2815" max="2816" width="8.42578125" style="189" customWidth="1"/>
    <col min="2817" max="2817" width="8" style="189" customWidth="1"/>
    <col min="2818" max="2818" width="6.85546875" style="189" customWidth="1"/>
    <col min="2819" max="2821" width="8.28515625" style="189" customWidth="1"/>
    <col min="2822" max="2827" width="0" style="189" hidden="1" customWidth="1"/>
    <col min="2828" max="2828" width="7.85546875" style="189" customWidth="1"/>
    <col min="2829" max="3067" width="11.42578125" style="189"/>
    <col min="3068" max="3068" width="18.140625" style="189" customWidth="1"/>
    <col min="3069" max="3069" width="7.85546875" style="189" customWidth="1"/>
    <col min="3070" max="3070" width="7" style="189" customWidth="1"/>
    <col min="3071" max="3072" width="8.42578125" style="189" customWidth="1"/>
    <col min="3073" max="3073" width="8" style="189" customWidth="1"/>
    <col min="3074" max="3074" width="6.85546875" style="189" customWidth="1"/>
    <col min="3075" max="3077" width="8.28515625" style="189" customWidth="1"/>
    <col min="3078" max="3083" width="0" style="189" hidden="1" customWidth="1"/>
    <col min="3084" max="3084" width="7.85546875" style="189" customWidth="1"/>
    <col min="3085" max="3323" width="11.42578125" style="189"/>
    <col min="3324" max="3324" width="18.140625" style="189" customWidth="1"/>
    <col min="3325" max="3325" width="7.85546875" style="189" customWidth="1"/>
    <col min="3326" max="3326" width="7" style="189" customWidth="1"/>
    <col min="3327" max="3328" width="8.42578125" style="189" customWidth="1"/>
    <col min="3329" max="3329" width="8" style="189" customWidth="1"/>
    <col min="3330" max="3330" width="6.85546875" style="189" customWidth="1"/>
    <col min="3331" max="3333" width="8.28515625" style="189" customWidth="1"/>
    <col min="3334" max="3339" width="0" style="189" hidden="1" customWidth="1"/>
    <col min="3340" max="3340" width="7.85546875" style="189" customWidth="1"/>
    <col min="3341" max="3579" width="11.42578125" style="189"/>
    <col min="3580" max="3580" width="18.140625" style="189" customWidth="1"/>
    <col min="3581" max="3581" width="7.85546875" style="189" customWidth="1"/>
    <col min="3582" max="3582" width="7" style="189" customWidth="1"/>
    <col min="3583" max="3584" width="8.42578125" style="189" customWidth="1"/>
    <col min="3585" max="3585" width="8" style="189" customWidth="1"/>
    <col min="3586" max="3586" width="6.85546875" style="189" customWidth="1"/>
    <col min="3587" max="3589" width="8.28515625" style="189" customWidth="1"/>
    <col min="3590" max="3595" width="0" style="189" hidden="1" customWidth="1"/>
    <col min="3596" max="3596" width="7.85546875" style="189" customWidth="1"/>
    <col min="3597" max="3835" width="11.42578125" style="189"/>
    <col min="3836" max="3836" width="18.140625" style="189" customWidth="1"/>
    <col min="3837" max="3837" width="7.85546875" style="189" customWidth="1"/>
    <col min="3838" max="3838" width="7" style="189" customWidth="1"/>
    <col min="3839" max="3840" width="8.42578125" style="189" customWidth="1"/>
    <col min="3841" max="3841" width="8" style="189" customWidth="1"/>
    <col min="3842" max="3842" width="6.85546875" style="189" customWidth="1"/>
    <col min="3843" max="3845" width="8.28515625" style="189" customWidth="1"/>
    <col min="3846" max="3851" width="0" style="189" hidden="1" customWidth="1"/>
    <col min="3852" max="3852" width="7.85546875" style="189" customWidth="1"/>
    <col min="3853" max="4091" width="11.42578125" style="189"/>
    <col min="4092" max="4092" width="18.140625" style="189" customWidth="1"/>
    <col min="4093" max="4093" width="7.85546875" style="189" customWidth="1"/>
    <col min="4094" max="4094" width="7" style="189" customWidth="1"/>
    <col min="4095" max="4096" width="8.42578125" style="189" customWidth="1"/>
    <col min="4097" max="4097" width="8" style="189" customWidth="1"/>
    <col min="4098" max="4098" width="6.85546875" style="189" customWidth="1"/>
    <col min="4099" max="4101" width="8.28515625" style="189" customWidth="1"/>
    <col min="4102" max="4107" width="0" style="189" hidden="1" customWidth="1"/>
    <col min="4108" max="4108" width="7.85546875" style="189" customWidth="1"/>
    <col min="4109" max="4347" width="11.42578125" style="189"/>
    <col min="4348" max="4348" width="18.140625" style="189" customWidth="1"/>
    <col min="4349" max="4349" width="7.85546875" style="189" customWidth="1"/>
    <col min="4350" max="4350" width="7" style="189" customWidth="1"/>
    <col min="4351" max="4352" width="8.42578125" style="189" customWidth="1"/>
    <col min="4353" max="4353" width="8" style="189" customWidth="1"/>
    <col min="4354" max="4354" width="6.85546875" style="189" customWidth="1"/>
    <col min="4355" max="4357" width="8.28515625" style="189" customWidth="1"/>
    <col min="4358" max="4363" width="0" style="189" hidden="1" customWidth="1"/>
    <col min="4364" max="4364" width="7.85546875" style="189" customWidth="1"/>
    <col min="4365" max="4603" width="11.42578125" style="189"/>
    <col min="4604" max="4604" width="18.140625" style="189" customWidth="1"/>
    <col min="4605" max="4605" width="7.85546875" style="189" customWidth="1"/>
    <col min="4606" max="4606" width="7" style="189" customWidth="1"/>
    <col min="4607" max="4608" width="8.42578125" style="189" customWidth="1"/>
    <col min="4609" max="4609" width="8" style="189" customWidth="1"/>
    <col min="4610" max="4610" width="6.85546875" style="189" customWidth="1"/>
    <col min="4611" max="4613" width="8.28515625" style="189" customWidth="1"/>
    <col min="4614" max="4619" width="0" style="189" hidden="1" customWidth="1"/>
    <col min="4620" max="4620" width="7.85546875" style="189" customWidth="1"/>
    <col min="4621" max="4859" width="11.42578125" style="189"/>
    <col min="4860" max="4860" width="18.140625" style="189" customWidth="1"/>
    <col min="4861" max="4861" width="7.85546875" style="189" customWidth="1"/>
    <col min="4862" max="4862" width="7" style="189" customWidth="1"/>
    <col min="4863" max="4864" width="8.42578125" style="189" customWidth="1"/>
    <col min="4865" max="4865" width="8" style="189" customWidth="1"/>
    <col min="4866" max="4866" width="6.85546875" style="189" customWidth="1"/>
    <col min="4867" max="4869" width="8.28515625" style="189" customWidth="1"/>
    <col min="4870" max="4875" width="0" style="189" hidden="1" customWidth="1"/>
    <col min="4876" max="4876" width="7.85546875" style="189" customWidth="1"/>
    <col min="4877" max="5115" width="11.42578125" style="189"/>
    <col min="5116" max="5116" width="18.140625" style="189" customWidth="1"/>
    <col min="5117" max="5117" width="7.85546875" style="189" customWidth="1"/>
    <col min="5118" max="5118" width="7" style="189" customWidth="1"/>
    <col min="5119" max="5120" width="8.42578125" style="189" customWidth="1"/>
    <col min="5121" max="5121" width="8" style="189" customWidth="1"/>
    <col min="5122" max="5122" width="6.85546875" style="189" customWidth="1"/>
    <col min="5123" max="5125" width="8.28515625" style="189" customWidth="1"/>
    <col min="5126" max="5131" width="0" style="189" hidden="1" customWidth="1"/>
    <col min="5132" max="5132" width="7.85546875" style="189" customWidth="1"/>
    <col min="5133" max="5371" width="11.42578125" style="189"/>
    <col min="5372" max="5372" width="18.140625" style="189" customWidth="1"/>
    <col min="5373" max="5373" width="7.85546875" style="189" customWidth="1"/>
    <col min="5374" max="5374" width="7" style="189" customWidth="1"/>
    <col min="5375" max="5376" width="8.42578125" style="189" customWidth="1"/>
    <col min="5377" max="5377" width="8" style="189" customWidth="1"/>
    <col min="5378" max="5378" width="6.85546875" style="189" customWidth="1"/>
    <col min="5379" max="5381" width="8.28515625" style="189" customWidth="1"/>
    <col min="5382" max="5387" width="0" style="189" hidden="1" customWidth="1"/>
    <col min="5388" max="5388" width="7.85546875" style="189" customWidth="1"/>
    <col min="5389" max="5627" width="11.42578125" style="189"/>
    <col min="5628" max="5628" width="18.140625" style="189" customWidth="1"/>
    <col min="5629" max="5629" width="7.85546875" style="189" customWidth="1"/>
    <col min="5630" max="5630" width="7" style="189" customWidth="1"/>
    <col min="5631" max="5632" width="8.42578125" style="189" customWidth="1"/>
    <col min="5633" max="5633" width="8" style="189" customWidth="1"/>
    <col min="5634" max="5634" width="6.85546875" style="189" customWidth="1"/>
    <col min="5635" max="5637" width="8.28515625" style="189" customWidth="1"/>
    <col min="5638" max="5643" width="0" style="189" hidden="1" customWidth="1"/>
    <col min="5644" max="5644" width="7.85546875" style="189" customWidth="1"/>
    <col min="5645" max="5883" width="11.42578125" style="189"/>
    <col min="5884" max="5884" width="18.140625" style="189" customWidth="1"/>
    <col min="5885" max="5885" width="7.85546875" style="189" customWidth="1"/>
    <col min="5886" max="5886" width="7" style="189" customWidth="1"/>
    <col min="5887" max="5888" width="8.42578125" style="189" customWidth="1"/>
    <col min="5889" max="5889" width="8" style="189" customWidth="1"/>
    <col min="5890" max="5890" width="6.85546875" style="189" customWidth="1"/>
    <col min="5891" max="5893" width="8.28515625" style="189" customWidth="1"/>
    <col min="5894" max="5899" width="0" style="189" hidden="1" customWidth="1"/>
    <col min="5900" max="5900" width="7.85546875" style="189" customWidth="1"/>
    <col min="5901" max="6139" width="11.42578125" style="189"/>
    <col min="6140" max="6140" width="18.140625" style="189" customWidth="1"/>
    <col min="6141" max="6141" width="7.85546875" style="189" customWidth="1"/>
    <col min="6142" max="6142" width="7" style="189" customWidth="1"/>
    <col min="6143" max="6144" width="8.42578125" style="189" customWidth="1"/>
    <col min="6145" max="6145" width="8" style="189" customWidth="1"/>
    <col min="6146" max="6146" width="6.85546875" style="189" customWidth="1"/>
    <col min="6147" max="6149" width="8.28515625" style="189" customWidth="1"/>
    <col min="6150" max="6155" width="0" style="189" hidden="1" customWidth="1"/>
    <col min="6156" max="6156" width="7.85546875" style="189" customWidth="1"/>
    <col min="6157" max="6395" width="11.42578125" style="189"/>
    <col min="6396" max="6396" width="18.140625" style="189" customWidth="1"/>
    <col min="6397" max="6397" width="7.85546875" style="189" customWidth="1"/>
    <col min="6398" max="6398" width="7" style="189" customWidth="1"/>
    <col min="6399" max="6400" width="8.42578125" style="189" customWidth="1"/>
    <col min="6401" max="6401" width="8" style="189" customWidth="1"/>
    <col min="6402" max="6402" width="6.85546875" style="189" customWidth="1"/>
    <col min="6403" max="6405" width="8.28515625" style="189" customWidth="1"/>
    <col min="6406" max="6411" width="0" style="189" hidden="1" customWidth="1"/>
    <col min="6412" max="6412" width="7.85546875" style="189" customWidth="1"/>
    <col min="6413" max="6651" width="11.42578125" style="189"/>
    <col min="6652" max="6652" width="18.140625" style="189" customWidth="1"/>
    <col min="6653" max="6653" width="7.85546875" style="189" customWidth="1"/>
    <col min="6654" max="6654" width="7" style="189" customWidth="1"/>
    <col min="6655" max="6656" width="8.42578125" style="189" customWidth="1"/>
    <col min="6657" max="6657" width="8" style="189" customWidth="1"/>
    <col min="6658" max="6658" width="6.85546875" style="189" customWidth="1"/>
    <col min="6659" max="6661" width="8.28515625" style="189" customWidth="1"/>
    <col min="6662" max="6667" width="0" style="189" hidden="1" customWidth="1"/>
    <col min="6668" max="6668" width="7.85546875" style="189" customWidth="1"/>
    <col min="6669" max="6907" width="11.42578125" style="189"/>
    <col min="6908" max="6908" width="18.140625" style="189" customWidth="1"/>
    <col min="6909" max="6909" width="7.85546875" style="189" customWidth="1"/>
    <col min="6910" max="6910" width="7" style="189" customWidth="1"/>
    <col min="6911" max="6912" width="8.42578125" style="189" customWidth="1"/>
    <col min="6913" max="6913" width="8" style="189" customWidth="1"/>
    <col min="6914" max="6914" width="6.85546875" style="189" customWidth="1"/>
    <col min="6915" max="6917" width="8.28515625" style="189" customWidth="1"/>
    <col min="6918" max="6923" width="0" style="189" hidden="1" customWidth="1"/>
    <col min="6924" max="6924" width="7.85546875" style="189" customWidth="1"/>
    <col min="6925" max="7163" width="11.42578125" style="189"/>
    <col min="7164" max="7164" width="18.140625" style="189" customWidth="1"/>
    <col min="7165" max="7165" width="7.85546875" style="189" customWidth="1"/>
    <col min="7166" max="7166" width="7" style="189" customWidth="1"/>
    <col min="7167" max="7168" width="8.42578125" style="189" customWidth="1"/>
    <col min="7169" max="7169" width="8" style="189" customWidth="1"/>
    <col min="7170" max="7170" width="6.85546875" style="189" customWidth="1"/>
    <col min="7171" max="7173" width="8.28515625" style="189" customWidth="1"/>
    <col min="7174" max="7179" width="0" style="189" hidden="1" customWidth="1"/>
    <col min="7180" max="7180" width="7.85546875" style="189" customWidth="1"/>
    <col min="7181" max="7419" width="11.42578125" style="189"/>
    <col min="7420" max="7420" width="18.140625" style="189" customWidth="1"/>
    <col min="7421" max="7421" width="7.85546875" style="189" customWidth="1"/>
    <col min="7422" max="7422" width="7" style="189" customWidth="1"/>
    <col min="7423" max="7424" width="8.42578125" style="189" customWidth="1"/>
    <col min="7425" max="7425" width="8" style="189" customWidth="1"/>
    <col min="7426" max="7426" width="6.85546875" style="189" customWidth="1"/>
    <col min="7427" max="7429" width="8.28515625" style="189" customWidth="1"/>
    <col min="7430" max="7435" width="0" style="189" hidden="1" customWidth="1"/>
    <col min="7436" max="7436" width="7.85546875" style="189" customWidth="1"/>
    <col min="7437" max="7675" width="11.42578125" style="189"/>
    <col min="7676" max="7676" width="18.140625" style="189" customWidth="1"/>
    <col min="7677" max="7677" width="7.85546875" style="189" customWidth="1"/>
    <col min="7678" max="7678" width="7" style="189" customWidth="1"/>
    <col min="7679" max="7680" width="8.42578125" style="189" customWidth="1"/>
    <col min="7681" max="7681" width="8" style="189" customWidth="1"/>
    <col min="7682" max="7682" width="6.85546875" style="189" customWidth="1"/>
    <col min="7683" max="7685" width="8.28515625" style="189" customWidth="1"/>
    <col min="7686" max="7691" width="0" style="189" hidden="1" customWidth="1"/>
    <col min="7692" max="7692" width="7.85546875" style="189" customWidth="1"/>
    <col min="7693" max="7931" width="11.42578125" style="189"/>
    <col min="7932" max="7932" width="18.140625" style="189" customWidth="1"/>
    <col min="7933" max="7933" width="7.85546875" style="189" customWidth="1"/>
    <col min="7934" max="7934" width="7" style="189" customWidth="1"/>
    <col min="7935" max="7936" width="8.42578125" style="189" customWidth="1"/>
    <col min="7937" max="7937" width="8" style="189" customWidth="1"/>
    <col min="7938" max="7938" width="6.85546875" style="189" customWidth="1"/>
    <col min="7939" max="7941" width="8.28515625" style="189" customWidth="1"/>
    <col min="7942" max="7947" width="0" style="189" hidden="1" customWidth="1"/>
    <col min="7948" max="7948" width="7.85546875" style="189" customWidth="1"/>
    <col min="7949" max="8187" width="11.42578125" style="189"/>
    <col min="8188" max="8188" width="18.140625" style="189" customWidth="1"/>
    <col min="8189" max="8189" width="7.85546875" style="189" customWidth="1"/>
    <col min="8190" max="8190" width="7" style="189" customWidth="1"/>
    <col min="8191" max="8192" width="8.42578125" style="189" customWidth="1"/>
    <col min="8193" max="8193" width="8" style="189" customWidth="1"/>
    <col min="8194" max="8194" width="6.85546875" style="189" customWidth="1"/>
    <col min="8195" max="8197" width="8.28515625" style="189" customWidth="1"/>
    <col min="8198" max="8203" width="0" style="189" hidden="1" customWidth="1"/>
    <col min="8204" max="8204" width="7.85546875" style="189" customWidth="1"/>
    <col min="8205" max="8443" width="11.42578125" style="189"/>
    <col min="8444" max="8444" width="18.140625" style="189" customWidth="1"/>
    <col min="8445" max="8445" width="7.85546875" style="189" customWidth="1"/>
    <col min="8446" max="8446" width="7" style="189" customWidth="1"/>
    <col min="8447" max="8448" width="8.42578125" style="189" customWidth="1"/>
    <col min="8449" max="8449" width="8" style="189" customWidth="1"/>
    <col min="8450" max="8450" width="6.85546875" style="189" customWidth="1"/>
    <col min="8451" max="8453" width="8.28515625" style="189" customWidth="1"/>
    <col min="8454" max="8459" width="0" style="189" hidden="1" customWidth="1"/>
    <col min="8460" max="8460" width="7.85546875" style="189" customWidth="1"/>
    <col min="8461" max="8699" width="11.42578125" style="189"/>
    <col min="8700" max="8700" width="18.140625" style="189" customWidth="1"/>
    <col min="8701" max="8701" width="7.85546875" style="189" customWidth="1"/>
    <col min="8702" max="8702" width="7" style="189" customWidth="1"/>
    <col min="8703" max="8704" width="8.42578125" style="189" customWidth="1"/>
    <col min="8705" max="8705" width="8" style="189" customWidth="1"/>
    <col min="8706" max="8706" width="6.85546875" style="189" customWidth="1"/>
    <col min="8707" max="8709" width="8.28515625" style="189" customWidth="1"/>
    <col min="8710" max="8715" width="0" style="189" hidden="1" customWidth="1"/>
    <col min="8716" max="8716" width="7.85546875" style="189" customWidth="1"/>
    <col min="8717" max="8955" width="11.42578125" style="189"/>
    <col min="8956" max="8956" width="18.140625" style="189" customWidth="1"/>
    <col min="8957" max="8957" width="7.85546875" style="189" customWidth="1"/>
    <col min="8958" max="8958" width="7" style="189" customWidth="1"/>
    <col min="8959" max="8960" width="8.42578125" style="189" customWidth="1"/>
    <col min="8961" max="8961" width="8" style="189" customWidth="1"/>
    <col min="8962" max="8962" width="6.85546875" style="189" customWidth="1"/>
    <col min="8963" max="8965" width="8.28515625" style="189" customWidth="1"/>
    <col min="8966" max="8971" width="0" style="189" hidden="1" customWidth="1"/>
    <col min="8972" max="8972" width="7.85546875" style="189" customWidth="1"/>
    <col min="8973" max="9211" width="11.42578125" style="189"/>
    <col min="9212" max="9212" width="18.140625" style="189" customWidth="1"/>
    <col min="9213" max="9213" width="7.85546875" style="189" customWidth="1"/>
    <col min="9214" max="9214" width="7" style="189" customWidth="1"/>
    <col min="9215" max="9216" width="8.42578125" style="189" customWidth="1"/>
    <col min="9217" max="9217" width="8" style="189" customWidth="1"/>
    <col min="9218" max="9218" width="6.85546875" style="189" customWidth="1"/>
    <col min="9219" max="9221" width="8.28515625" style="189" customWidth="1"/>
    <col min="9222" max="9227" width="0" style="189" hidden="1" customWidth="1"/>
    <col min="9228" max="9228" width="7.85546875" style="189" customWidth="1"/>
    <col min="9229" max="9467" width="11.42578125" style="189"/>
    <col min="9468" max="9468" width="18.140625" style="189" customWidth="1"/>
    <col min="9469" max="9469" width="7.85546875" style="189" customWidth="1"/>
    <col min="9470" max="9470" width="7" style="189" customWidth="1"/>
    <col min="9471" max="9472" width="8.42578125" style="189" customWidth="1"/>
    <col min="9473" max="9473" width="8" style="189" customWidth="1"/>
    <col min="9474" max="9474" width="6.85546875" style="189" customWidth="1"/>
    <col min="9475" max="9477" width="8.28515625" style="189" customWidth="1"/>
    <col min="9478" max="9483" width="0" style="189" hidden="1" customWidth="1"/>
    <col min="9484" max="9484" width="7.85546875" style="189" customWidth="1"/>
    <col min="9485" max="9723" width="11.42578125" style="189"/>
    <col min="9724" max="9724" width="18.140625" style="189" customWidth="1"/>
    <col min="9725" max="9725" width="7.85546875" style="189" customWidth="1"/>
    <col min="9726" max="9726" width="7" style="189" customWidth="1"/>
    <col min="9727" max="9728" width="8.42578125" style="189" customWidth="1"/>
    <col min="9729" max="9729" width="8" style="189" customWidth="1"/>
    <col min="9730" max="9730" width="6.85546875" style="189" customWidth="1"/>
    <col min="9731" max="9733" width="8.28515625" style="189" customWidth="1"/>
    <col min="9734" max="9739" width="0" style="189" hidden="1" customWidth="1"/>
    <col min="9740" max="9740" width="7.85546875" style="189" customWidth="1"/>
    <col min="9741" max="9979" width="11.42578125" style="189"/>
    <col min="9980" max="9980" width="18.140625" style="189" customWidth="1"/>
    <col min="9981" max="9981" width="7.85546875" style="189" customWidth="1"/>
    <col min="9982" max="9982" width="7" style="189" customWidth="1"/>
    <col min="9983" max="9984" width="8.42578125" style="189" customWidth="1"/>
    <col min="9985" max="9985" width="8" style="189" customWidth="1"/>
    <col min="9986" max="9986" width="6.85546875" style="189" customWidth="1"/>
    <col min="9987" max="9989" width="8.28515625" style="189" customWidth="1"/>
    <col min="9990" max="9995" width="0" style="189" hidden="1" customWidth="1"/>
    <col min="9996" max="9996" width="7.85546875" style="189" customWidth="1"/>
    <col min="9997" max="10235" width="11.42578125" style="189"/>
    <col min="10236" max="10236" width="18.140625" style="189" customWidth="1"/>
    <col min="10237" max="10237" width="7.85546875" style="189" customWidth="1"/>
    <col min="10238" max="10238" width="7" style="189" customWidth="1"/>
    <col min="10239" max="10240" width="8.42578125" style="189" customWidth="1"/>
    <col min="10241" max="10241" width="8" style="189" customWidth="1"/>
    <col min="10242" max="10242" width="6.85546875" style="189" customWidth="1"/>
    <col min="10243" max="10245" width="8.28515625" style="189" customWidth="1"/>
    <col min="10246" max="10251" width="0" style="189" hidden="1" customWidth="1"/>
    <col min="10252" max="10252" width="7.85546875" style="189" customWidth="1"/>
    <col min="10253" max="10491" width="11.42578125" style="189"/>
    <col min="10492" max="10492" width="18.140625" style="189" customWidth="1"/>
    <col min="10493" max="10493" width="7.85546875" style="189" customWidth="1"/>
    <col min="10494" max="10494" width="7" style="189" customWidth="1"/>
    <col min="10495" max="10496" width="8.42578125" style="189" customWidth="1"/>
    <col min="10497" max="10497" width="8" style="189" customWidth="1"/>
    <col min="10498" max="10498" width="6.85546875" style="189" customWidth="1"/>
    <col min="10499" max="10501" width="8.28515625" style="189" customWidth="1"/>
    <col min="10502" max="10507" width="0" style="189" hidden="1" customWidth="1"/>
    <col min="10508" max="10508" width="7.85546875" style="189" customWidth="1"/>
    <col min="10509" max="10747" width="11.42578125" style="189"/>
    <col min="10748" max="10748" width="18.140625" style="189" customWidth="1"/>
    <col min="10749" max="10749" width="7.85546875" style="189" customWidth="1"/>
    <col min="10750" max="10750" width="7" style="189" customWidth="1"/>
    <col min="10751" max="10752" width="8.42578125" style="189" customWidth="1"/>
    <col min="10753" max="10753" width="8" style="189" customWidth="1"/>
    <col min="10754" max="10754" width="6.85546875" style="189" customWidth="1"/>
    <col min="10755" max="10757" width="8.28515625" style="189" customWidth="1"/>
    <col min="10758" max="10763" width="0" style="189" hidden="1" customWidth="1"/>
    <col min="10764" max="10764" width="7.85546875" style="189" customWidth="1"/>
    <col min="10765" max="11003" width="11.42578125" style="189"/>
    <col min="11004" max="11004" width="18.140625" style="189" customWidth="1"/>
    <col min="11005" max="11005" width="7.85546875" style="189" customWidth="1"/>
    <col min="11006" max="11006" width="7" style="189" customWidth="1"/>
    <col min="11007" max="11008" width="8.42578125" style="189" customWidth="1"/>
    <col min="11009" max="11009" width="8" style="189" customWidth="1"/>
    <col min="11010" max="11010" width="6.85546875" style="189" customWidth="1"/>
    <col min="11011" max="11013" width="8.28515625" style="189" customWidth="1"/>
    <col min="11014" max="11019" width="0" style="189" hidden="1" customWidth="1"/>
    <col min="11020" max="11020" width="7.85546875" style="189" customWidth="1"/>
    <col min="11021" max="11259" width="11.42578125" style="189"/>
    <col min="11260" max="11260" width="18.140625" style="189" customWidth="1"/>
    <col min="11261" max="11261" width="7.85546875" style="189" customWidth="1"/>
    <col min="11262" max="11262" width="7" style="189" customWidth="1"/>
    <col min="11263" max="11264" width="8.42578125" style="189" customWidth="1"/>
    <col min="11265" max="11265" width="8" style="189" customWidth="1"/>
    <col min="11266" max="11266" width="6.85546875" style="189" customWidth="1"/>
    <col min="11267" max="11269" width="8.28515625" style="189" customWidth="1"/>
    <col min="11270" max="11275" width="0" style="189" hidden="1" customWidth="1"/>
    <col min="11276" max="11276" width="7.85546875" style="189" customWidth="1"/>
    <col min="11277" max="11515" width="11.42578125" style="189"/>
    <col min="11516" max="11516" width="18.140625" style="189" customWidth="1"/>
    <col min="11517" max="11517" width="7.85546875" style="189" customWidth="1"/>
    <col min="11518" max="11518" width="7" style="189" customWidth="1"/>
    <col min="11519" max="11520" width="8.42578125" style="189" customWidth="1"/>
    <col min="11521" max="11521" width="8" style="189" customWidth="1"/>
    <col min="11522" max="11522" width="6.85546875" style="189" customWidth="1"/>
    <col min="11523" max="11525" width="8.28515625" style="189" customWidth="1"/>
    <col min="11526" max="11531" width="0" style="189" hidden="1" customWidth="1"/>
    <col min="11532" max="11532" width="7.85546875" style="189" customWidth="1"/>
    <col min="11533" max="11771" width="11.42578125" style="189"/>
    <col min="11772" max="11772" width="18.140625" style="189" customWidth="1"/>
    <col min="11773" max="11773" width="7.85546875" style="189" customWidth="1"/>
    <col min="11774" max="11774" width="7" style="189" customWidth="1"/>
    <col min="11775" max="11776" width="8.42578125" style="189" customWidth="1"/>
    <col min="11777" max="11777" width="8" style="189" customWidth="1"/>
    <col min="11778" max="11778" width="6.85546875" style="189" customWidth="1"/>
    <col min="11779" max="11781" width="8.28515625" style="189" customWidth="1"/>
    <col min="11782" max="11787" width="0" style="189" hidden="1" customWidth="1"/>
    <col min="11788" max="11788" width="7.85546875" style="189" customWidth="1"/>
    <col min="11789" max="12027" width="11.42578125" style="189"/>
    <col min="12028" max="12028" width="18.140625" style="189" customWidth="1"/>
    <col min="12029" max="12029" width="7.85546875" style="189" customWidth="1"/>
    <col min="12030" max="12030" width="7" style="189" customWidth="1"/>
    <col min="12031" max="12032" width="8.42578125" style="189" customWidth="1"/>
    <col min="12033" max="12033" width="8" style="189" customWidth="1"/>
    <col min="12034" max="12034" width="6.85546875" style="189" customWidth="1"/>
    <col min="12035" max="12037" width="8.28515625" style="189" customWidth="1"/>
    <col min="12038" max="12043" width="0" style="189" hidden="1" customWidth="1"/>
    <col min="12044" max="12044" width="7.85546875" style="189" customWidth="1"/>
    <col min="12045" max="12283" width="11.42578125" style="189"/>
    <col min="12284" max="12284" width="18.140625" style="189" customWidth="1"/>
    <col min="12285" max="12285" width="7.85546875" style="189" customWidth="1"/>
    <col min="12286" max="12286" width="7" style="189" customWidth="1"/>
    <col min="12287" max="12288" width="8.42578125" style="189" customWidth="1"/>
    <col min="12289" max="12289" width="8" style="189" customWidth="1"/>
    <col min="12290" max="12290" width="6.85546875" style="189" customWidth="1"/>
    <col min="12291" max="12293" width="8.28515625" style="189" customWidth="1"/>
    <col min="12294" max="12299" width="0" style="189" hidden="1" customWidth="1"/>
    <col min="12300" max="12300" width="7.85546875" style="189" customWidth="1"/>
    <col min="12301" max="12539" width="11.42578125" style="189"/>
    <col min="12540" max="12540" width="18.140625" style="189" customWidth="1"/>
    <col min="12541" max="12541" width="7.85546875" style="189" customWidth="1"/>
    <col min="12542" max="12542" width="7" style="189" customWidth="1"/>
    <col min="12543" max="12544" width="8.42578125" style="189" customWidth="1"/>
    <col min="12545" max="12545" width="8" style="189" customWidth="1"/>
    <col min="12546" max="12546" width="6.85546875" style="189" customWidth="1"/>
    <col min="12547" max="12549" width="8.28515625" style="189" customWidth="1"/>
    <col min="12550" max="12555" width="0" style="189" hidden="1" customWidth="1"/>
    <col min="12556" max="12556" width="7.85546875" style="189" customWidth="1"/>
    <col min="12557" max="12795" width="11.42578125" style="189"/>
    <col min="12796" max="12796" width="18.140625" style="189" customWidth="1"/>
    <col min="12797" max="12797" width="7.85546875" style="189" customWidth="1"/>
    <col min="12798" max="12798" width="7" style="189" customWidth="1"/>
    <col min="12799" max="12800" width="8.42578125" style="189" customWidth="1"/>
    <col min="12801" max="12801" width="8" style="189" customWidth="1"/>
    <col min="12802" max="12802" width="6.85546875" style="189" customWidth="1"/>
    <col min="12803" max="12805" width="8.28515625" style="189" customWidth="1"/>
    <col min="12806" max="12811" width="0" style="189" hidden="1" customWidth="1"/>
    <col min="12812" max="12812" width="7.85546875" style="189" customWidth="1"/>
    <col min="12813" max="13051" width="11.42578125" style="189"/>
    <col min="13052" max="13052" width="18.140625" style="189" customWidth="1"/>
    <col min="13053" max="13053" width="7.85546875" style="189" customWidth="1"/>
    <col min="13054" max="13054" width="7" style="189" customWidth="1"/>
    <col min="13055" max="13056" width="8.42578125" style="189" customWidth="1"/>
    <col min="13057" max="13057" width="8" style="189" customWidth="1"/>
    <col min="13058" max="13058" width="6.85546875" style="189" customWidth="1"/>
    <col min="13059" max="13061" width="8.28515625" style="189" customWidth="1"/>
    <col min="13062" max="13067" width="0" style="189" hidden="1" customWidth="1"/>
    <col min="13068" max="13068" width="7.85546875" style="189" customWidth="1"/>
    <col min="13069" max="13307" width="11.42578125" style="189"/>
    <col min="13308" max="13308" width="18.140625" style="189" customWidth="1"/>
    <col min="13309" max="13309" width="7.85546875" style="189" customWidth="1"/>
    <col min="13310" max="13310" width="7" style="189" customWidth="1"/>
    <col min="13311" max="13312" width="8.42578125" style="189" customWidth="1"/>
    <col min="13313" max="13313" width="8" style="189" customWidth="1"/>
    <col min="13314" max="13314" width="6.85546875" style="189" customWidth="1"/>
    <col min="13315" max="13317" width="8.28515625" style="189" customWidth="1"/>
    <col min="13318" max="13323" width="0" style="189" hidden="1" customWidth="1"/>
    <col min="13324" max="13324" width="7.85546875" style="189" customWidth="1"/>
    <col min="13325" max="13563" width="11.42578125" style="189"/>
    <col min="13564" max="13564" width="18.140625" style="189" customWidth="1"/>
    <col min="13565" max="13565" width="7.85546875" style="189" customWidth="1"/>
    <col min="13566" max="13566" width="7" style="189" customWidth="1"/>
    <col min="13567" max="13568" width="8.42578125" style="189" customWidth="1"/>
    <col min="13569" max="13569" width="8" style="189" customWidth="1"/>
    <col min="13570" max="13570" width="6.85546875" style="189" customWidth="1"/>
    <col min="13571" max="13573" width="8.28515625" style="189" customWidth="1"/>
    <col min="13574" max="13579" width="0" style="189" hidden="1" customWidth="1"/>
    <col min="13580" max="13580" width="7.85546875" style="189" customWidth="1"/>
    <col min="13581" max="13819" width="11.42578125" style="189"/>
    <col min="13820" max="13820" width="18.140625" style="189" customWidth="1"/>
    <col min="13821" max="13821" width="7.85546875" style="189" customWidth="1"/>
    <col min="13822" max="13822" width="7" style="189" customWidth="1"/>
    <col min="13823" max="13824" width="8.42578125" style="189" customWidth="1"/>
    <col min="13825" max="13825" width="8" style="189" customWidth="1"/>
    <col min="13826" max="13826" width="6.85546875" style="189" customWidth="1"/>
    <col min="13827" max="13829" width="8.28515625" style="189" customWidth="1"/>
    <col min="13830" max="13835" width="0" style="189" hidden="1" customWidth="1"/>
    <col min="13836" max="13836" width="7.85546875" style="189" customWidth="1"/>
    <col min="13837" max="14075" width="11.42578125" style="189"/>
    <col min="14076" max="14076" width="18.140625" style="189" customWidth="1"/>
    <col min="14077" max="14077" width="7.85546875" style="189" customWidth="1"/>
    <col min="14078" max="14078" width="7" style="189" customWidth="1"/>
    <col min="14079" max="14080" width="8.42578125" style="189" customWidth="1"/>
    <col min="14081" max="14081" width="8" style="189" customWidth="1"/>
    <col min="14082" max="14082" width="6.85546875" style="189" customWidth="1"/>
    <col min="14083" max="14085" width="8.28515625" style="189" customWidth="1"/>
    <col min="14086" max="14091" width="0" style="189" hidden="1" customWidth="1"/>
    <col min="14092" max="14092" width="7.85546875" style="189" customWidth="1"/>
    <col min="14093" max="14331" width="11.42578125" style="189"/>
    <col min="14332" max="14332" width="18.140625" style="189" customWidth="1"/>
    <col min="14333" max="14333" width="7.85546875" style="189" customWidth="1"/>
    <col min="14334" max="14334" width="7" style="189" customWidth="1"/>
    <col min="14335" max="14336" width="8.42578125" style="189" customWidth="1"/>
    <col min="14337" max="14337" width="8" style="189" customWidth="1"/>
    <col min="14338" max="14338" width="6.85546875" style="189" customWidth="1"/>
    <col min="14339" max="14341" width="8.28515625" style="189" customWidth="1"/>
    <col min="14342" max="14347" width="0" style="189" hidden="1" customWidth="1"/>
    <col min="14348" max="14348" width="7.85546875" style="189" customWidth="1"/>
    <col min="14349" max="14587" width="11.42578125" style="189"/>
    <col min="14588" max="14588" width="18.140625" style="189" customWidth="1"/>
    <col min="14589" max="14589" width="7.85546875" style="189" customWidth="1"/>
    <col min="14590" max="14590" width="7" style="189" customWidth="1"/>
    <col min="14591" max="14592" width="8.42578125" style="189" customWidth="1"/>
    <col min="14593" max="14593" width="8" style="189" customWidth="1"/>
    <col min="14594" max="14594" width="6.85546875" style="189" customWidth="1"/>
    <col min="14595" max="14597" width="8.28515625" style="189" customWidth="1"/>
    <col min="14598" max="14603" width="0" style="189" hidden="1" customWidth="1"/>
    <col min="14604" max="14604" width="7.85546875" style="189" customWidth="1"/>
    <col min="14605" max="14843" width="11.42578125" style="189"/>
    <col min="14844" max="14844" width="18.140625" style="189" customWidth="1"/>
    <col min="14845" max="14845" width="7.85546875" style="189" customWidth="1"/>
    <col min="14846" max="14846" width="7" style="189" customWidth="1"/>
    <col min="14847" max="14848" width="8.42578125" style="189" customWidth="1"/>
    <col min="14849" max="14849" width="8" style="189" customWidth="1"/>
    <col min="14850" max="14850" width="6.85546875" style="189" customWidth="1"/>
    <col min="14851" max="14853" width="8.28515625" style="189" customWidth="1"/>
    <col min="14854" max="14859" width="0" style="189" hidden="1" customWidth="1"/>
    <col min="14860" max="14860" width="7.85546875" style="189" customWidth="1"/>
    <col min="14861" max="15099" width="11.42578125" style="189"/>
    <col min="15100" max="15100" width="18.140625" style="189" customWidth="1"/>
    <col min="15101" max="15101" width="7.85546875" style="189" customWidth="1"/>
    <col min="15102" max="15102" width="7" style="189" customWidth="1"/>
    <col min="15103" max="15104" width="8.42578125" style="189" customWidth="1"/>
    <col min="15105" max="15105" width="8" style="189" customWidth="1"/>
    <col min="15106" max="15106" width="6.85546875" style="189" customWidth="1"/>
    <col min="15107" max="15109" width="8.28515625" style="189" customWidth="1"/>
    <col min="15110" max="15115" width="0" style="189" hidden="1" customWidth="1"/>
    <col min="15116" max="15116" width="7.85546875" style="189" customWidth="1"/>
    <col min="15117" max="15355" width="11.42578125" style="189"/>
    <col min="15356" max="15356" width="18.140625" style="189" customWidth="1"/>
    <col min="15357" max="15357" width="7.85546875" style="189" customWidth="1"/>
    <col min="15358" max="15358" width="7" style="189" customWidth="1"/>
    <col min="15359" max="15360" width="8.42578125" style="189" customWidth="1"/>
    <col min="15361" max="15361" width="8" style="189" customWidth="1"/>
    <col min="15362" max="15362" width="6.85546875" style="189" customWidth="1"/>
    <col min="15363" max="15365" width="8.28515625" style="189" customWidth="1"/>
    <col min="15366" max="15371" width="0" style="189" hidden="1" customWidth="1"/>
    <col min="15372" max="15372" width="7.85546875" style="189" customWidth="1"/>
    <col min="15373" max="15611" width="11.42578125" style="189"/>
    <col min="15612" max="15612" width="18.140625" style="189" customWidth="1"/>
    <col min="15613" max="15613" width="7.85546875" style="189" customWidth="1"/>
    <col min="15614" max="15614" width="7" style="189" customWidth="1"/>
    <col min="15615" max="15616" width="8.42578125" style="189" customWidth="1"/>
    <col min="15617" max="15617" width="8" style="189" customWidth="1"/>
    <col min="15618" max="15618" width="6.85546875" style="189" customWidth="1"/>
    <col min="15619" max="15621" width="8.28515625" style="189" customWidth="1"/>
    <col min="15622" max="15627" width="0" style="189" hidden="1" customWidth="1"/>
    <col min="15628" max="15628" width="7.85546875" style="189" customWidth="1"/>
    <col min="15629" max="15867" width="11.42578125" style="189"/>
    <col min="15868" max="15868" width="18.140625" style="189" customWidth="1"/>
    <col min="15869" max="15869" width="7.85546875" style="189" customWidth="1"/>
    <col min="15870" max="15870" width="7" style="189" customWidth="1"/>
    <col min="15871" max="15872" width="8.42578125" style="189" customWidth="1"/>
    <col min="15873" max="15873" width="8" style="189" customWidth="1"/>
    <col min="15874" max="15874" width="6.85546875" style="189" customWidth="1"/>
    <col min="15875" max="15877" width="8.28515625" style="189" customWidth="1"/>
    <col min="15878" max="15883" width="0" style="189" hidden="1" customWidth="1"/>
    <col min="15884" max="15884" width="7.85546875" style="189" customWidth="1"/>
    <col min="15885" max="16123" width="11.42578125" style="189"/>
    <col min="16124" max="16124" width="18.140625" style="189" customWidth="1"/>
    <col min="16125" max="16125" width="7.85546875" style="189" customWidth="1"/>
    <col min="16126" max="16126" width="7" style="189" customWidth="1"/>
    <col min="16127" max="16128" width="8.42578125" style="189" customWidth="1"/>
    <col min="16129" max="16129" width="8" style="189" customWidth="1"/>
    <col min="16130" max="16130" width="6.85546875" style="189" customWidth="1"/>
    <col min="16131" max="16133" width="8.28515625" style="189" customWidth="1"/>
    <col min="16134" max="16139" width="0" style="189" hidden="1" customWidth="1"/>
    <col min="16140" max="16140" width="7.85546875" style="189" customWidth="1"/>
    <col min="16141" max="16384" width="11.42578125" style="189"/>
  </cols>
  <sheetData>
    <row r="1" spans="1:16" s="190" customFormat="1" x14ac:dyDescent="0.2">
      <c r="B1" s="203"/>
      <c r="C1" s="203"/>
      <c r="D1" s="203"/>
      <c r="E1" s="203"/>
      <c r="F1" s="203"/>
      <c r="G1" s="203"/>
      <c r="H1" s="203"/>
      <c r="I1" s="203"/>
      <c r="J1" s="203"/>
      <c r="K1" s="203"/>
      <c r="L1" s="203"/>
    </row>
    <row r="2" spans="1:16" s="190" customFormat="1" x14ac:dyDescent="0.2">
      <c r="A2" s="217" t="s">
        <v>121</v>
      </c>
      <c r="B2" s="203"/>
      <c r="C2" s="203"/>
      <c r="D2" s="203"/>
      <c r="E2" s="203"/>
      <c r="F2" s="203"/>
      <c r="G2" s="203"/>
      <c r="H2" s="203"/>
      <c r="I2" s="203"/>
      <c r="K2" s="203"/>
      <c r="L2" s="203"/>
    </row>
    <row r="3" spans="1:16" s="190" customFormat="1" ht="15" x14ac:dyDescent="0.25">
      <c r="A3" s="217" t="s">
        <v>122</v>
      </c>
      <c r="B3" s="203"/>
      <c r="C3" s="203"/>
      <c r="D3" s="203"/>
      <c r="E3" s="203"/>
      <c r="F3" s="203"/>
      <c r="G3" s="203"/>
      <c r="H3" s="203"/>
      <c r="I3" s="203"/>
      <c r="J3" s="359"/>
      <c r="K3" s="203"/>
      <c r="L3" s="203"/>
    </row>
    <row r="4" spans="1:16" s="190" customFormat="1" x14ac:dyDescent="0.2">
      <c r="B4" s="203"/>
      <c r="C4" s="203"/>
      <c r="D4" s="203"/>
      <c r="E4" s="203"/>
      <c r="F4" s="203"/>
      <c r="G4" s="203"/>
      <c r="H4" s="203"/>
      <c r="I4" s="203"/>
      <c r="J4" s="203"/>
      <c r="K4" s="203"/>
      <c r="L4" s="203"/>
    </row>
    <row r="5" spans="1:16" s="190" customFormat="1" ht="12.75" x14ac:dyDescent="0.2">
      <c r="B5" s="424" t="s">
        <v>109</v>
      </c>
      <c r="C5" s="424"/>
      <c r="D5" s="424"/>
      <c r="E5" s="424"/>
      <c r="F5" s="424"/>
      <c r="G5" s="424"/>
      <c r="H5" s="424"/>
      <c r="I5" s="424"/>
      <c r="J5" s="424"/>
      <c r="K5" s="424"/>
      <c r="M5" s="390" t="s">
        <v>594</v>
      </c>
      <c r="O5" s="360"/>
    </row>
    <row r="6" spans="1:16" s="190" customFormat="1" ht="12.75" x14ac:dyDescent="0.2">
      <c r="B6" s="437" t="str">
        <f>'Solicitudes Regiones'!$B$6:$P$6</f>
        <v>Acumuladas de julio de 2008 a octubre de 2018</v>
      </c>
      <c r="C6" s="437"/>
      <c r="D6" s="437"/>
      <c r="E6" s="437"/>
      <c r="F6" s="437"/>
      <c r="G6" s="437"/>
      <c r="H6" s="437"/>
      <c r="I6" s="437"/>
      <c r="J6" s="437"/>
      <c r="K6" s="437"/>
      <c r="L6" s="231"/>
    </row>
    <row r="7" spans="1:16" x14ac:dyDescent="0.2">
      <c r="B7" s="191"/>
      <c r="C7" s="192"/>
      <c r="D7" s="192"/>
      <c r="E7" s="192"/>
      <c r="F7" s="192"/>
      <c r="G7" s="192"/>
      <c r="H7" s="192"/>
      <c r="I7" s="192"/>
      <c r="J7" s="192"/>
      <c r="K7" s="192"/>
      <c r="L7" s="192"/>
    </row>
    <row r="8" spans="1:16" ht="15" customHeight="1" x14ac:dyDescent="0.2">
      <c r="B8" s="453" t="s">
        <v>73</v>
      </c>
      <c r="C8" s="454"/>
      <c r="D8" s="454"/>
      <c r="E8" s="454"/>
      <c r="F8" s="454"/>
      <c r="G8" s="454"/>
      <c r="H8" s="454"/>
      <c r="I8" s="454"/>
      <c r="J8" s="454"/>
      <c r="K8" s="455"/>
      <c r="L8" s="208"/>
    </row>
    <row r="9" spans="1:16" ht="21" customHeight="1" x14ac:dyDescent="0.2">
      <c r="B9" s="458" t="s">
        <v>74</v>
      </c>
      <c r="C9" s="453" t="s">
        <v>2</v>
      </c>
      <c r="D9" s="454"/>
      <c r="E9" s="454"/>
      <c r="F9" s="454"/>
      <c r="G9" s="454"/>
      <c r="H9" s="454"/>
      <c r="I9" s="454"/>
      <c r="J9" s="454"/>
      <c r="K9" s="455"/>
    </row>
    <row r="10" spans="1:16" ht="24" x14ac:dyDescent="0.2">
      <c r="B10" s="457"/>
      <c r="C10" s="186" t="s">
        <v>75</v>
      </c>
      <c r="D10" s="186" t="s">
        <v>76</v>
      </c>
      <c r="E10" s="186" t="s">
        <v>77</v>
      </c>
      <c r="F10" s="186" t="s">
        <v>78</v>
      </c>
      <c r="G10" s="186" t="s">
        <v>8</v>
      </c>
      <c r="H10" s="186" t="s">
        <v>79</v>
      </c>
      <c r="I10" s="186" t="s">
        <v>80</v>
      </c>
      <c r="J10" s="186" t="s">
        <v>81</v>
      </c>
      <c r="K10" s="247" t="s">
        <v>46</v>
      </c>
    </row>
    <row r="11" spans="1:16" x14ac:dyDescent="0.2">
      <c r="B11" s="183" t="s">
        <v>336</v>
      </c>
      <c r="C11" s="181">
        <v>1454</v>
      </c>
      <c r="D11" s="181">
        <v>1182</v>
      </c>
      <c r="E11" s="181">
        <f>C11+D11</f>
        <v>2636</v>
      </c>
      <c r="F11" s="182">
        <f>E11/$E$43</f>
        <v>4.7549470570196803E-2</v>
      </c>
      <c r="G11" s="181">
        <v>1605</v>
      </c>
      <c r="H11" s="181">
        <v>146</v>
      </c>
      <c r="I11" s="181">
        <f>G11+H11</f>
        <v>1751</v>
      </c>
      <c r="J11" s="182">
        <f>I11/$I$43</f>
        <v>2.3870220162224797E-2</v>
      </c>
      <c r="K11" s="181">
        <f t="shared" ref="K11:K42" si="0">E11+I11</f>
        <v>4387</v>
      </c>
      <c r="P11" s="194"/>
    </row>
    <row r="12" spans="1:16" x14ac:dyDescent="0.2">
      <c r="B12" s="183" t="s">
        <v>337</v>
      </c>
      <c r="C12" s="181">
        <v>525</v>
      </c>
      <c r="D12" s="181">
        <v>225</v>
      </c>
      <c r="E12" s="181">
        <f t="shared" ref="E12:E42" si="1">C12+D12</f>
        <v>750</v>
      </c>
      <c r="F12" s="182">
        <f t="shared" ref="F12:F42" si="2">E12/$E$43</f>
        <v>1.3528870609881487E-2</v>
      </c>
      <c r="G12" s="181">
        <v>332</v>
      </c>
      <c r="H12" s="181">
        <v>29</v>
      </c>
      <c r="I12" s="181">
        <f t="shared" ref="I12:I42" si="3">G12+H12</f>
        <v>361</v>
      </c>
      <c r="J12" s="182">
        <f t="shared" ref="J12:J42" si="4">I12/$I$43</f>
        <v>4.9212732601731307E-3</v>
      </c>
      <c r="K12" s="181">
        <f t="shared" si="0"/>
        <v>1111</v>
      </c>
      <c r="P12" s="194"/>
    </row>
    <row r="13" spans="1:16" x14ac:dyDescent="0.2">
      <c r="B13" s="183" t="s">
        <v>338</v>
      </c>
      <c r="C13" s="181">
        <v>1144</v>
      </c>
      <c r="D13" s="181">
        <v>628</v>
      </c>
      <c r="E13" s="181">
        <f t="shared" si="1"/>
        <v>1772</v>
      </c>
      <c r="F13" s="182">
        <f t="shared" si="2"/>
        <v>3.1964211627613329E-2</v>
      </c>
      <c r="G13" s="181">
        <v>2099</v>
      </c>
      <c r="H13" s="181">
        <v>134</v>
      </c>
      <c r="I13" s="181">
        <f t="shared" si="3"/>
        <v>2233</v>
      </c>
      <c r="J13" s="182">
        <f t="shared" si="4"/>
        <v>3.0441006066389477E-2</v>
      </c>
      <c r="K13" s="181">
        <f t="shared" si="0"/>
        <v>4005</v>
      </c>
      <c r="P13" s="194"/>
    </row>
    <row r="14" spans="1:16" x14ac:dyDescent="0.2">
      <c r="B14" s="183" t="s">
        <v>339</v>
      </c>
      <c r="C14" s="181">
        <v>882</v>
      </c>
      <c r="D14" s="181">
        <v>513</v>
      </c>
      <c r="E14" s="181">
        <f t="shared" si="1"/>
        <v>1395</v>
      </c>
      <c r="F14" s="182">
        <f t="shared" si="2"/>
        <v>2.5163699334379567E-2</v>
      </c>
      <c r="G14" s="181">
        <v>848</v>
      </c>
      <c r="H14" s="181">
        <v>74</v>
      </c>
      <c r="I14" s="181">
        <f t="shared" si="3"/>
        <v>922</v>
      </c>
      <c r="J14" s="182">
        <f t="shared" si="4"/>
        <v>1.256901370049758E-2</v>
      </c>
      <c r="K14" s="181">
        <f t="shared" si="0"/>
        <v>2317</v>
      </c>
      <c r="P14" s="194"/>
    </row>
    <row r="15" spans="1:16" x14ac:dyDescent="0.2">
      <c r="B15" s="183" t="s">
        <v>340</v>
      </c>
      <c r="C15" s="181">
        <v>1913</v>
      </c>
      <c r="D15" s="181">
        <v>975</v>
      </c>
      <c r="E15" s="181">
        <f t="shared" si="1"/>
        <v>2888</v>
      </c>
      <c r="F15" s="182">
        <f t="shared" si="2"/>
        <v>5.2095171095116979E-2</v>
      </c>
      <c r="G15" s="181">
        <v>4399</v>
      </c>
      <c r="H15" s="181">
        <v>276</v>
      </c>
      <c r="I15" s="181">
        <f t="shared" si="3"/>
        <v>4675</v>
      </c>
      <c r="J15" s="182">
        <f t="shared" si="4"/>
        <v>6.3731170336037077E-2</v>
      </c>
      <c r="K15" s="181">
        <f t="shared" si="0"/>
        <v>7563</v>
      </c>
      <c r="P15" s="194"/>
    </row>
    <row r="16" spans="1:16" x14ac:dyDescent="0.2">
      <c r="B16" s="183" t="s">
        <v>341</v>
      </c>
      <c r="C16" s="181">
        <v>719</v>
      </c>
      <c r="D16" s="181">
        <v>594</v>
      </c>
      <c r="E16" s="181">
        <f t="shared" si="1"/>
        <v>1313</v>
      </c>
      <c r="F16" s="182">
        <f t="shared" si="2"/>
        <v>2.3684542814365855E-2</v>
      </c>
      <c r="G16" s="181">
        <v>1847</v>
      </c>
      <c r="H16" s="181">
        <v>146</v>
      </c>
      <c r="I16" s="181">
        <f t="shared" si="3"/>
        <v>1993</v>
      </c>
      <c r="J16" s="182">
        <f t="shared" si="4"/>
        <v>2.7169245450207893E-2</v>
      </c>
      <c r="K16" s="181">
        <f t="shared" si="0"/>
        <v>3306</v>
      </c>
      <c r="P16" s="194"/>
    </row>
    <row r="17" spans="2:16" x14ac:dyDescent="0.2">
      <c r="B17" s="183" t="s">
        <v>342</v>
      </c>
      <c r="C17" s="181">
        <v>806</v>
      </c>
      <c r="D17" s="181">
        <v>629</v>
      </c>
      <c r="E17" s="181">
        <f t="shared" si="1"/>
        <v>1435</v>
      </c>
      <c r="F17" s="182">
        <f t="shared" si="2"/>
        <v>2.5885239100239911E-2</v>
      </c>
      <c r="G17" s="181">
        <v>2147</v>
      </c>
      <c r="H17" s="181">
        <v>115</v>
      </c>
      <c r="I17" s="181">
        <f t="shared" si="3"/>
        <v>2262</v>
      </c>
      <c r="J17" s="182">
        <f t="shared" si="4"/>
        <v>3.0836343807511418E-2</v>
      </c>
      <c r="K17" s="181">
        <f t="shared" si="0"/>
        <v>3697</v>
      </c>
      <c r="P17" s="194"/>
    </row>
    <row r="18" spans="2:16" x14ac:dyDescent="0.2">
      <c r="B18" s="183" t="s">
        <v>343</v>
      </c>
      <c r="C18" s="181">
        <v>7244</v>
      </c>
      <c r="D18" s="181">
        <v>3719</v>
      </c>
      <c r="E18" s="181">
        <f t="shared" si="1"/>
        <v>10963</v>
      </c>
      <c r="F18" s="182">
        <f t="shared" si="2"/>
        <v>0.19775601132817433</v>
      </c>
      <c r="G18" s="181">
        <v>19341</v>
      </c>
      <c r="H18" s="181">
        <v>1188</v>
      </c>
      <c r="I18" s="181">
        <f t="shared" si="3"/>
        <v>20529</v>
      </c>
      <c r="J18" s="182">
        <f t="shared" si="4"/>
        <v>0.27985822370663216</v>
      </c>
      <c r="K18" s="181">
        <f t="shared" si="0"/>
        <v>31492</v>
      </c>
      <c r="P18" s="194"/>
    </row>
    <row r="19" spans="2:16" x14ac:dyDescent="0.2">
      <c r="B19" s="183" t="s">
        <v>344</v>
      </c>
      <c r="C19" s="181">
        <v>1096</v>
      </c>
      <c r="D19" s="181">
        <v>596</v>
      </c>
      <c r="E19" s="181">
        <f t="shared" si="1"/>
        <v>1692</v>
      </c>
      <c r="F19" s="182">
        <f t="shared" si="2"/>
        <v>3.0521132095892634E-2</v>
      </c>
      <c r="G19" s="181">
        <v>1598</v>
      </c>
      <c r="H19" s="181">
        <v>93</v>
      </c>
      <c r="I19" s="181">
        <f t="shared" si="3"/>
        <v>1691</v>
      </c>
      <c r="J19" s="182">
        <f t="shared" si="4"/>
        <v>2.3052280008179403E-2</v>
      </c>
      <c r="K19" s="181">
        <f t="shared" si="0"/>
        <v>3383</v>
      </c>
      <c r="P19" s="194"/>
    </row>
    <row r="20" spans="2:16" x14ac:dyDescent="0.2">
      <c r="B20" s="183" t="s">
        <v>345</v>
      </c>
      <c r="C20" s="181">
        <v>1017</v>
      </c>
      <c r="D20" s="181">
        <v>576</v>
      </c>
      <c r="E20" s="181">
        <f t="shared" si="1"/>
        <v>1593</v>
      </c>
      <c r="F20" s="182">
        <f t="shared" si="2"/>
        <v>2.8735321175388278E-2</v>
      </c>
      <c r="G20" s="181">
        <v>1742</v>
      </c>
      <c r="H20" s="181">
        <v>126</v>
      </c>
      <c r="I20" s="181">
        <f t="shared" si="3"/>
        <v>1868</v>
      </c>
      <c r="J20" s="182">
        <f t="shared" si="4"/>
        <v>2.5465203462613318E-2</v>
      </c>
      <c r="K20" s="181">
        <f t="shared" si="0"/>
        <v>3461</v>
      </c>
      <c r="P20" s="194"/>
    </row>
    <row r="21" spans="2:16" x14ac:dyDescent="0.2">
      <c r="B21" s="183" t="s">
        <v>346</v>
      </c>
      <c r="C21" s="181">
        <v>556</v>
      </c>
      <c r="D21" s="181">
        <v>584</v>
      </c>
      <c r="E21" s="181">
        <f t="shared" si="1"/>
        <v>1140</v>
      </c>
      <c r="F21" s="182">
        <f t="shared" si="2"/>
        <v>2.0563883327019861E-2</v>
      </c>
      <c r="G21" s="181">
        <v>707</v>
      </c>
      <c r="H21" s="181">
        <v>84</v>
      </c>
      <c r="I21" s="181">
        <f t="shared" si="3"/>
        <v>791</v>
      </c>
      <c r="J21" s="182">
        <f t="shared" si="4"/>
        <v>1.0783177697498467E-2</v>
      </c>
      <c r="K21" s="181">
        <f t="shared" si="0"/>
        <v>1931</v>
      </c>
      <c r="P21" s="194"/>
    </row>
    <row r="22" spans="2:16" x14ac:dyDescent="0.2">
      <c r="B22" s="183" t="s">
        <v>347</v>
      </c>
      <c r="C22" s="181">
        <v>1179</v>
      </c>
      <c r="D22" s="181">
        <v>794</v>
      </c>
      <c r="E22" s="181">
        <f t="shared" si="1"/>
        <v>1973</v>
      </c>
      <c r="F22" s="182">
        <f t="shared" si="2"/>
        <v>3.5589948951061566E-2</v>
      </c>
      <c r="G22" s="181">
        <v>2529</v>
      </c>
      <c r="H22" s="181">
        <v>184</v>
      </c>
      <c r="I22" s="181">
        <f t="shared" si="3"/>
        <v>2713</v>
      </c>
      <c r="J22" s="182">
        <f t="shared" si="4"/>
        <v>3.6984527298752644E-2</v>
      </c>
      <c r="K22" s="181">
        <f t="shared" si="0"/>
        <v>4686</v>
      </c>
      <c r="P22" s="194"/>
    </row>
    <row r="23" spans="2:16" x14ac:dyDescent="0.2">
      <c r="B23" s="183" t="s">
        <v>348</v>
      </c>
      <c r="C23" s="181">
        <v>443</v>
      </c>
      <c r="D23" s="181">
        <v>234</v>
      </c>
      <c r="E23" s="181">
        <f t="shared" si="1"/>
        <v>677</v>
      </c>
      <c r="F23" s="182">
        <f t="shared" si="2"/>
        <v>1.2212060537186356E-2</v>
      </c>
      <c r="G23" s="181">
        <v>387</v>
      </c>
      <c r="H23" s="181">
        <v>37</v>
      </c>
      <c r="I23" s="181">
        <f t="shared" si="3"/>
        <v>424</v>
      </c>
      <c r="J23" s="182">
        <f t="shared" si="4"/>
        <v>5.7801104219207958E-3</v>
      </c>
      <c r="K23" s="181">
        <f t="shared" si="0"/>
        <v>1101</v>
      </c>
      <c r="P23" s="194"/>
    </row>
    <row r="24" spans="2:16" x14ac:dyDescent="0.2">
      <c r="B24" s="183" t="s">
        <v>349</v>
      </c>
      <c r="C24" s="181">
        <v>2129</v>
      </c>
      <c r="D24" s="181">
        <v>1660</v>
      </c>
      <c r="E24" s="181">
        <f t="shared" si="1"/>
        <v>3789</v>
      </c>
      <c r="F24" s="182">
        <f t="shared" si="2"/>
        <v>6.8347854321121268E-2</v>
      </c>
      <c r="G24" s="181">
        <v>3551</v>
      </c>
      <c r="H24" s="181">
        <v>382</v>
      </c>
      <c r="I24" s="181">
        <f t="shared" si="3"/>
        <v>3933</v>
      </c>
      <c r="J24" s="182">
        <f t="shared" si="4"/>
        <v>5.3615977097675689E-2</v>
      </c>
      <c r="K24" s="181">
        <f t="shared" si="0"/>
        <v>7722</v>
      </c>
      <c r="P24" s="194"/>
    </row>
    <row r="25" spans="2:16" x14ac:dyDescent="0.2">
      <c r="B25" s="183" t="s">
        <v>350</v>
      </c>
      <c r="C25" s="181">
        <v>204</v>
      </c>
      <c r="D25" s="181">
        <v>163</v>
      </c>
      <c r="E25" s="181">
        <f t="shared" si="1"/>
        <v>367</v>
      </c>
      <c r="F25" s="182">
        <f t="shared" si="2"/>
        <v>6.620127351768674E-3</v>
      </c>
      <c r="G25" s="181">
        <v>426</v>
      </c>
      <c r="H25" s="181">
        <v>28</v>
      </c>
      <c r="I25" s="181">
        <f t="shared" si="3"/>
        <v>454</v>
      </c>
      <c r="J25" s="182">
        <f t="shared" si="4"/>
        <v>6.1890804989434937E-3</v>
      </c>
      <c r="K25" s="181">
        <f t="shared" si="0"/>
        <v>821</v>
      </c>
      <c r="P25" s="194"/>
    </row>
    <row r="26" spans="2:16" x14ac:dyDescent="0.2">
      <c r="B26" s="183" t="s">
        <v>351</v>
      </c>
      <c r="C26" s="181">
        <v>727</v>
      </c>
      <c r="D26" s="181">
        <v>345</v>
      </c>
      <c r="E26" s="181">
        <f t="shared" si="1"/>
        <v>1072</v>
      </c>
      <c r="F26" s="182">
        <f t="shared" si="2"/>
        <v>1.9337265725057274E-2</v>
      </c>
      <c r="G26" s="181">
        <v>1348</v>
      </c>
      <c r="H26" s="181">
        <v>82</v>
      </c>
      <c r="I26" s="181">
        <f t="shared" si="3"/>
        <v>1430</v>
      </c>
      <c r="J26" s="182">
        <f t="shared" si="4"/>
        <v>1.949424033808193E-2</v>
      </c>
      <c r="K26" s="181">
        <f t="shared" si="0"/>
        <v>2502</v>
      </c>
      <c r="P26" s="194"/>
    </row>
    <row r="27" spans="2:16" x14ac:dyDescent="0.2">
      <c r="B27" s="183" t="s">
        <v>352</v>
      </c>
      <c r="C27" s="181">
        <v>626</v>
      </c>
      <c r="D27" s="181">
        <v>590</v>
      </c>
      <c r="E27" s="181">
        <f t="shared" si="1"/>
        <v>1216</v>
      </c>
      <c r="F27" s="182">
        <f t="shared" si="2"/>
        <v>2.1934808882154516E-2</v>
      </c>
      <c r="G27" s="181">
        <v>616</v>
      </c>
      <c r="H27" s="181">
        <v>95</v>
      </c>
      <c r="I27" s="181">
        <f t="shared" si="3"/>
        <v>711</v>
      </c>
      <c r="J27" s="182">
        <f t="shared" si="4"/>
        <v>9.6925908254379394E-3</v>
      </c>
      <c r="K27" s="181">
        <f t="shared" si="0"/>
        <v>1927</v>
      </c>
      <c r="P27" s="194"/>
    </row>
    <row r="28" spans="2:16" x14ac:dyDescent="0.2">
      <c r="B28" s="183" t="s">
        <v>353</v>
      </c>
      <c r="C28" s="181">
        <v>528</v>
      </c>
      <c r="D28" s="181">
        <v>430</v>
      </c>
      <c r="E28" s="181">
        <f t="shared" si="1"/>
        <v>958</v>
      </c>
      <c r="F28" s="182">
        <f t="shared" si="2"/>
        <v>1.7280877392355287E-2</v>
      </c>
      <c r="G28" s="181">
        <v>630</v>
      </c>
      <c r="H28" s="181">
        <v>67</v>
      </c>
      <c r="I28" s="181">
        <f t="shared" si="3"/>
        <v>697</v>
      </c>
      <c r="J28" s="182">
        <f t="shared" si="4"/>
        <v>9.5017381228273464E-3</v>
      </c>
      <c r="K28" s="181">
        <f t="shared" si="0"/>
        <v>1655</v>
      </c>
      <c r="P28" s="194"/>
    </row>
    <row r="29" spans="2:16" x14ac:dyDescent="0.2">
      <c r="B29" s="183" t="s">
        <v>354</v>
      </c>
      <c r="C29" s="181">
        <v>879</v>
      </c>
      <c r="D29" s="181">
        <v>605</v>
      </c>
      <c r="E29" s="181">
        <f t="shared" si="1"/>
        <v>1484</v>
      </c>
      <c r="F29" s="182">
        <f t="shared" si="2"/>
        <v>2.6769125313418837E-2</v>
      </c>
      <c r="G29" s="181">
        <v>1804</v>
      </c>
      <c r="H29" s="181">
        <v>117</v>
      </c>
      <c r="I29" s="181">
        <f t="shared" si="3"/>
        <v>1921</v>
      </c>
      <c r="J29" s="182">
        <f t="shared" si="4"/>
        <v>2.6187717265353419E-2</v>
      </c>
      <c r="K29" s="181">
        <f t="shared" si="0"/>
        <v>3405</v>
      </c>
      <c r="P29" s="194"/>
    </row>
    <row r="30" spans="2:16" x14ac:dyDescent="0.2">
      <c r="B30" s="183" t="s">
        <v>355</v>
      </c>
      <c r="C30" s="181">
        <v>522</v>
      </c>
      <c r="D30" s="181">
        <v>370</v>
      </c>
      <c r="E30" s="181">
        <f t="shared" si="1"/>
        <v>892</v>
      </c>
      <c r="F30" s="182">
        <f t="shared" si="2"/>
        <v>1.6090336778685717E-2</v>
      </c>
      <c r="G30" s="181">
        <v>565</v>
      </c>
      <c r="H30" s="181">
        <v>82</v>
      </c>
      <c r="I30" s="181">
        <f t="shared" si="3"/>
        <v>647</v>
      </c>
      <c r="J30" s="182">
        <f t="shared" si="4"/>
        <v>8.8201213277895162E-3</v>
      </c>
      <c r="K30" s="181">
        <f t="shared" si="0"/>
        <v>1539</v>
      </c>
      <c r="P30" s="194"/>
    </row>
    <row r="31" spans="2:16" x14ac:dyDescent="0.2">
      <c r="B31" s="183" t="s">
        <v>356</v>
      </c>
      <c r="C31" s="181">
        <v>1616</v>
      </c>
      <c r="D31" s="181">
        <v>1090</v>
      </c>
      <c r="E31" s="181">
        <f t="shared" si="1"/>
        <v>2706</v>
      </c>
      <c r="F31" s="182">
        <f t="shared" si="2"/>
        <v>4.8812165160452406E-2</v>
      </c>
      <c r="G31" s="181">
        <v>4654</v>
      </c>
      <c r="H31" s="181">
        <v>306</v>
      </c>
      <c r="I31" s="181">
        <f t="shared" si="3"/>
        <v>4960</v>
      </c>
      <c r="J31" s="182">
        <f t="shared" si="4"/>
        <v>6.7616386067752707E-2</v>
      </c>
      <c r="K31" s="181">
        <f t="shared" si="0"/>
        <v>7666</v>
      </c>
      <c r="P31" s="194"/>
    </row>
    <row r="32" spans="2:16" x14ac:dyDescent="0.2">
      <c r="B32" s="183" t="s">
        <v>357</v>
      </c>
      <c r="C32" s="181">
        <v>810</v>
      </c>
      <c r="D32" s="181">
        <v>346</v>
      </c>
      <c r="E32" s="181">
        <f t="shared" si="1"/>
        <v>1156</v>
      </c>
      <c r="F32" s="182">
        <f t="shared" si="2"/>
        <v>2.0852499233363998E-2</v>
      </c>
      <c r="G32" s="181">
        <v>1816</v>
      </c>
      <c r="H32" s="181">
        <v>79</v>
      </c>
      <c r="I32" s="181">
        <f t="shared" si="3"/>
        <v>1895</v>
      </c>
      <c r="J32" s="182">
        <f t="shared" si="4"/>
        <v>2.5833276531933746E-2</v>
      </c>
      <c r="K32" s="181">
        <f t="shared" si="0"/>
        <v>3051</v>
      </c>
      <c r="P32" s="194"/>
    </row>
    <row r="33" spans="2:16" x14ac:dyDescent="0.2">
      <c r="B33" s="183" t="s">
        <v>358</v>
      </c>
      <c r="C33" s="181">
        <v>255</v>
      </c>
      <c r="D33" s="181">
        <v>232</v>
      </c>
      <c r="E33" s="181">
        <f t="shared" si="1"/>
        <v>487</v>
      </c>
      <c r="F33" s="182">
        <f t="shared" si="2"/>
        <v>8.7847466493497124E-3</v>
      </c>
      <c r="G33" s="181">
        <v>608</v>
      </c>
      <c r="H33" s="181">
        <v>29</v>
      </c>
      <c r="I33" s="181">
        <f t="shared" si="3"/>
        <v>637</v>
      </c>
      <c r="J33" s="182">
        <f t="shared" si="4"/>
        <v>8.6837979687819505E-3</v>
      </c>
      <c r="K33" s="181">
        <f t="shared" si="0"/>
        <v>1124</v>
      </c>
      <c r="P33" s="194"/>
    </row>
    <row r="34" spans="2:16" x14ac:dyDescent="0.2">
      <c r="B34" s="183" t="s">
        <v>359</v>
      </c>
      <c r="C34" s="181">
        <v>322</v>
      </c>
      <c r="D34" s="181">
        <v>257</v>
      </c>
      <c r="E34" s="181">
        <f t="shared" si="1"/>
        <v>579</v>
      </c>
      <c r="F34" s="182">
        <f t="shared" si="2"/>
        <v>1.0444288110828507E-2</v>
      </c>
      <c r="G34" s="181">
        <v>618</v>
      </c>
      <c r="H34" s="181">
        <v>38</v>
      </c>
      <c r="I34" s="181">
        <f t="shared" si="3"/>
        <v>656</v>
      </c>
      <c r="J34" s="182">
        <f t="shared" si="4"/>
        <v>8.9428123508963255E-3</v>
      </c>
      <c r="K34" s="181">
        <f t="shared" si="0"/>
        <v>1235</v>
      </c>
      <c r="P34" s="194"/>
    </row>
    <row r="35" spans="2:16" x14ac:dyDescent="0.2">
      <c r="B35" s="183" t="s">
        <v>360</v>
      </c>
      <c r="C35" s="181">
        <v>396</v>
      </c>
      <c r="D35" s="181">
        <v>364</v>
      </c>
      <c r="E35" s="181">
        <f t="shared" si="1"/>
        <v>760</v>
      </c>
      <c r="F35" s="182">
        <f t="shared" si="2"/>
        <v>1.3709255551346574E-2</v>
      </c>
      <c r="G35" s="181">
        <v>519</v>
      </c>
      <c r="H35" s="181">
        <v>61</v>
      </c>
      <c r="I35" s="181">
        <f t="shared" si="3"/>
        <v>580</v>
      </c>
      <c r="J35" s="182">
        <f t="shared" si="4"/>
        <v>7.9067548224388256E-3</v>
      </c>
      <c r="K35" s="181">
        <f t="shared" si="0"/>
        <v>1340</v>
      </c>
      <c r="P35" s="194"/>
    </row>
    <row r="36" spans="2:16" x14ac:dyDescent="0.2">
      <c r="B36" s="183" t="s">
        <v>361</v>
      </c>
      <c r="C36" s="181">
        <v>327</v>
      </c>
      <c r="D36" s="181">
        <v>301</v>
      </c>
      <c r="E36" s="181">
        <f t="shared" si="1"/>
        <v>628</v>
      </c>
      <c r="F36" s="182">
        <f t="shared" si="2"/>
        <v>1.1328174324007432E-2</v>
      </c>
      <c r="G36" s="181">
        <v>857</v>
      </c>
      <c r="H36" s="181">
        <v>76</v>
      </c>
      <c r="I36" s="181">
        <f t="shared" si="3"/>
        <v>933</v>
      </c>
      <c r="J36" s="182">
        <f t="shared" si="4"/>
        <v>1.2718969395405903E-2</v>
      </c>
      <c r="K36" s="181">
        <f t="shared" si="0"/>
        <v>1561</v>
      </c>
      <c r="P36" s="194"/>
    </row>
    <row r="37" spans="2:16" x14ac:dyDescent="0.2">
      <c r="B37" s="183" t="s">
        <v>362</v>
      </c>
      <c r="C37" s="181">
        <v>1319</v>
      </c>
      <c r="D37" s="181">
        <v>883</v>
      </c>
      <c r="E37" s="181">
        <f t="shared" si="1"/>
        <v>2202</v>
      </c>
      <c r="F37" s="182">
        <f t="shared" si="2"/>
        <v>3.9720764110612046E-2</v>
      </c>
      <c r="G37" s="181">
        <v>3674</v>
      </c>
      <c r="H37" s="181">
        <v>188</v>
      </c>
      <c r="I37" s="181">
        <f t="shared" si="3"/>
        <v>3862</v>
      </c>
      <c r="J37" s="182">
        <f t="shared" si="4"/>
        <v>5.2648081248721966E-2</v>
      </c>
      <c r="K37" s="181">
        <f t="shared" si="0"/>
        <v>6064</v>
      </c>
      <c r="P37" s="194"/>
    </row>
    <row r="38" spans="2:16" x14ac:dyDescent="0.2">
      <c r="B38" s="183" t="s">
        <v>363</v>
      </c>
      <c r="C38" s="181">
        <v>1415</v>
      </c>
      <c r="D38" s="181">
        <v>986</v>
      </c>
      <c r="E38" s="181">
        <f t="shared" si="1"/>
        <v>2401</v>
      </c>
      <c r="F38" s="182">
        <f t="shared" si="2"/>
        <v>4.331042444576727E-2</v>
      </c>
      <c r="G38" s="181">
        <v>2208</v>
      </c>
      <c r="H38" s="181">
        <v>162</v>
      </c>
      <c r="I38" s="181">
        <f t="shared" si="3"/>
        <v>2370</v>
      </c>
      <c r="J38" s="182">
        <f t="shared" si="4"/>
        <v>3.2308636084793133E-2</v>
      </c>
      <c r="K38" s="181">
        <f t="shared" si="0"/>
        <v>4771</v>
      </c>
      <c r="P38" s="194"/>
    </row>
    <row r="39" spans="2:16" x14ac:dyDescent="0.2">
      <c r="B39" s="183" t="s">
        <v>364</v>
      </c>
      <c r="C39" s="181">
        <v>721</v>
      </c>
      <c r="D39" s="181">
        <v>484</v>
      </c>
      <c r="E39" s="181">
        <f t="shared" si="1"/>
        <v>1205</v>
      </c>
      <c r="F39" s="182">
        <f t="shared" si="2"/>
        <v>2.1736385446542921E-2</v>
      </c>
      <c r="G39" s="181">
        <v>1680</v>
      </c>
      <c r="H39" s="181">
        <v>109</v>
      </c>
      <c r="I39" s="181">
        <f t="shared" si="3"/>
        <v>1789</v>
      </c>
      <c r="J39" s="182">
        <f t="shared" si="4"/>
        <v>2.4388248926453547E-2</v>
      </c>
      <c r="K39" s="181">
        <f t="shared" si="0"/>
        <v>2994</v>
      </c>
      <c r="P39" s="194"/>
    </row>
    <row r="40" spans="2:16" x14ac:dyDescent="0.2">
      <c r="B40" s="183" t="s">
        <v>365</v>
      </c>
      <c r="C40" s="181">
        <v>532</v>
      </c>
      <c r="D40" s="181">
        <v>606</v>
      </c>
      <c r="E40" s="181">
        <f t="shared" si="1"/>
        <v>1138</v>
      </c>
      <c r="F40" s="182">
        <f t="shared" si="2"/>
        <v>2.0527806338726844E-2</v>
      </c>
      <c r="G40" s="181">
        <v>892</v>
      </c>
      <c r="H40" s="181">
        <v>69</v>
      </c>
      <c r="I40" s="181">
        <f t="shared" si="3"/>
        <v>961</v>
      </c>
      <c r="J40" s="182">
        <f t="shared" si="4"/>
        <v>1.3100674800627087E-2</v>
      </c>
      <c r="K40" s="181">
        <f t="shared" si="0"/>
        <v>2099</v>
      </c>
      <c r="P40" s="194"/>
    </row>
    <row r="41" spans="2:16" x14ac:dyDescent="0.2">
      <c r="B41" s="183" t="s">
        <v>366</v>
      </c>
      <c r="C41" s="181">
        <v>439</v>
      </c>
      <c r="D41" s="181">
        <v>338</v>
      </c>
      <c r="E41" s="181">
        <f t="shared" si="1"/>
        <v>777</v>
      </c>
      <c r="F41" s="182">
        <f t="shared" si="2"/>
        <v>1.401590995183722E-2</v>
      </c>
      <c r="G41" s="181">
        <v>486</v>
      </c>
      <c r="H41" s="181">
        <v>59</v>
      </c>
      <c r="I41" s="181">
        <f t="shared" si="3"/>
        <v>545</v>
      </c>
      <c r="J41" s="182">
        <f t="shared" si="4"/>
        <v>7.4296230659123439E-3</v>
      </c>
      <c r="K41" s="181">
        <f t="shared" si="0"/>
        <v>1322</v>
      </c>
      <c r="P41" s="194"/>
    </row>
    <row r="42" spans="2:16" x14ac:dyDescent="0.2">
      <c r="B42" s="183" t="s">
        <v>367</v>
      </c>
      <c r="C42" s="181">
        <v>847</v>
      </c>
      <c r="D42" s="181">
        <v>546</v>
      </c>
      <c r="E42" s="181">
        <f t="shared" si="1"/>
        <v>1393</v>
      </c>
      <c r="F42" s="182">
        <f t="shared" si="2"/>
        <v>2.5127622346086547E-2</v>
      </c>
      <c r="G42" s="181">
        <v>2016</v>
      </c>
      <c r="H42" s="181">
        <v>145</v>
      </c>
      <c r="I42" s="181">
        <f t="shared" si="3"/>
        <v>2161</v>
      </c>
      <c r="J42" s="182">
        <f t="shared" si="4"/>
        <v>2.9459477881535003E-2</v>
      </c>
      <c r="K42" s="181">
        <f t="shared" si="0"/>
        <v>3554</v>
      </c>
      <c r="P42" s="194"/>
    </row>
    <row r="43" spans="2:16" x14ac:dyDescent="0.2">
      <c r="B43" s="183" t="s">
        <v>66</v>
      </c>
      <c r="C43" s="181">
        <f t="shared" ref="C43:H43" si="5">SUM(C11:C42)</f>
        <v>33592</v>
      </c>
      <c r="D43" s="181">
        <f t="shared" si="5"/>
        <v>21845</v>
      </c>
      <c r="E43" s="183">
        <f t="shared" ref="E43" si="6">C43+D43</f>
        <v>55437</v>
      </c>
      <c r="F43" s="185">
        <f t="shared" ref="F43" si="7">E43/$E$43</f>
        <v>1</v>
      </c>
      <c r="G43" s="181">
        <f t="shared" si="5"/>
        <v>68549</v>
      </c>
      <c r="H43" s="181">
        <f t="shared" si="5"/>
        <v>4806</v>
      </c>
      <c r="I43" s="183">
        <f t="shared" ref="I43" si="8">G43+H43</f>
        <v>73355</v>
      </c>
      <c r="J43" s="185">
        <f t="shared" ref="J43" si="9">I43/$I$43</f>
        <v>1</v>
      </c>
      <c r="K43" s="183">
        <f t="shared" ref="K43:K44" si="10">E43+I43</f>
        <v>128792</v>
      </c>
      <c r="P43" s="194"/>
    </row>
    <row r="44" spans="2:16" ht="25.5" customHeight="1" x14ac:dyDescent="0.2">
      <c r="B44" s="195" t="s">
        <v>82</v>
      </c>
      <c r="C44" s="196">
        <f>+C43/$K$43</f>
        <v>0.26082365364308341</v>
      </c>
      <c r="D44" s="196">
        <f>+D43/$K$43</f>
        <v>0.16961457233368532</v>
      </c>
      <c r="E44" s="213">
        <f>C44+D44</f>
        <v>0.43043822597676873</v>
      </c>
      <c r="F44" s="196"/>
      <c r="G44" s="196">
        <f>+G43/$K$43</f>
        <v>0.53224579166407848</v>
      </c>
      <c r="H44" s="196">
        <f>+H43/$K$43</f>
        <v>3.731598235915274E-2</v>
      </c>
      <c r="I44" s="197">
        <f>G44+H44</f>
        <v>0.56956177402323127</v>
      </c>
      <c r="J44" s="239"/>
      <c r="K44" s="197">
        <f t="shared" si="10"/>
        <v>1</v>
      </c>
    </row>
    <row r="45" spans="2:16" x14ac:dyDescent="0.2">
      <c r="B45" s="188"/>
      <c r="C45" s="201"/>
      <c r="D45" s="201"/>
      <c r="E45" s="201"/>
      <c r="F45" s="201"/>
      <c r="G45" s="201"/>
      <c r="H45" s="201"/>
      <c r="I45" s="201"/>
      <c r="J45" s="201"/>
      <c r="K45" s="201"/>
    </row>
    <row r="46" spans="2:16" ht="12.75" x14ac:dyDescent="0.2">
      <c r="B46" s="424" t="s">
        <v>110</v>
      </c>
      <c r="C46" s="424"/>
      <c r="D46" s="424"/>
      <c r="E46" s="424"/>
      <c r="F46" s="424"/>
      <c r="G46" s="424"/>
      <c r="H46" s="424"/>
      <c r="I46" s="424"/>
      <c r="J46" s="424"/>
      <c r="K46" s="424"/>
    </row>
    <row r="47" spans="2:16" ht="12.75" x14ac:dyDescent="0.2">
      <c r="B47" s="437" t="str">
        <f>'Solicitudes Regiones'!$B$6:$P$6</f>
        <v>Acumuladas de julio de 2008 a octubre de 2018</v>
      </c>
      <c r="C47" s="437"/>
      <c r="D47" s="437"/>
      <c r="E47" s="437"/>
      <c r="F47" s="437"/>
      <c r="G47" s="437"/>
      <c r="H47" s="437"/>
      <c r="I47" s="437"/>
      <c r="J47" s="437"/>
      <c r="K47" s="437"/>
    </row>
    <row r="49" spans="2:12" ht="15" customHeight="1" x14ac:dyDescent="0.2">
      <c r="B49" s="452" t="s">
        <v>83</v>
      </c>
      <c r="C49" s="452"/>
      <c r="D49" s="452"/>
      <c r="E49" s="452"/>
      <c r="F49" s="452"/>
      <c r="G49" s="452"/>
      <c r="H49" s="452"/>
      <c r="I49" s="452"/>
      <c r="J49" s="452"/>
      <c r="K49" s="452"/>
      <c r="L49" s="202"/>
    </row>
    <row r="50" spans="2:12" ht="15" customHeight="1" x14ac:dyDescent="0.2">
      <c r="B50" s="452" t="s">
        <v>74</v>
      </c>
      <c r="C50" s="452" t="s">
        <v>2</v>
      </c>
      <c r="D50" s="452"/>
      <c r="E50" s="452"/>
      <c r="F50" s="452"/>
      <c r="G50" s="452"/>
      <c r="H50" s="452"/>
      <c r="I50" s="452"/>
      <c r="J50" s="452"/>
      <c r="K50" s="452"/>
    </row>
    <row r="51" spans="2:12" ht="24" x14ac:dyDescent="0.2">
      <c r="B51" s="452"/>
      <c r="C51" s="186" t="s">
        <v>75</v>
      </c>
      <c r="D51" s="186" t="s">
        <v>76</v>
      </c>
      <c r="E51" s="186" t="s">
        <v>77</v>
      </c>
      <c r="F51" s="186" t="s">
        <v>78</v>
      </c>
      <c r="G51" s="186" t="s">
        <v>8</v>
      </c>
      <c r="H51" s="186" t="s">
        <v>79</v>
      </c>
      <c r="I51" s="186" t="s">
        <v>80</v>
      </c>
      <c r="J51" s="186" t="s">
        <v>81</v>
      </c>
      <c r="K51" s="187" t="s">
        <v>46</v>
      </c>
    </row>
    <row r="52" spans="2:12" x14ac:dyDescent="0.2">
      <c r="B52" s="183" t="s">
        <v>336</v>
      </c>
      <c r="C52" s="181">
        <v>1385</v>
      </c>
      <c r="D52" s="181">
        <v>456</v>
      </c>
      <c r="E52" s="181">
        <f>C52+D52</f>
        <v>1841</v>
      </c>
      <c r="F52" s="182">
        <f>E52/$E$84</f>
        <v>4.4742022504678347E-2</v>
      </c>
      <c r="G52" s="181">
        <v>1450</v>
      </c>
      <c r="H52" s="181">
        <v>124</v>
      </c>
      <c r="I52" s="181">
        <f>H52+G52</f>
        <v>1574</v>
      </c>
      <c r="J52" s="182">
        <f>I52/$I$84</f>
        <v>2.5136140787939763E-2</v>
      </c>
      <c r="K52" s="181">
        <f t="shared" ref="K52:K83" si="11">E52+I52</f>
        <v>3415</v>
      </c>
    </row>
    <row r="53" spans="2:12" x14ac:dyDescent="0.2">
      <c r="B53" s="183" t="s">
        <v>337</v>
      </c>
      <c r="C53" s="181">
        <v>491</v>
      </c>
      <c r="D53" s="181">
        <v>103</v>
      </c>
      <c r="E53" s="181">
        <f t="shared" ref="E53:E83" si="12">C53+D53</f>
        <v>594</v>
      </c>
      <c r="F53" s="182">
        <f t="shared" ref="F53:F83" si="13">E53/$E$84</f>
        <v>1.4436046370330765E-2</v>
      </c>
      <c r="G53" s="181">
        <v>312</v>
      </c>
      <c r="H53" s="181">
        <v>20</v>
      </c>
      <c r="I53" s="181">
        <f t="shared" ref="I53:I83" si="14">H53+G53</f>
        <v>332</v>
      </c>
      <c r="J53" s="182">
        <f t="shared" ref="J53:J83" si="15">I53/$I$84</f>
        <v>5.3019051725514618E-3</v>
      </c>
      <c r="K53" s="181">
        <f t="shared" si="11"/>
        <v>926</v>
      </c>
    </row>
    <row r="54" spans="2:12" x14ac:dyDescent="0.2">
      <c r="B54" s="183" t="s">
        <v>338</v>
      </c>
      <c r="C54" s="181">
        <v>1037</v>
      </c>
      <c r="D54" s="181">
        <v>283</v>
      </c>
      <c r="E54" s="181">
        <f t="shared" si="12"/>
        <v>1320</v>
      </c>
      <c r="F54" s="182">
        <f t="shared" si="13"/>
        <v>3.2080103045179477E-2</v>
      </c>
      <c r="G54" s="181">
        <v>1779</v>
      </c>
      <c r="H54" s="181">
        <v>102</v>
      </c>
      <c r="I54" s="181">
        <f t="shared" si="14"/>
        <v>1881</v>
      </c>
      <c r="J54" s="182">
        <f t="shared" si="15"/>
        <v>3.0038806113160541E-2</v>
      </c>
      <c r="K54" s="181">
        <f t="shared" si="11"/>
        <v>3201</v>
      </c>
    </row>
    <row r="55" spans="2:12" x14ac:dyDescent="0.2">
      <c r="B55" s="183" t="s">
        <v>339</v>
      </c>
      <c r="C55" s="181">
        <v>851</v>
      </c>
      <c r="D55" s="181">
        <v>246</v>
      </c>
      <c r="E55" s="181">
        <f t="shared" si="12"/>
        <v>1097</v>
      </c>
      <c r="F55" s="182">
        <f t="shared" si="13"/>
        <v>2.6660509879213552E-2</v>
      </c>
      <c r="G55" s="181">
        <v>753</v>
      </c>
      <c r="H55" s="181">
        <v>62</v>
      </c>
      <c r="I55" s="181">
        <f t="shared" si="14"/>
        <v>815</v>
      </c>
      <c r="J55" s="182">
        <f t="shared" si="15"/>
        <v>1.3015219022980246E-2</v>
      </c>
      <c r="K55" s="181">
        <f t="shared" si="11"/>
        <v>1912</v>
      </c>
    </row>
    <row r="56" spans="2:12" x14ac:dyDescent="0.2">
      <c r="B56" s="183" t="s">
        <v>340</v>
      </c>
      <c r="C56" s="181">
        <v>1758</v>
      </c>
      <c r="D56" s="181">
        <v>498</v>
      </c>
      <c r="E56" s="181">
        <f t="shared" si="12"/>
        <v>2256</v>
      </c>
      <c r="F56" s="182">
        <f t="shared" si="13"/>
        <v>5.4827812477215833E-2</v>
      </c>
      <c r="G56" s="181">
        <v>3786</v>
      </c>
      <c r="H56" s="181">
        <v>229</v>
      </c>
      <c r="I56" s="181">
        <f t="shared" si="14"/>
        <v>4015</v>
      </c>
      <c r="J56" s="182">
        <f t="shared" si="15"/>
        <v>6.4117919481307586E-2</v>
      </c>
      <c r="K56" s="181">
        <f t="shared" si="11"/>
        <v>6271</v>
      </c>
    </row>
    <row r="57" spans="2:12" x14ac:dyDescent="0.2">
      <c r="B57" s="183" t="s">
        <v>341</v>
      </c>
      <c r="C57" s="181">
        <v>654</v>
      </c>
      <c r="D57" s="181">
        <v>261</v>
      </c>
      <c r="E57" s="181">
        <f t="shared" si="12"/>
        <v>915</v>
      </c>
      <c r="F57" s="182">
        <f t="shared" si="13"/>
        <v>2.2237344156317593E-2</v>
      </c>
      <c r="G57" s="181">
        <v>1664</v>
      </c>
      <c r="H57" s="181">
        <v>107</v>
      </c>
      <c r="I57" s="181">
        <f t="shared" si="14"/>
        <v>1771</v>
      </c>
      <c r="J57" s="182">
        <f t="shared" si="15"/>
        <v>2.8282150784905539E-2</v>
      </c>
      <c r="K57" s="181">
        <f t="shared" si="11"/>
        <v>2686</v>
      </c>
    </row>
    <row r="58" spans="2:12" x14ac:dyDescent="0.2">
      <c r="B58" s="183" t="s">
        <v>342</v>
      </c>
      <c r="C58" s="181">
        <v>728</v>
      </c>
      <c r="D58" s="181">
        <v>281</v>
      </c>
      <c r="E58" s="181">
        <f t="shared" si="12"/>
        <v>1009</v>
      </c>
      <c r="F58" s="182">
        <f t="shared" si="13"/>
        <v>2.4521836342868253E-2</v>
      </c>
      <c r="G58" s="181">
        <v>1787</v>
      </c>
      <c r="H58" s="181">
        <v>94</v>
      </c>
      <c r="I58" s="181">
        <f t="shared" si="14"/>
        <v>1881</v>
      </c>
      <c r="J58" s="182">
        <f t="shared" si="15"/>
        <v>3.0038806113160541E-2</v>
      </c>
      <c r="K58" s="181">
        <f t="shared" si="11"/>
        <v>2890</v>
      </c>
    </row>
    <row r="59" spans="2:12" x14ac:dyDescent="0.2">
      <c r="B59" s="183" t="s">
        <v>343</v>
      </c>
      <c r="C59" s="181">
        <v>6474</v>
      </c>
      <c r="D59" s="181">
        <v>2139</v>
      </c>
      <c r="E59" s="181">
        <f t="shared" si="12"/>
        <v>8613</v>
      </c>
      <c r="F59" s="182">
        <f t="shared" si="13"/>
        <v>0.2093226723697961</v>
      </c>
      <c r="G59" s="181">
        <v>15711</v>
      </c>
      <c r="H59" s="181">
        <v>969</v>
      </c>
      <c r="I59" s="181">
        <f t="shared" si="14"/>
        <v>16680</v>
      </c>
      <c r="J59" s="182">
        <f t="shared" si="15"/>
        <v>0.26637282613903129</v>
      </c>
      <c r="K59" s="181">
        <f t="shared" si="11"/>
        <v>25293</v>
      </c>
    </row>
    <row r="60" spans="2:12" x14ac:dyDescent="0.2">
      <c r="B60" s="183" t="s">
        <v>344</v>
      </c>
      <c r="C60" s="181">
        <v>1027</v>
      </c>
      <c r="D60" s="181">
        <v>262</v>
      </c>
      <c r="E60" s="181">
        <f t="shared" si="12"/>
        <v>1289</v>
      </c>
      <c r="F60" s="182">
        <f t="shared" si="13"/>
        <v>3.1326706685785112E-2</v>
      </c>
      <c r="G60" s="181">
        <v>1406</v>
      </c>
      <c r="H60" s="181">
        <v>78</v>
      </c>
      <c r="I60" s="181">
        <f t="shared" si="14"/>
        <v>1484</v>
      </c>
      <c r="J60" s="182">
        <f t="shared" si="15"/>
        <v>2.3698877337549305E-2</v>
      </c>
      <c r="K60" s="181">
        <f t="shared" si="11"/>
        <v>2773</v>
      </c>
    </row>
    <row r="61" spans="2:12" x14ac:dyDescent="0.2">
      <c r="B61" s="183" t="s">
        <v>345</v>
      </c>
      <c r="C61" s="181">
        <v>943</v>
      </c>
      <c r="D61" s="181">
        <v>280</v>
      </c>
      <c r="E61" s="181">
        <f t="shared" si="12"/>
        <v>1223</v>
      </c>
      <c r="F61" s="182">
        <f t="shared" si="13"/>
        <v>2.9722701533526137E-2</v>
      </c>
      <c r="G61" s="181">
        <v>1552</v>
      </c>
      <c r="H61" s="181">
        <v>104</v>
      </c>
      <c r="I61" s="181">
        <f t="shared" si="14"/>
        <v>1656</v>
      </c>
      <c r="J61" s="182">
        <f t="shared" si="15"/>
        <v>2.64456474871844E-2</v>
      </c>
      <c r="K61" s="181">
        <f t="shared" si="11"/>
        <v>2879</v>
      </c>
    </row>
    <row r="62" spans="2:12" x14ac:dyDescent="0.2">
      <c r="B62" s="183" t="s">
        <v>346</v>
      </c>
      <c r="C62" s="181">
        <v>537</v>
      </c>
      <c r="D62" s="181">
        <v>232</v>
      </c>
      <c r="E62" s="181">
        <f t="shared" si="12"/>
        <v>769</v>
      </c>
      <c r="F62" s="182">
        <f t="shared" si="13"/>
        <v>1.8689090334653803E-2</v>
      </c>
      <c r="G62" s="181">
        <v>658</v>
      </c>
      <c r="H62" s="181">
        <v>69</v>
      </c>
      <c r="I62" s="181">
        <f t="shared" si="14"/>
        <v>727</v>
      </c>
      <c r="J62" s="182">
        <f t="shared" si="15"/>
        <v>1.1609894760376244E-2</v>
      </c>
      <c r="K62" s="181">
        <f t="shared" si="11"/>
        <v>1496</v>
      </c>
    </row>
    <row r="63" spans="2:12" x14ac:dyDescent="0.2">
      <c r="B63" s="183" t="s">
        <v>347</v>
      </c>
      <c r="C63" s="181">
        <v>1093</v>
      </c>
      <c r="D63" s="181">
        <v>352</v>
      </c>
      <c r="E63" s="181">
        <f t="shared" si="12"/>
        <v>1445</v>
      </c>
      <c r="F63" s="182">
        <f t="shared" si="13"/>
        <v>3.5117991591124505E-2</v>
      </c>
      <c r="G63" s="181">
        <v>2165</v>
      </c>
      <c r="H63" s="181">
        <v>148</v>
      </c>
      <c r="I63" s="181">
        <f t="shared" si="14"/>
        <v>2313</v>
      </c>
      <c r="J63" s="182">
        <f t="shared" si="15"/>
        <v>3.6937670675034735E-2</v>
      </c>
      <c r="K63" s="181">
        <f t="shared" si="11"/>
        <v>3758</v>
      </c>
    </row>
    <row r="64" spans="2:12" x14ac:dyDescent="0.2">
      <c r="B64" s="183" t="s">
        <v>348</v>
      </c>
      <c r="C64" s="181">
        <v>438</v>
      </c>
      <c r="D64" s="181">
        <v>100</v>
      </c>
      <c r="E64" s="181">
        <f t="shared" si="12"/>
        <v>538</v>
      </c>
      <c r="F64" s="182">
        <f t="shared" si="13"/>
        <v>1.3075072301747393E-2</v>
      </c>
      <c r="G64" s="181">
        <v>353</v>
      </c>
      <c r="H64" s="181">
        <v>34</v>
      </c>
      <c r="I64" s="181">
        <f t="shared" si="14"/>
        <v>387</v>
      </c>
      <c r="J64" s="182">
        <f t="shared" si="15"/>
        <v>6.180232836678963E-3</v>
      </c>
      <c r="K64" s="181">
        <f t="shared" si="11"/>
        <v>925</v>
      </c>
    </row>
    <row r="65" spans="2:11" x14ac:dyDescent="0.2">
      <c r="B65" s="183" t="s">
        <v>349</v>
      </c>
      <c r="C65" s="181">
        <v>1992</v>
      </c>
      <c r="D65" s="181">
        <v>761</v>
      </c>
      <c r="E65" s="181">
        <f t="shared" si="12"/>
        <v>2753</v>
      </c>
      <c r="F65" s="182">
        <f t="shared" si="13"/>
        <v>6.690645733589326E-2</v>
      </c>
      <c r="G65" s="181">
        <v>3135</v>
      </c>
      <c r="H65" s="181">
        <v>315</v>
      </c>
      <c r="I65" s="181">
        <f t="shared" si="14"/>
        <v>3450</v>
      </c>
      <c r="J65" s="182">
        <f t="shared" si="15"/>
        <v>5.5095098931634168E-2</v>
      </c>
      <c r="K65" s="181">
        <f t="shared" si="11"/>
        <v>6203</v>
      </c>
    </row>
    <row r="66" spans="2:11" x14ac:dyDescent="0.2">
      <c r="B66" s="183" t="s">
        <v>350</v>
      </c>
      <c r="C66" s="181">
        <v>191</v>
      </c>
      <c r="D66" s="181">
        <v>66</v>
      </c>
      <c r="E66" s="181">
        <f t="shared" si="12"/>
        <v>257</v>
      </c>
      <c r="F66" s="182">
        <f t="shared" si="13"/>
        <v>6.2458988504629741E-3</v>
      </c>
      <c r="G66" s="181">
        <v>385</v>
      </c>
      <c r="H66" s="181">
        <v>22</v>
      </c>
      <c r="I66" s="181">
        <f t="shared" si="14"/>
        <v>407</v>
      </c>
      <c r="J66" s="182">
        <f t="shared" si="15"/>
        <v>6.4996247145435093E-3</v>
      </c>
      <c r="K66" s="181">
        <f t="shared" si="11"/>
        <v>664</v>
      </c>
    </row>
    <row r="67" spans="2:11" x14ac:dyDescent="0.2">
      <c r="B67" s="183" t="s">
        <v>351</v>
      </c>
      <c r="C67" s="181">
        <v>655</v>
      </c>
      <c r="D67" s="181">
        <v>147</v>
      </c>
      <c r="E67" s="181">
        <f t="shared" si="12"/>
        <v>802</v>
      </c>
      <c r="F67" s="182">
        <f t="shared" si="13"/>
        <v>1.9491092910783291E-2</v>
      </c>
      <c r="G67" s="181">
        <v>1138</v>
      </c>
      <c r="H67" s="181">
        <v>61</v>
      </c>
      <c r="I67" s="181">
        <f t="shared" si="14"/>
        <v>1199</v>
      </c>
      <c r="J67" s="182">
        <f t="shared" si="15"/>
        <v>1.9147543077979529E-2</v>
      </c>
      <c r="K67" s="181">
        <f t="shared" si="11"/>
        <v>2001</v>
      </c>
    </row>
    <row r="68" spans="2:11" x14ac:dyDescent="0.2">
      <c r="B68" s="183" t="s">
        <v>352</v>
      </c>
      <c r="C68" s="181">
        <v>601</v>
      </c>
      <c r="D68" s="181">
        <v>250</v>
      </c>
      <c r="E68" s="181">
        <f t="shared" si="12"/>
        <v>851</v>
      </c>
      <c r="F68" s="182">
        <f t="shared" si="13"/>
        <v>2.0681945220793741E-2</v>
      </c>
      <c r="G68" s="181">
        <v>570</v>
      </c>
      <c r="H68" s="181">
        <v>84</v>
      </c>
      <c r="I68" s="181">
        <f t="shared" si="14"/>
        <v>654</v>
      </c>
      <c r="J68" s="182">
        <f t="shared" si="15"/>
        <v>1.0444114406170652E-2</v>
      </c>
      <c r="K68" s="181">
        <f t="shared" si="11"/>
        <v>1505</v>
      </c>
    </row>
    <row r="69" spans="2:11" x14ac:dyDescent="0.2">
      <c r="B69" s="183" t="s">
        <v>353</v>
      </c>
      <c r="C69" s="181">
        <v>495</v>
      </c>
      <c r="D69" s="181">
        <v>176</v>
      </c>
      <c r="E69" s="181">
        <f t="shared" si="12"/>
        <v>671</v>
      </c>
      <c r="F69" s="182">
        <f t="shared" si="13"/>
        <v>1.6307385714632902E-2</v>
      </c>
      <c r="G69" s="181">
        <v>560</v>
      </c>
      <c r="H69" s="181">
        <v>57</v>
      </c>
      <c r="I69" s="181">
        <f t="shared" si="14"/>
        <v>617</v>
      </c>
      <c r="J69" s="182">
        <f t="shared" si="15"/>
        <v>9.8532394321212413E-3</v>
      </c>
      <c r="K69" s="181">
        <f t="shared" si="11"/>
        <v>1288</v>
      </c>
    </row>
    <row r="70" spans="2:11" x14ac:dyDescent="0.2">
      <c r="B70" s="183" t="s">
        <v>354</v>
      </c>
      <c r="C70" s="181">
        <v>811</v>
      </c>
      <c r="D70" s="181">
        <v>299</v>
      </c>
      <c r="E70" s="181">
        <f t="shared" si="12"/>
        <v>1110</v>
      </c>
      <c r="F70" s="182">
        <f t="shared" si="13"/>
        <v>2.6976450287991834E-2</v>
      </c>
      <c r="G70" s="181">
        <v>1578</v>
      </c>
      <c r="H70" s="181">
        <v>106</v>
      </c>
      <c r="I70" s="181">
        <f t="shared" si="14"/>
        <v>1684</v>
      </c>
      <c r="J70" s="182">
        <f t="shared" si="15"/>
        <v>2.6892796116194766E-2</v>
      </c>
      <c r="K70" s="181">
        <f t="shared" si="11"/>
        <v>2794</v>
      </c>
    </row>
    <row r="71" spans="2:11" x14ac:dyDescent="0.2">
      <c r="B71" s="183" t="s">
        <v>355</v>
      </c>
      <c r="C71" s="181">
        <v>496</v>
      </c>
      <c r="D71" s="181">
        <v>162</v>
      </c>
      <c r="E71" s="181">
        <f t="shared" si="12"/>
        <v>658</v>
      </c>
      <c r="F71" s="182">
        <f t="shared" si="13"/>
        <v>1.5991445305854619E-2</v>
      </c>
      <c r="G71" s="181">
        <v>512</v>
      </c>
      <c r="H71" s="181">
        <v>66</v>
      </c>
      <c r="I71" s="181">
        <f t="shared" si="14"/>
        <v>578</v>
      </c>
      <c r="J71" s="182">
        <f t="shared" si="15"/>
        <v>9.2304252702853761E-3</v>
      </c>
      <c r="K71" s="181">
        <f t="shared" si="11"/>
        <v>1236</v>
      </c>
    </row>
    <row r="72" spans="2:11" x14ac:dyDescent="0.2">
      <c r="B72" s="183" t="s">
        <v>356</v>
      </c>
      <c r="C72" s="181">
        <v>1415</v>
      </c>
      <c r="D72" s="181">
        <v>513</v>
      </c>
      <c r="E72" s="181">
        <f t="shared" si="12"/>
        <v>1928</v>
      </c>
      <c r="F72" s="182">
        <f t="shared" si="13"/>
        <v>4.6856392932656088E-2</v>
      </c>
      <c r="G72" s="181">
        <v>3884</v>
      </c>
      <c r="H72" s="181">
        <v>251</v>
      </c>
      <c r="I72" s="181">
        <f t="shared" si="14"/>
        <v>4135</v>
      </c>
      <c r="J72" s="182">
        <f t="shared" si="15"/>
        <v>6.6034270748494869E-2</v>
      </c>
      <c r="K72" s="181">
        <f t="shared" si="11"/>
        <v>6063</v>
      </c>
    </row>
    <row r="73" spans="2:11" x14ac:dyDescent="0.2">
      <c r="B73" s="183" t="s">
        <v>357</v>
      </c>
      <c r="C73" s="181">
        <v>727</v>
      </c>
      <c r="D73" s="181">
        <v>184</v>
      </c>
      <c r="E73" s="181">
        <f t="shared" si="12"/>
        <v>911</v>
      </c>
      <c r="F73" s="182">
        <f t="shared" si="13"/>
        <v>2.2140131722847352E-2</v>
      </c>
      <c r="G73" s="181">
        <v>1590</v>
      </c>
      <c r="H73" s="181">
        <v>65</v>
      </c>
      <c r="I73" s="181">
        <f t="shared" si="14"/>
        <v>1655</v>
      </c>
      <c r="J73" s="182">
        <f t="shared" si="15"/>
        <v>2.6429677893291172E-2</v>
      </c>
      <c r="K73" s="181">
        <f t="shared" si="11"/>
        <v>2566</v>
      </c>
    </row>
    <row r="74" spans="2:11" x14ac:dyDescent="0.2">
      <c r="B74" s="183" t="s">
        <v>358</v>
      </c>
      <c r="C74" s="181">
        <v>246</v>
      </c>
      <c r="D74" s="181">
        <v>95</v>
      </c>
      <c r="E74" s="181">
        <f t="shared" si="12"/>
        <v>341</v>
      </c>
      <c r="F74" s="182">
        <f t="shared" si="13"/>
        <v>8.2873599533380311E-3</v>
      </c>
      <c r="G74" s="181">
        <v>544</v>
      </c>
      <c r="H74" s="181">
        <v>18</v>
      </c>
      <c r="I74" s="181">
        <f t="shared" si="14"/>
        <v>562</v>
      </c>
      <c r="J74" s="182">
        <f t="shared" si="15"/>
        <v>8.9749117679937401E-3</v>
      </c>
      <c r="K74" s="181">
        <f t="shared" si="11"/>
        <v>903</v>
      </c>
    </row>
    <row r="75" spans="2:11" x14ac:dyDescent="0.2">
      <c r="B75" s="183" t="s">
        <v>359</v>
      </c>
      <c r="C75" s="181">
        <v>302</v>
      </c>
      <c r="D75" s="181">
        <v>91</v>
      </c>
      <c r="E75" s="181">
        <f t="shared" si="12"/>
        <v>393</v>
      </c>
      <c r="F75" s="182">
        <f t="shared" si="13"/>
        <v>9.5511215884511638E-3</v>
      </c>
      <c r="G75" s="181">
        <v>550</v>
      </c>
      <c r="H75" s="181">
        <v>29</v>
      </c>
      <c r="I75" s="181">
        <f t="shared" si="14"/>
        <v>579</v>
      </c>
      <c r="J75" s="182">
        <f t="shared" si="15"/>
        <v>9.2463948641786035E-3</v>
      </c>
      <c r="K75" s="181">
        <f t="shared" si="11"/>
        <v>972</v>
      </c>
    </row>
    <row r="76" spans="2:11" x14ac:dyDescent="0.2">
      <c r="B76" s="183" t="s">
        <v>360</v>
      </c>
      <c r="C76" s="181">
        <v>380</v>
      </c>
      <c r="D76" s="181">
        <v>168</v>
      </c>
      <c r="E76" s="181">
        <f t="shared" si="12"/>
        <v>548</v>
      </c>
      <c r="F76" s="182">
        <f t="shared" si="13"/>
        <v>1.3318103385422995E-2</v>
      </c>
      <c r="G76" s="181">
        <v>479</v>
      </c>
      <c r="H76" s="181">
        <v>49</v>
      </c>
      <c r="I76" s="181">
        <f t="shared" si="14"/>
        <v>528</v>
      </c>
      <c r="J76" s="182">
        <f t="shared" si="15"/>
        <v>8.4319455756240117E-3</v>
      </c>
      <c r="K76" s="181">
        <f t="shared" si="11"/>
        <v>1076</v>
      </c>
    </row>
    <row r="77" spans="2:11" x14ac:dyDescent="0.2">
      <c r="B77" s="183" t="s">
        <v>361</v>
      </c>
      <c r="C77" s="181">
        <v>294</v>
      </c>
      <c r="D77" s="181">
        <v>122</v>
      </c>
      <c r="E77" s="181">
        <f t="shared" si="12"/>
        <v>416</v>
      </c>
      <c r="F77" s="182">
        <f t="shared" si="13"/>
        <v>1.0110093080905047E-2</v>
      </c>
      <c r="G77" s="181">
        <v>751</v>
      </c>
      <c r="H77" s="181">
        <v>61</v>
      </c>
      <c r="I77" s="181">
        <f t="shared" si="14"/>
        <v>812</v>
      </c>
      <c r="J77" s="182">
        <f t="shared" si="15"/>
        <v>1.2967310241300564E-2</v>
      </c>
      <c r="K77" s="181">
        <f t="shared" si="11"/>
        <v>1228</v>
      </c>
    </row>
    <row r="78" spans="2:11" x14ac:dyDescent="0.2">
      <c r="B78" s="183" t="s">
        <v>362</v>
      </c>
      <c r="C78" s="181">
        <v>1185</v>
      </c>
      <c r="D78" s="181">
        <v>429</v>
      </c>
      <c r="E78" s="181">
        <f t="shared" si="12"/>
        <v>1614</v>
      </c>
      <c r="F78" s="182">
        <f t="shared" si="13"/>
        <v>3.922521690524218E-2</v>
      </c>
      <c r="G78" s="181">
        <v>3103</v>
      </c>
      <c r="H78" s="181">
        <v>147</v>
      </c>
      <c r="I78" s="181">
        <f t="shared" si="14"/>
        <v>3250</v>
      </c>
      <c r="J78" s="182">
        <f t="shared" si="15"/>
        <v>5.190118015298871E-2</v>
      </c>
      <c r="K78" s="181">
        <f t="shared" si="11"/>
        <v>4864</v>
      </c>
    </row>
    <row r="79" spans="2:11" x14ac:dyDescent="0.2">
      <c r="B79" s="183" t="s">
        <v>363</v>
      </c>
      <c r="C79" s="181">
        <v>1346</v>
      </c>
      <c r="D79" s="181">
        <v>458</v>
      </c>
      <c r="E79" s="181">
        <f t="shared" si="12"/>
        <v>1804</v>
      </c>
      <c r="F79" s="182">
        <f t="shared" si="13"/>
        <v>4.3842807495078621E-2</v>
      </c>
      <c r="G79" s="181">
        <v>1961</v>
      </c>
      <c r="H79" s="181">
        <v>143</v>
      </c>
      <c r="I79" s="181">
        <f t="shared" si="14"/>
        <v>2104</v>
      </c>
      <c r="J79" s="182">
        <f t="shared" si="15"/>
        <v>3.3600025551350228E-2</v>
      </c>
      <c r="K79" s="181">
        <f t="shared" si="11"/>
        <v>3908</v>
      </c>
    </row>
    <row r="80" spans="2:11" x14ac:dyDescent="0.2">
      <c r="B80" s="183" t="s">
        <v>364</v>
      </c>
      <c r="C80" s="181">
        <v>628</v>
      </c>
      <c r="D80" s="181">
        <v>210</v>
      </c>
      <c r="E80" s="181">
        <f t="shared" si="12"/>
        <v>838</v>
      </c>
      <c r="F80" s="182">
        <f t="shared" si="13"/>
        <v>2.0366004812015458E-2</v>
      </c>
      <c r="G80" s="181">
        <v>1488</v>
      </c>
      <c r="H80" s="181">
        <v>93</v>
      </c>
      <c r="I80" s="181">
        <f t="shared" si="14"/>
        <v>1581</v>
      </c>
      <c r="J80" s="182">
        <f t="shared" si="15"/>
        <v>2.5247927945192355E-2</v>
      </c>
      <c r="K80" s="181">
        <f t="shared" si="11"/>
        <v>2419</v>
      </c>
    </row>
    <row r="81" spans="2:11" x14ac:dyDescent="0.2">
      <c r="B81" s="183" t="s">
        <v>365</v>
      </c>
      <c r="C81" s="181">
        <v>500</v>
      </c>
      <c r="D81" s="181">
        <v>223</v>
      </c>
      <c r="E81" s="181">
        <f t="shared" si="12"/>
        <v>723</v>
      </c>
      <c r="F81" s="182">
        <f t="shared" si="13"/>
        <v>1.7571147349746033E-2</v>
      </c>
      <c r="G81" s="181">
        <v>833</v>
      </c>
      <c r="H81" s="181">
        <v>62</v>
      </c>
      <c r="I81" s="181">
        <f t="shared" si="14"/>
        <v>895</v>
      </c>
      <c r="J81" s="182">
        <f t="shared" si="15"/>
        <v>1.4292786534438429E-2</v>
      </c>
      <c r="K81" s="181">
        <f t="shared" si="11"/>
        <v>1618</v>
      </c>
    </row>
    <row r="82" spans="2:11" x14ac:dyDescent="0.2">
      <c r="B82" s="183" t="s">
        <v>366</v>
      </c>
      <c r="C82" s="181">
        <v>417</v>
      </c>
      <c r="D82" s="181">
        <v>153</v>
      </c>
      <c r="E82" s="181">
        <f t="shared" si="12"/>
        <v>570</v>
      </c>
      <c r="F82" s="182">
        <f t="shared" si="13"/>
        <v>1.3852771769509321E-2</v>
      </c>
      <c r="G82" s="181">
        <v>438</v>
      </c>
      <c r="H82" s="181">
        <v>45</v>
      </c>
      <c r="I82" s="181">
        <f t="shared" si="14"/>
        <v>483</v>
      </c>
      <c r="J82" s="182">
        <f t="shared" si="15"/>
        <v>7.7133138504287832E-3</v>
      </c>
      <c r="K82" s="181">
        <f t="shared" si="11"/>
        <v>1053</v>
      </c>
    </row>
    <row r="83" spans="2:11" x14ac:dyDescent="0.2">
      <c r="B83" s="183" t="s">
        <v>367</v>
      </c>
      <c r="C83" s="181">
        <v>805</v>
      </c>
      <c r="D83" s="181">
        <v>245</v>
      </c>
      <c r="E83" s="181">
        <f t="shared" si="12"/>
        <v>1050</v>
      </c>
      <c r="F83" s="182">
        <f t="shared" si="13"/>
        <v>2.551826378593822E-2</v>
      </c>
      <c r="G83" s="181">
        <v>1808</v>
      </c>
      <c r="H83" s="181">
        <v>122</v>
      </c>
      <c r="I83" s="181">
        <f t="shared" si="14"/>
        <v>1930</v>
      </c>
      <c r="J83" s="182">
        <f t="shared" si="15"/>
        <v>3.0821316213928678E-2</v>
      </c>
      <c r="K83" s="181">
        <f t="shared" si="11"/>
        <v>2980</v>
      </c>
    </row>
    <row r="84" spans="2:11" x14ac:dyDescent="0.2">
      <c r="B84" s="183" t="s">
        <v>66</v>
      </c>
      <c r="C84" s="181">
        <f t="shared" ref="C84:H84" si="16">SUM(C52:C83)</f>
        <v>30902</v>
      </c>
      <c r="D84" s="181">
        <f t="shared" si="16"/>
        <v>10245</v>
      </c>
      <c r="E84" s="183">
        <f t="shared" ref="E84" si="17">C84+D84</f>
        <v>41147</v>
      </c>
      <c r="F84" s="185">
        <f t="shared" ref="F84" si="18">E84/$E$84</f>
        <v>1</v>
      </c>
      <c r="G84" s="181">
        <f t="shared" si="16"/>
        <v>58683</v>
      </c>
      <c r="H84" s="181">
        <f t="shared" si="16"/>
        <v>3936</v>
      </c>
      <c r="I84" s="183">
        <f t="shared" ref="I84" si="19">H84+G84</f>
        <v>62619</v>
      </c>
      <c r="J84" s="185">
        <f t="shared" ref="J84" si="20">I84/$I$84</f>
        <v>1</v>
      </c>
      <c r="K84" s="183">
        <f t="shared" ref="K84:K85" si="21">E84+I84</f>
        <v>103766</v>
      </c>
    </row>
    <row r="85" spans="2:11" ht="24" x14ac:dyDescent="0.2">
      <c r="B85" s="195" t="s">
        <v>84</v>
      </c>
      <c r="C85" s="196">
        <f>+C84/$K$84</f>
        <v>0.29780467590540255</v>
      </c>
      <c r="D85" s="196">
        <f>+D84/$K$84</f>
        <v>9.8731761848775135E-2</v>
      </c>
      <c r="E85" s="197">
        <f>C85+D85</f>
        <v>0.39653643775417768</v>
      </c>
      <c r="F85" s="197"/>
      <c r="G85" s="197">
        <f>+G84/$K$84</f>
        <v>0.56553206252529731</v>
      </c>
      <c r="H85" s="197">
        <f>+H84/$K$84</f>
        <v>3.7931499720525029E-2</v>
      </c>
      <c r="I85" s="197">
        <f>G85+H85</f>
        <v>0.60346356224582232</v>
      </c>
      <c r="J85" s="197"/>
      <c r="K85" s="197">
        <f t="shared" si="21"/>
        <v>1</v>
      </c>
    </row>
    <row r="86" spans="2:11" x14ac:dyDescent="0.2">
      <c r="B86" s="188" t="s">
        <v>149</v>
      </c>
    </row>
    <row r="87" spans="2:11" x14ac:dyDescent="0.2">
      <c r="B87" s="188" t="s">
        <v>150</v>
      </c>
    </row>
  </sheetData>
  <mergeCells count="10">
    <mergeCell ref="B6:K6"/>
    <mergeCell ref="B5:K5"/>
    <mergeCell ref="B47:K47"/>
    <mergeCell ref="B46:K46"/>
    <mergeCell ref="B49:K49"/>
    <mergeCell ref="B50:B51"/>
    <mergeCell ref="C50:K50"/>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7" fitToHeight="2" orientation="portrait" r:id="rId1"/>
  <headerFooter alignWithMargins="0"/>
  <rowBreaks count="1" manualBreakCount="1">
    <brk id="49" min="1"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1:P47"/>
  <sheetViews>
    <sheetView showGridLines="0" zoomScaleNormal="100" workbookViewId="0"/>
  </sheetViews>
  <sheetFormatPr baseColWidth="10" defaultRowHeight="12" x14ac:dyDescent="0.2"/>
  <cols>
    <col min="1" max="1" width="6" style="189" customWidth="1"/>
    <col min="2" max="2" width="18.140625" style="189" customWidth="1"/>
    <col min="3" max="4" width="8.42578125" style="189" bestFit="1" customWidth="1"/>
    <col min="5" max="6" width="8.42578125" style="189" customWidth="1"/>
    <col min="7" max="7" width="9.140625" style="189" bestFit="1" customWidth="1"/>
    <col min="8" max="8" width="8.28515625" style="189" bestFit="1" customWidth="1"/>
    <col min="9" max="11" width="8.28515625" style="189" customWidth="1"/>
    <col min="12" max="12" width="8.42578125" style="189" customWidth="1"/>
    <col min="13" max="251" width="11.42578125" style="189"/>
    <col min="252" max="252" width="18.140625" style="189" customWidth="1"/>
    <col min="253" max="254" width="8.42578125" style="189" bestFit="1" customWidth="1"/>
    <col min="255" max="256" width="8.42578125" style="189" customWidth="1"/>
    <col min="257" max="257" width="9.140625" style="189" bestFit="1" customWidth="1"/>
    <col min="258" max="258" width="8.28515625" style="189" bestFit="1" customWidth="1"/>
    <col min="259" max="261" width="8.28515625" style="189" customWidth="1"/>
    <col min="262" max="267" width="0" style="189" hidden="1" customWidth="1"/>
    <col min="268" max="268" width="8.42578125" style="189" customWidth="1"/>
    <col min="269" max="507" width="11.42578125" style="189"/>
    <col min="508" max="508" width="18.140625" style="189" customWidth="1"/>
    <col min="509" max="510" width="8.42578125" style="189" bestFit="1" customWidth="1"/>
    <col min="511" max="512" width="8.42578125" style="189" customWidth="1"/>
    <col min="513" max="513" width="9.140625" style="189" bestFit="1" customWidth="1"/>
    <col min="514" max="514" width="8.28515625" style="189" bestFit="1" customWidth="1"/>
    <col min="515" max="517" width="8.28515625" style="189" customWidth="1"/>
    <col min="518" max="523" width="0" style="189" hidden="1" customWidth="1"/>
    <col min="524" max="524" width="8.42578125" style="189" customWidth="1"/>
    <col min="525" max="763" width="11.42578125" style="189"/>
    <col min="764" max="764" width="18.140625" style="189" customWidth="1"/>
    <col min="765" max="766" width="8.42578125" style="189" bestFit="1" customWidth="1"/>
    <col min="767" max="768" width="8.42578125" style="189" customWidth="1"/>
    <col min="769" max="769" width="9.140625" style="189" bestFit="1" customWidth="1"/>
    <col min="770" max="770" width="8.28515625" style="189" bestFit="1" customWidth="1"/>
    <col min="771" max="773" width="8.28515625" style="189" customWidth="1"/>
    <col min="774" max="779" width="0" style="189" hidden="1" customWidth="1"/>
    <col min="780" max="780" width="8.42578125" style="189" customWidth="1"/>
    <col min="781" max="1019" width="11.42578125" style="189"/>
    <col min="1020" max="1020" width="18.140625" style="189" customWidth="1"/>
    <col min="1021" max="1022" width="8.42578125" style="189" bestFit="1" customWidth="1"/>
    <col min="1023" max="1024" width="8.42578125" style="189" customWidth="1"/>
    <col min="1025" max="1025" width="9.140625" style="189" bestFit="1" customWidth="1"/>
    <col min="1026" max="1026" width="8.28515625" style="189" bestFit="1" customWidth="1"/>
    <col min="1027" max="1029" width="8.28515625" style="189" customWidth="1"/>
    <col min="1030" max="1035" width="0" style="189" hidden="1" customWidth="1"/>
    <col min="1036" max="1036" width="8.42578125" style="189" customWidth="1"/>
    <col min="1037" max="1275" width="11.42578125" style="189"/>
    <col min="1276" max="1276" width="18.140625" style="189" customWidth="1"/>
    <col min="1277" max="1278" width="8.42578125" style="189" bestFit="1" customWidth="1"/>
    <col min="1279" max="1280" width="8.42578125" style="189" customWidth="1"/>
    <col min="1281" max="1281" width="9.140625" style="189" bestFit="1" customWidth="1"/>
    <col min="1282" max="1282" width="8.28515625" style="189" bestFit="1" customWidth="1"/>
    <col min="1283" max="1285" width="8.28515625" style="189" customWidth="1"/>
    <col min="1286" max="1291" width="0" style="189" hidden="1" customWidth="1"/>
    <col min="1292" max="1292" width="8.42578125" style="189" customWidth="1"/>
    <col min="1293" max="1531" width="11.42578125" style="189"/>
    <col min="1532" max="1532" width="18.140625" style="189" customWidth="1"/>
    <col min="1533" max="1534" width="8.42578125" style="189" bestFit="1" customWidth="1"/>
    <col min="1535" max="1536" width="8.42578125" style="189" customWidth="1"/>
    <col min="1537" max="1537" width="9.140625" style="189" bestFit="1" customWidth="1"/>
    <col min="1538" max="1538" width="8.28515625" style="189" bestFit="1" customWidth="1"/>
    <col min="1539" max="1541" width="8.28515625" style="189" customWidth="1"/>
    <col min="1542" max="1547" width="0" style="189" hidden="1" customWidth="1"/>
    <col min="1548" max="1548" width="8.42578125" style="189" customWidth="1"/>
    <col min="1549" max="1787" width="11.42578125" style="189"/>
    <col min="1788" max="1788" width="18.140625" style="189" customWidth="1"/>
    <col min="1789" max="1790" width="8.42578125" style="189" bestFit="1" customWidth="1"/>
    <col min="1791" max="1792" width="8.42578125" style="189" customWidth="1"/>
    <col min="1793" max="1793" width="9.140625" style="189" bestFit="1" customWidth="1"/>
    <col min="1794" max="1794" width="8.28515625" style="189" bestFit="1" customWidth="1"/>
    <col min="1795" max="1797" width="8.28515625" style="189" customWidth="1"/>
    <col min="1798" max="1803" width="0" style="189" hidden="1" customWidth="1"/>
    <col min="1804" max="1804" width="8.42578125" style="189" customWidth="1"/>
    <col min="1805" max="2043" width="11.42578125" style="189"/>
    <col min="2044" max="2044" width="18.140625" style="189" customWidth="1"/>
    <col min="2045" max="2046" width="8.42578125" style="189" bestFit="1" customWidth="1"/>
    <col min="2047" max="2048" width="8.42578125" style="189" customWidth="1"/>
    <col min="2049" max="2049" width="9.140625" style="189" bestFit="1" customWidth="1"/>
    <col min="2050" max="2050" width="8.28515625" style="189" bestFit="1" customWidth="1"/>
    <col min="2051" max="2053" width="8.28515625" style="189" customWidth="1"/>
    <col min="2054" max="2059" width="0" style="189" hidden="1" customWidth="1"/>
    <col min="2060" max="2060" width="8.42578125" style="189" customWidth="1"/>
    <col min="2061" max="2299" width="11.42578125" style="189"/>
    <col min="2300" max="2300" width="18.140625" style="189" customWidth="1"/>
    <col min="2301" max="2302" width="8.42578125" style="189" bestFit="1" customWidth="1"/>
    <col min="2303" max="2304" width="8.42578125" style="189" customWidth="1"/>
    <col min="2305" max="2305" width="9.140625" style="189" bestFit="1" customWidth="1"/>
    <col min="2306" max="2306" width="8.28515625" style="189" bestFit="1" customWidth="1"/>
    <col min="2307" max="2309" width="8.28515625" style="189" customWidth="1"/>
    <col min="2310" max="2315" width="0" style="189" hidden="1" customWidth="1"/>
    <col min="2316" max="2316" width="8.42578125" style="189" customWidth="1"/>
    <col min="2317" max="2555" width="11.42578125" style="189"/>
    <col min="2556" max="2556" width="18.140625" style="189" customWidth="1"/>
    <col min="2557" max="2558" width="8.42578125" style="189" bestFit="1" customWidth="1"/>
    <col min="2559" max="2560" width="8.42578125" style="189" customWidth="1"/>
    <col min="2561" max="2561" width="9.140625" style="189" bestFit="1" customWidth="1"/>
    <col min="2562" max="2562" width="8.28515625" style="189" bestFit="1" customWidth="1"/>
    <col min="2563" max="2565" width="8.28515625" style="189" customWidth="1"/>
    <col min="2566" max="2571" width="0" style="189" hidden="1" customWidth="1"/>
    <col min="2572" max="2572" width="8.42578125" style="189" customWidth="1"/>
    <col min="2573" max="2811" width="11.42578125" style="189"/>
    <col min="2812" max="2812" width="18.140625" style="189" customWidth="1"/>
    <col min="2813" max="2814" width="8.42578125" style="189" bestFit="1" customWidth="1"/>
    <col min="2815" max="2816" width="8.42578125" style="189" customWidth="1"/>
    <col min="2817" max="2817" width="9.140625" style="189" bestFit="1" customWidth="1"/>
    <col min="2818" max="2818" width="8.28515625" style="189" bestFit="1" customWidth="1"/>
    <col min="2819" max="2821" width="8.28515625" style="189" customWidth="1"/>
    <col min="2822" max="2827" width="0" style="189" hidden="1" customWidth="1"/>
    <col min="2828" max="2828" width="8.42578125" style="189" customWidth="1"/>
    <col min="2829" max="3067" width="11.42578125" style="189"/>
    <col min="3068" max="3068" width="18.140625" style="189" customWidth="1"/>
    <col min="3069" max="3070" width="8.42578125" style="189" bestFit="1" customWidth="1"/>
    <col min="3071" max="3072" width="8.42578125" style="189" customWidth="1"/>
    <col min="3073" max="3073" width="9.140625" style="189" bestFit="1" customWidth="1"/>
    <col min="3074" max="3074" width="8.28515625" style="189" bestFit="1" customWidth="1"/>
    <col min="3075" max="3077" width="8.28515625" style="189" customWidth="1"/>
    <col min="3078" max="3083" width="0" style="189" hidden="1" customWidth="1"/>
    <col min="3084" max="3084" width="8.42578125" style="189" customWidth="1"/>
    <col min="3085" max="3323" width="11.42578125" style="189"/>
    <col min="3324" max="3324" width="18.140625" style="189" customWidth="1"/>
    <col min="3325" max="3326" width="8.42578125" style="189" bestFit="1" customWidth="1"/>
    <col min="3327" max="3328" width="8.42578125" style="189" customWidth="1"/>
    <col min="3329" max="3329" width="9.140625" style="189" bestFit="1" customWidth="1"/>
    <col min="3330" max="3330" width="8.28515625" style="189" bestFit="1" customWidth="1"/>
    <col min="3331" max="3333" width="8.28515625" style="189" customWidth="1"/>
    <col min="3334" max="3339" width="0" style="189" hidden="1" customWidth="1"/>
    <col min="3340" max="3340" width="8.42578125" style="189" customWidth="1"/>
    <col min="3341" max="3579" width="11.42578125" style="189"/>
    <col min="3580" max="3580" width="18.140625" style="189" customWidth="1"/>
    <col min="3581" max="3582" width="8.42578125" style="189" bestFit="1" customWidth="1"/>
    <col min="3583" max="3584" width="8.42578125" style="189" customWidth="1"/>
    <col min="3585" max="3585" width="9.140625" style="189" bestFit="1" customWidth="1"/>
    <col min="3586" max="3586" width="8.28515625" style="189" bestFit="1" customWidth="1"/>
    <col min="3587" max="3589" width="8.28515625" style="189" customWidth="1"/>
    <col min="3590" max="3595" width="0" style="189" hidden="1" customWidth="1"/>
    <col min="3596" max="3596" width="8.42578125" style="189" customWidth="1"/>
    <col min="3597" max="3835" width="11.42578125" style="189"/>
    <col min="3836" max="3836" width="18.140625" style="189" customWidth="1"/>
    <col min="3837" max="3838" width="8.42578125" style="189" bestFit="1" customWidth="1"/>
    <col min="3839" max="3840" width="8.42578125" style="189" customWidth="1"/>
    <col min="3841" max="3841" width="9.140625" style="189" bestFit="1" customWidth="1"/>
    <col min="3842" max="3842" width="8.28515625" style="189" bestFit="1" customWidth="1"/>
    <col min="3843" max="3845" width="8.28515625" style="189" customWidth="1"/>
    <col min="3846" max="3851" width="0" style="189" hidden="1" customWidth="1"/>
    <col min="3852" max="3852" width="8.42578125" style="189" customWidth="1"/>
    <col min="3853" max="4091" width="11.42578125" style="189"/>
    <col min="4092" max="4092" width="18.140625" style="189" customWidth="1"/>
    <col min="4093" max="4094" width="8.42578125" style="189" bestFit="1" customWidth="1"/>
    <col min="4095" max="4096" width="8.42578125" style="189" customWidth="1"/>
    <col min="4097" max="4097" width="9.140625" style="189" bestFit="1" customWidth="1"/>
    <col min="4098" max="4098" width="8.28515625" style="189" bestFit="1" customWidth="1"/>
    <col min="4099" max="4101" width="8.28515625" style="189" customWidth="1"/>
    <col min="4102" max="4107" width="0" style="189" hidden="1" customWidth="1"/>
    <col min="4108" max="4108" width="8.42578125" style="189" customWidth="1"/>
    <col min="4109" max="4347" width="11.42578125" style="189"/>
    <col min="4348" max="4348" width="18.140625" style="189" customWidth="1"/>
    <col min="4349" max="4350" width="8.42578125" style="189" bestFit="1" customWidth="1"/>
    <col min="4351" max="4352" width="8.42578125" style="189" customWidth="1"/>
    <col min="4353" max="4353" width="9.140625" style="189" bestFit="1" customWidth="1"/>
    <col min="4354" max="4354" width="8.28515625" style="189" bestFit="1" customWidth="1"/>
    <col min="4355" max="4357" width="8.28515625" style="189" customWidth="1"/>
    <col min="4358" max="4363" width="0" style="189" hidden="1" customWidth="1"/>
    <col min="4364" max="4364" width="8.42578125" style="189" customWidth="1"/>
    <col min="4365" max="4603" width="11.42578125" style="189"/>
    <col min="4604" max="4604" width="18.140625" style="189" customWidth="1"/>
    <col min="4605" max="4606" width="8.42578125" style="189" bestFit="1" customWidth="1"/>
    <col min="4607" max="4608" width="8.42578125" style="189" customWidth="1"/>
    <col min="4609" max="4609" width="9.140625" style="189" bestFit="1" customWidth="1"/>
    <col min="4610" max="4610" width="8.28515625" style="189" bestFit="1" customWidth="1"/>
    <col min="4611" max="4613" width="8.28515625" style="189" customWidth="1"/>
    <col min="4614" max="4619" width="0" style="189" hidden="1" customWidth="1"/>
    <col min="4620" max="4620" width="8.42578125" style="189" customWidth="1"/>
    <col min="4621" max="4859" width="11.42578125" style="189"/>
    <col min="4860" max="4860" width="18.140625" style="189" customWidth="1"/>
    <col min="4861" max="4862" width="8.42578125" style="189" bestFit="1" customWidth="1"/>
    <col min="4863" max="4864" width="8.42578125" style="189" customWidth="1"/>
    <col min="4865" max="4865" width="9.140625" style="189" bestFit="1" customWidth="1"/>
    <col min="4866" max="4866" width="8.28515625" style="189" bestFit="1" customWidth="1"/>
    <col min="4867" max="4869" width="8.28515625" style="189" customWidth="1"/>
    <col min="4870" max="4875" width="0" style="189" hidden="1" customWidth="1"/>
    <col min="4876" max="4876" width="8.42578125" style="189" customWidth="1"/>
    <col min="4877" max="5115" width="11.42578125" style="189"/>
    <col min="5116" max="5116" width="18.140625" style="189" customWidth="1"/>
    <col min="5117" max="5118" width="8.42578125" style="189" bestFit="1" customWidth="1"/>
    <col min="5119" max="5120" width="8.42578125" style="189" customWidth="1"/>
    <col min="5121" max="5121" width="9.140625" style="189" bestFit="1" customWidth="1"/>
    <col min="5122" max="5122" width="8.28515625" style="189" bestFit="1" customWidth="1"/>
    <col min="5123" max="5125" width="8.28515625" style="189" customWidth="1"/>
    <col min="5126" max="5131" width="0" style="189" hidden="1" customWidth="1"/>
    <col min="5132" max="5132" width="8.42578125" style="189" customWidth="1"/>
    <col min="5133" max="5371" width="11.42578125" style="189"/>
    <col min="5372" max="5372" width="18.140625" style="189" customWidth="1"/>
    <col min="5373" max="5374" width="8.42578125" style="189" bestFit="1" customWidth="1"/>
    <col min="5375" max="5376" width="8.42578125" style="189" customWidth="1"/>
    <col min="5377" max="5377" width="9.140625" style="189" bestFit="1" customWidth="1"/>
    <col min="5378" max="5378" width="8.28515625" style="189" bestFit="1" customWidth="1"/>
    <col min="5379" max="5381" width="8.28515625" style="189" customWidth="1"/>
    <col min="5382" max="5387" width="0" style="189" hidden="1" customWidth="1"/>
    <col min="5388" max="5388" width="8.42578125" style="189" customWidth="1"/>
    <col min="5389" max="5627" width="11.42578125" style="189"/>
    <col min="5628" max="5628" width="18.140625" style="189" customWidth="1"/>
    <col min="5629" max="5630" width="8.42578125" style="189" bestFit="1" customWidth="1"/>
    <col min="5631" max="5632" width="8.42578125" style="189" customWidth="1"/>
    <col min="5633" max="5633" width="9.140625" style="189" bestFit="1" customWidth="1"/>
    <col min="5634" max="5634" width="8.28515625" style="189" bestFit="1" customWidth="1"/>
    <col min="5635" max="5637" width="8.28515625" style="189" customWidth="1"/>
    <col min="5638" max="5643" width="0" style="189" hidden="1" customWidth="1"/>
    <col min="5644" max="5644" width="8.42578125" style="189" customWidth="1"/>
    <col min="5645" max="5883" width="11.42578125" style="189"/>
    <col min="5884" max="5884" width="18.140625" style="189" customWidth="1"/>
    <col min="5885" max="5886" width="8.42578125" style="189" bestFit="1" customWidth="1"/>
    <col min="5887" max="5888" width="8.42578125" style="189" customWidth="1"/>
    <col min="5889" max="5889" width="9.140625" style="189" bestFit="1" customWidth="1"/>
    <col min="5890" max="5890" width="8.28515625" style="189" bestFit="1" customWidth="1"/>
    <col min="5891" max="5893" width="8.28515625" style="189" customWidth="1"/>
    <col min="5894" max="5899" width="0" style="189" hidden="1" customWidth="1"/>
    <col min="5900" max="5900" width="8.42578125" style="189" customWidth="1"/>
    <col min="5901" max="6139" width="11.42578125" style="189"/>
    <col min="6140" max="6140" width="18.140625" style="189" customWidth="1"/>
    <col min="6141" max="6142" width="8.42578125" style="189" bestFit="1" customWidth="1"/>
    <col min="6143" max="6144" width="8.42578125" style="189" customWidth="1"/>
    <col min="6145" max="6145" width="9.140625" style="189" bestFit="1" customWidth="1"/>
    <col min="6146" max="6146" width="8.28515625" style="189" bestFit="1" customWidth="1"/>
    <col min="6147" max="6149" width="8.28515625" style="189" customWidth="1"/>
    <col min="6150" max="6155" width="0" style="189" hidden="1" customWidth="1"/>
    <col min="6156" max="6156" width="8.42578125" style="189" customWidth="1"/>
    <col min="6157" max="6395" width="11.42578125" style="189"/>
    <col min="6396" max="6396" width="18.140625" style="189" customWidth="1"/>
    <col min="6397" max="6398" width="8.42578125" style="189" bestFit="1" customWidth="1"/>
    <col min="6399" max="6400" width="8.42578125" style="189" customWidth="1"/>
    <col min="6401" max="6401" width="9.140625" style="189" bestFit="1" customWidth="1"/>
    <col min="6402" max="6402" width="8.28515625" style="189" bestFit="1" customWidth="1"/>
    <col min="6403" max="6405" width="8.28515625" style="189" customWidth="1"/>
    <col min="6406" max="6411" width="0" style="189" hidden="1" customWidth="1"/>
    <col min="6412" max="6412" width="8.42578125" style="189" customWidth="1"/>
    <col min="6413" max="6651" width="11.42578125" style="189"/>
    <col min="6652" max="6652" width="18.140625" style="189" customWidth="1"/>
    <col min="6653" max="6654" width="8.42578125" style="189" bestFit="1" customWidth="1"/>
    <col min="6655" max="6656" width="8.42578125" style="189" customWidth="1"/>
    <col min="6657" max="6657" width="9.140625" style="189" bestFit="1" customWidth="1"/>
    <col min="6658" max="6658" width="8.28515625" style="189" bestFit="1" customWidth="1"/>
    <col min="6659" max="6661" width="8.28515625" style="189" customWidth="1"/>
    <col min="6662" max="6667" width="0" style="189" hidden="1" customWidth="1"/>
    <col min="6668" max="6668" width="8.42578125" style="189" customWidth="1"/>
    <col min="6669" max="6907" width="11.42578125" style="189"/>
    <col min="6908" max="6908" width="18.140625" style="189" customWidth="1"/>
    <col min="6909" max="6910" width="8.42578125" style="189" bestFit="1" customWidth="1"/>
    <col min="6911" max="6912" width="8.42578125" style="189" customWidth="1"/>
    <col min="6913" max="6913" width="9.140625" style="189" bestFit="1" customWidth="1"/>
    <col min="6914" max="6914" width="8.28515625" style="189" bestFit="1" customWidth="1"/>
    <col min="6915" max="6917" width="8.28515625" style="189" customWidth="1"/>
    <col min="6918" max="6923" width="0" style="189" hidden="1" customWidth="1"/>
    <col min="6924" max="6924" width="8.42578125" style="189" customWidth="1"/>
    <col min="6925" max="7163" width="11.42578125" style="189"/>
    <col min="7164" max="7164" width="18.140625" style="189" customWidth="1"/>
    <col min="7165" max="7166" width="8.42578125" style="189" bestFit="1" customWidth="1"/>
    <col min="7167" max="7168" width="8.42578125" style="189" customWidth="1"/>
    <col min="7169" max="7169" width="9.140625" style="189" bestFit="1" customWidth="1"/>
    <col min="7170" max="7170" width="8.28515625" style="189" bestFit="1" customWidth="1"/>
    <col min="7171" max="7173" width="8.28515625" style="189" customWidth="1"/>
    <col min="7174" max="7179" width="0" style="189" hidden="1" customWidth="1"/>
    <col min="7180" max="7180" width="8.42578125" style="189" customWidth="1"/>
    <col min="7181" max="7419" width="11.42578125" style="189"/>
    <col min="7420" max="7420" width="18.140625" style="189" customWidth="1"/>
    <col min="7421" max="7422" width="8.42578125" style="189" bestFit="1" customWidth="1"/>
    <col min="7423" max="7424" width="8.42578125" style="189" customWidth="1"/>
    <col min="7425" max="7425" width="9.140625" style="189" bestFit="1" customWidth="1"/>
    <col min="7426" max="7426" width="8.28515625" style="189" bestFit="1" customWidth="1"/>
    <col min="7427" max="7429" width="8.28515625" style="189" customWidth="1"/>
    <col min="7430" max="7435" width="0" style="189" hidden="1" customWidth="1"/>
    <col min="7436" max="7436" width="8.42578125" style="189" customWidth="1"/>
    <col min="7437" max="7675" width="11.42578125" style="189"/>
    <col min="7676" max="7676" width="18.140625" style="189" customWidth="1"/>
    <col min="7677" max="7678" width="8.42578125" style="189" bestFit="1" customWidth="1"/>
    <col min="7679" max="7680" width="8.42578125" style="189" customWidth="1"/>
    <col min="7681" max="7681" width="9.140625" style="189" bestFit="1" customWidth="1"/>
    <col min="7682" max="7682" width="8.28515625" style="189" bestFit="1" customWidth="1"/>
    <col min="7683" max="7685" width="8.28515625" style="189" customWidth="1"/>
    <col min="7686" max="7691" width="0" style="189" hidden="1" customWidth="1"/>
    <col min="7692" max="7692" width="8.42578125" style="189" customWidth="1"/>
    <col min="7693" max="7931" width="11.42578125" style="189"/>
    <col min="7932" max="7932" width="18.140625" style="189" customWidth="1"/>
    <col min="7933" max="7934" width="8.42578125" style="189" bestFit="1" customWidth="1"/>
    <col min="7935" max="7936" width="8.42578125" style="189" customWidth="1"/>
    <col min="7937" max="7937" width="9.140625" style="189" bestFit="1" customWidth="1"/>
    <col min="7938" max="7938" width="8.28515625" style="189" bestFit="1" customWidth="1"/>
    <col min="7939" max="7941" width="8.28515625" style="189" customWidth="1"/>
    <col min="7942" max="7947" width="0" style="189" hidden="1" customWidth="1"/>
    <col min="7948" max="7948" width="8.42578125" style="189" customWidth="1"/>
    <col min="7949" max="8187" width="11.42578125" style="189"/>
    <col min="8188" max="8188" width="18.140625" style="189" customWidth="1"/>
    <col min="8189" max="8190" width="8.42578125" style="189" bestFit="1" customWidth="1"/>
    <col min="8191" max="8192" width="8.42578125" style="189" customWidth="1"/>
    <col min="8193" max="8193" width="9.140625" style="189" bestFit="1" customWidth="1"/>
    <col min="8194" max="8194" width="8.28515625" style="189" bestFit="1" customWidth="1"/>
    <col min="8195" max="8197" width="8.28515625" style="189" customWidth="1"/>
    <col min="8198" max="8203" width="0" style="189" hidden="1" customWidth="1"/>
    <col min="8204" max="8204" width="8.42578125" style="189" customWidth="1"/>
    <col min="8205" max="8443" width="11.42578125" style="189"/>
    <col min="8444" max="8444" width="18.140625" style="189" customWidth="1"/>
    <col min="8445" max="8446" width="8.42578125" style="189" bestFit="1" customWidth="1"/>
    <col min="8447" max="8448" width="8.42578125" style="189" customWidth="1"/>
    <col min="8449" max="8449" width="9.140625" style="189" bestFit="1" customWidth="1"/>
    <col min="8450" max="8450" width="8.28515625" style="189" bestFit="1" customWidth="1"/>
    <col min="8451" max="8453" width="8.28515625" style="189" customWidth="1"/>
    <col min="8454" max="8459" width="0" style="189" hidden="1" customWidth="1"/>
    <col min="8460" max="8460" width="8.42578125" style="189" customWidth="1"/>
    <col min="8461" max="8699" width="11.42578125" style="189"/>
    <col min="8700" max="8700" width="18.140625" style="189" customWidth="1"/>
    <col min="8701" max="8702" width="8.42578125" style="189" bestFit="1" customWidth="1"/>
    <col min="8703" max="8704" width="8.42578125" style="189" customWidth="1"/>
    <col min="8705" max="8705" width="9.140625" style="189" bestFit="1" customWidth="1"/>
    <col min="8706" max="8706" width="8.28515625" style="189" bestFit="1" customWidth="1"/>
    <col min="8707" max="8709" width="8.28515625" style="189" customWidth="1"/>
    <col min="8710" max="8715" width="0" style="189" hidden="1" customWidth="1"/>
    <col min="8716" max="8716" width="8.42578125" style="189" customWidth="1"/>
    <col min="8717" max="8955" width="11.42578125" style="189"/>
    <col min="8956" max="8956" width="18.140625" style="189" customWidth="1"/>
    <col min="8957" max="8958" width="8.42578125" style="189" bestFit="1" customWidth="1"/>
    <col min="8959" max="8960" width="8.42578125" style="189" customWidth="1"/>
    <col min="8961" max="8961" width="9.140625" style="189" bestFit="1" customWidth="1"/>
    <col min="8962" max="8962" width="8.28515625" style="189" bestFit="1" customWidth="1"/>
    <col min="8963" max="8965" width="8.28515625" style="189" customWidth="1"/>
    <col min="8966" max="8971" width="0" style="189" hidden="1" customWidth="1"/>
    <col min="8972" max="8972" width="8.42578125" style="189" customWidth="1"/>
    <col min="8973" max="9211" width="11.42578125" style="189"/>
    <col min="9212" max="9212" width="18.140625" style="189" customWidth="1"/>
    <col min="9213" max="9214" width="8.42578125" style="189" bestFit="1" customWidth="1"/>
    <col min="9215" max="9216" width="8.42578125" style="189" customWidth="1"/>
    <col min="9217" max="9217" width="9.140625" style="189" bestFit="1" customWidth="1"/>
    <col min="9218" max="9218" width="8.28515625" style="189" bestFit="1" customWidth="1"/>
    <col min="9219" max="9221" width="8.28515625" style="189" customWidth="1"/>
    <col min="9222" max="9227" width="0" style="189" hidden="1" customWidth="1"/>
    <col min="9228" max="9228" width="8.42578125" style="189" customWidth="1"/>
    <col min="9229" max="9467" width="11.42578125" style="189"/>
    <col min="9468" max="9468" width="18.140625" style="189" customWidth="1"/>
    <col min="9469" max="9470" width="8.42578125" style="189" bestFit="1" customWidth="1"/>
    <col min="9471" max="9472" width="8.42578125" style="189" customWidth="1"/>
    <col min="9473" max="9473" width="9.140625" style="189" bestFit="1" customWidth="1"/>
    <col min="9474" max="9474" width="8.28515625" style="189" bestFit="1" customWidth="1"/>
    <col min="9475" max="9477" width="8.28515625" style="189" customWidth="1"/>
    <col min="9478" max="9483" width="0" style="189" hidden="1" customWidth="1"/>
    <col min="9484" max="9484" width="8.42578125" style="189" customWidth="1"/>
    <col min="9485" max="9723" width="11.42578125" style="189"/>
    <col min="9724" max="9724" width="18.140625" style="189" customWidth="1"/>
    <col min="9725" max="9726" width="8.42578125" style="189" bestFit="1" customWidth="1"/>
    <col min="9727" max="9728" width="8.42578125" style="189" customWidth="1"/>
    <col min="9729" max="9729" width="9.140625" style="189" bestFit="1" customWidth="1"/>
    <col min="9730" max="9730" width="8.28515625" style="189" bestFit="1" customWidth="1"/>
    <col min="9731" max="9733" width="8.28515625" style="189" customWidth="1"/>
    <col min="9734" max="9739" width="0" style="189" hidden="1" customWidth="1"/>
    <col min="9740" max="9740" width="8.42578125" style="189" customWidth="1"/>
    <col min="9741" max="9979" width="11.42578125" style="189"/>
    <col min="9980" max="9980" width="18.140625" style="189" customWidth="1"/>
    <col min="9981" max="9982" width="8.42578125" style="189" bestFit="1" customWidth="1"/>
    <col min="9983" max="9984" width="8.42578125" style="189" customWidth="1"/>
    <col min="9985" max="9985" width="9.140625" style="189" bestFit="1" customWidth="1"/>
    <col min="9986" max="9986" width="8.28515625" style="189" bestFit="1" customWidth="1"/>
    <col min="9987" max="9989" width="8.28515625" style="189" customWidth="1"/>
    <col min="9990" max="9995" width="0" style="189" hidden="1" customWidth="1"/>
    <col min="9996" max="9996" width="8.42578125" style="189" customWidth="1"/>
    <col min="9997" max="10235" width="11.42578125" style="189"/>
    <col min="10236" max="10236" width="18.140625" style="189" customWidth="1"/>
    <col min="10237" max="10238" width="8.42578125" style="189" bestFit="1" customWidth="1"/>
    <col min="10239" max="10240" width="8.42578125" style="189" customWidth="1"/>
    <col min="10241" max="10241" width="9.140625" style="189" bestFit="1" customWidth="1"/>
    <col min="10242" max="10242" width="8.28515625" style="189" bestFit="1" customWidth="1"/>
    <col min="10243" max="10245" width="8.28515625" style="189" customWidth="1"/>
    <col min="10246" max="10251" width="0" style="189" hidden="1" customWidth="1"/>
    <col min="10252" max="10252" width="8.42578125" style="189" customWidth="1"/>
    <col min="10253" max="10491" width="11.42578125" style="189"/>
    <col min="10492" max="10492" width="18.140625" style="189" customWidth="1"/>
    <col min="10493" max="10494" width="8.42578125" style="189" bestFit="1" customWidth="1"/>
    <col min="10495" max="10496" width="8.42578125" style="189" customWidth="1"/>
    <col min="10497" max="10497" width="9.140625" style="189" bestFit="1" customWidth="1"/>
    <col min="10498" max="10498" width="8.28515625" style="189" bestFit="1" customWidth="1"/>
    <col min="10499" max="10501" width="8.28515625" style="189" customWidth="1"/>
    <col min="10502" max="10507" width="0" style="189" hidden="1" customWidth="1"/>
    <col min="10508" max="10508" width="8.42578125" style="189" customWidth="1"/>
    <col min="10509" max="10747" width="11.42578125" style="189"/>
    <col min="10748" max="10748" width="18.140625" style="189" customWidth="1"/>
    <col min="10749" max="10750" width="8.42578125" style="189" bestFit="1" customWidth="1"/>
    <col min="10751" max="10752" width="8.42578125" style="189" customWidth="1"/>
    <col min="10753" max="10753" width="9.140625" style="189" bestFit="1" customWidth="1"/>
    <col min="10754" max="10754" width="8.28515625" style="189" bestFit="1" customWidth="1"/>
    <col min="10755" max="10757" width="8.28515625" style="189" customWidth="1"/>
    <col min="10758" max="10763" width="0" style="189" hidden="1" customWidth="1"/>
    <col min="10764" max="10764" width="8.42578125" style="189" customWidth="1"/>
    <col min="10765" max="11003" width="11.42578125" style="189"/>
    <col min="11004" max="11004" width="18.140625" style="189" customWidth="1"/>
    <col min="11005" max="11006" width="8.42578125" style="189" bestFit="1" customWidth="1"/>
    <col min="11007" max="11008" width="8.42578125" style="189" customWidth="1"/>
    <col min="11009" max="11009" width="9.140625" style="189" bestFit="1" customWidth="1"/>
    <col min="11010" max="11010" width="8.28515625" style="189" bestFit="1" customWidth="1"/>
    <col min="11011" max="11013" width="8.28515625" style="189" customWidth="1"/>
    <col min="11014" max="11019" width="0" style="189" hidden="1" customWidth="1"/>
    <col min="11020" max="11020" width="8.42578125" style="189" customWidth="1"/>
    <col min="11021" max="11259" width="11.42578125" style="189"/>
    <col min="11260" max="11260" width="18.140625" style="189" customWidth="1"/>
    <col min="11261" max="11262" width="8.42578125" style="189" bestFit="1" customWidth="1"/>
    <col min="11263" max="11264" width="8.42578125" style="189" customWidth="1"/>
    <col min="11265" max="11265" width="9.140625" style="189" bestFit="1" customWidth="1"/>
    <col min="11266" max="11266" width="8.28515625" style="189" bestFit="1" customWidth="1"/>
    <col min="11267" max="11269" width="8.28515625" style="189" customWidth="1"/>
    <col min="11270" max="11275" width="0" style="189" hidden="1" customWidth="1"/>
    <col min="11276" max="11276" width="8.42578125" style="189" customWidth="1"/>
    <col min="11277" max="11515" width="11.42578125" style="189"/>
    <col min="11516" max="11516" width="18.140625" style="189" customWidth="1"/>
    <col min="11517" max="11518" width="8.42578125" style="189" bestFit="1" customWidth="1"/>
    <col min="11519" max="11520" width="8.42578125" style="189" customWidth="1"/>
    <col min="11521" max="11521" width="9.140625" style="189" bestFit="1" customWidth="1"/>
    <col min="11522" max="11522" width="8.28515625" style="189" bestFit="1" customWidth="1"/>
    <col min="11523" max="11525" width="8.28515625" style="189" customWidth="1"/>
    <col min="11526" max="11531" width="0" style="189" hidden="1" customWidth="1"/>
    <col min="11532" max="11532" width="8.42578125" style="189" customWidth="1"/>
    <col min="11533" max="11771" width="11.42578125" style="189"/>
    <col min="11772" max="11772" width="18.140625" style="189" customWidth="1"/>
    <col min="11773" max="11774" width="8.42578125" style="189" bestFit="1" customWidth="1"/>
    <col min="11775" max="11776" width="8.42578125" style="189" customWidth="1"/>
    <col min="11777" max="11777" width="9.140625" style="189" bestFit="1" customWidth="1"/>
    <col min="11778" max="11778" width="8.28515625" style="189" bestFit="1" customWidth="1"/>
    <col min="11779" max="11781" width="8.28515625" style="189" customWidth="1"/>
    <col min="11782" max="11787" width="0" style="189" hidden="1" customWidth="1"/>
    <col min="11788" max="11788" width="8.42578125" style="189" customWidth="1"/>
    <col min="11789" max="12027" width="11.42578125" style="189"/>
    <col min="12028" max="12028" width="18.140625" style="189" customWidth="1"/>
    <col min="12029" max="12030" width="8.42578125" style="189" bestFit="1" customWidth="1"/>
    <col min="12031" max="12032" width="8.42578125" style="189" customWidth="1"/>
    <col min="12033" max="12033" width="9.140625" style="189" bestFit="1" customWidth="1"/>
    <col min="12034" max="12034" width="8.28515625" style="189" bestFit="1" customWidth="1"/>
    <col min="12035" max="12037" width="8.28515625" style="189" customWidth="1"/>
    <col min="12038" max="12043" width="0" style="189" hidden="1" customWidth="1"/>
    <col min="12044" max="12044" width="8.42578125" style="189" customWidth="1"/>
    <col min="12045" max="12283" width="11.42578125" style="189"/>
    <col min="12284" max="12284" width="18.140625" style="189" customWidth="1"/>
    <col min="12285" max="12286" width="8.42578125" style="189" bestFit="1" customWidth="1"/>
    <col min="12287" max="12288" width="8.42578125" style="189" customWidth="1"/>
    <col min="12289" max="12289" width="9.140625" style="189" bestFit="1" customWidth="1"/>
    <col min="12290" max="12290" width="8.28515625" style="189" bestFit="1" customWidth="1"/>
    <col min="12291" max="12293" width="8.28515625" style="189" customWidth="1"/>
    <col min="12294" max="12299" width="0" style="189" hidden="1" customWidth="1"/>
    <col min="12300" max="12300" width="8.42578125" style="189" customWidth="1"/>
    <col min="12301" max="12539" width="11.42578125" style="189"/>
    <col min="12540" max="12540" width="18.140625" style="189" customWidth="1"/>
    <col min="12541" max="12542" width="8.42578125" style="189" bestFit="1" customWidth="1"/>
    <col min="12543" max="12544" width="8.42578125" style="189" customWidth="1"/>
    <col min="12545" max="12545" width="9.140625" style="189" bestFit="1" customWidth="1"/>
    <col min="12546" max="12546" width="8.28515625" style="189" bestFit="1" customWidth="1"/>
    <col min="12547" max="12549" width="8.28515625" style="189" customWidth="1"/>
    <col min="12550" max="12555" width="0" style="189" hidden="1" customWidth="1"/>
    <col min="12556" max="12556" width="8.42578125" style="189" customWidth="1"/>
    <col min="12557" max="12795" width="11.42578125" style="189"/>
    <col min="12796" max="12796" width="18.140625" style="189" customWidth="1"/>
    <col min="12797" max="12798" width="8.42578125" style="189" bestFit="1" customWidth="1"/>
    <col min="12799" max="12800" width="8.42578125" style="189" customWidth="1"/>
    <col min="12801" max="12801" width="9.140625" style="189" bestFit="1" customWidth="1"/>
    <col min="12802" max="12802" width="8.28515625" style="189" bestFit="1" customWidth="1"/>
    <col min="12803" max="12805" width="8.28515625" style="189" customWidth="1"/>
    <col min="12806" max="12811" width="0" style="189" hidden="1" customWidth="1"/>
    <col min="12812" max="12812" width="8.42578125" style="189" customWidth="1"/>
    <col min="12813" max="13051" width="11.42578125" style="189"/>
    <col min="13052" max="13052" width="18.140625" style="189" customWidth="1"/>
    <col min="13053" max="13054" width="8.42578125" style="189" bestFit="1" customWidth="1"/>
    <col min="13055" max="13056" width="8.42578125" style="189" customWidth="1"/>
    <col min="13057" max="13057" width="9.140625" style="189" bestFit="1" customWidth="1"/>
    <col min="13058" max="13058" width="8.28515625" style="189" bestFit="1" customWidth="1"/>
    <col min="13059" max="13061" width="8.28515625" style="189" customWidth="1"/>
    <col min="13062" max="13067" width="0" style="189" hidden="1" customWidth="1"/>
    <col min="13068" max="13068" width="8.42578125" style="189" customWidth="1"/>
    <col min="13069" max="13307" width="11.42578125" style="189"/>
    <col min="13308" max="13308" width="18.140625" style="189" customWidth="1"/>
    <col min="13309" max="13310" width="8.42578125" style="189" bestFit="1" customWidth="1"/>
    <col min="13311" max="13312" width="8.42578125" style="189" customWidth="1"/>
    <col min="13313" max="13313" width="9.140625" style="189" bestFit="1" customWidth="1"/>
    <col min="13314" max="13314" width="8.28515625" style="189" bestFit="1" customWidth="1"/>
    <col min="13315" max="13317" width="8.28515625" style="189" customWidth="1"/>
    <col min="13318" max="13323" width="0" style="189" hidden="1" customWidth="1"/>
    <col min="13324" max="13324" width="8.42578125" style="189" customWidth="1"/>
    <col min="13325" max="13563" width="11.42578125" style="189"/>
    <col min="13564" max="13564" width="18.140625" style="189" customWidth="1"/>
    <col min="13565" max="13566" width="8.42578125" style="189" bestFit="1" customWidth="1"/>
    <col min="13567" max="13568" width="8.42578125" style="189" customWidth="1"/>
    <col min="13569" max="13569" width="9.140625" style="189" bestFit="1" customWidth="1"/>
    <col min="13570" max="13570" width="8.28515625" style="189" bestFit="1" customWidth="1"/>
    <col min="13571" max="13573" width="8.28515625" style="189" customWidth="1"/>
    <col min="13574" max="13579" width="0" style="189" hidden="1" customWidth="1"/>
    <col min="13580" max="13580" width="8.42578125" style="189" customWidth="1"/>
    <col min="13581" max="13819" width="11.42578125" style="189"/>
    <col min="13820" max="13820" width="18.140625" style="189" customWidth="1"/>
    <col min="13821" max="13822" width="8.42578125" style="189" bestFit="1" customWidth="1"/>
    <col min="13823" max="13824" width="8.42578125" style="189" customWidth="1"/>
    <col min="13825" max="13825" width="9.140625" style="189" bestFit="1" customWidth="1"/>
    <col min="13826" max="13826" width="8.28515625" style="189" bestFit="1" customWidth="1"/>
    <col min="13827" max="13829" width="8.28515625" style="189" customWidth="1"/>
    <col min="13830" max="13835" width="0" style="189" hidden="1" customWidth="1"/>
    <col min="13836" max="13836" width="8.42578125" style="189" customWidth="1"/>
    <col min="13837" max="14075" width="11.42578125" style="189"/>
    <col min="14076" max="14076" width="18.140625" style="189" customWidth="1"/>
    <col min="14077" max="14078" width="8.42578125" style="189" bestFit="1" customWidth="1"/>
    <col min="14079" max="14080" width="8.42578125" style="189" customWidth="1"/>
    <col min="14081" max="14081" width="9.140625" style="189" bestFit="1" customWidth="1"/>
    <col min="14082" max="14082" width="8.28515625" style="189" bestFit="1" customWidth="1"/>
    <col min="14083" max="14085" width="8.28515625" style="189" customWidth="1"/>
    <col min="14086" max="14091" width="0" style="189" hidden="1" customWidth="1"/>
    <col min="14092" max="14092" width="8.42578125" style="189" customWidth="1"/>
    <col min="14093" max="14331" width="11.42578125" style="189"/>
    <col min="14332" max="14332" width="18.140625" style="189" customWidth="1"/>
    <col min="14333" max="14334" width="8.42578125" style="189" bestFit="1" customWidth="1"/>
    <col min="14335" max="14336" width="8.42578125" style="189" customWidth="1"/>
    <col min="14337" max="14337" width="9.140625" style="189" bestFit="1" customWidth="1"/>
    <col min="14338" max="14338" width="8.28515625" style="189" bestFit="1" customWidth="1"/>
    <col min="14339" max="14341" width="8.28515625" style="189" customWidth="1"/>
    <col min="14342" max="14347" width="0" style="189" hidden="1" customWidth="1"/>
    <col min="14348" max="14348" width="8.42578125" style="189" customWidth="1"/>
    <col min="14349" max="14587" width="11.42578125" style="189"/>
    <col min="14588" max="14588" width="18.140625" style="189" customWidth="1"/>
    <col min="14589" max="14590" width="8.42578125" style="189" bestFit="1" customWidth="1"/>
    <col min="14591" max="14592" width="8.42578125" style="189" customWidth="1"/>
    <col min="14593" max="14593" width="9.140625" style="189" bestFit="1" customWidth="1"/>
    <col min="14594" max="14594" width="8.28515625" style="189" bestFit="1" customWidth="1"/>
    <col min="14595" max="14597" width="8.28515625" style="189" customWidth="1"/>
    <col min="14598" max="14603" width="0" style="189" hidden="1" customWidth="1"/>
    <col min="14604" max="14604" width="8.42578125" style="189" customWidth="1"/>
    <col min="14605" max="14843" width="11.42578125" style="189"/>
    <col min="14844" max="14844" width="18.140625" style="189" customWidth="1"/>
    <col min="14845" max="14846" width="8.42578125" style="189" bestFit="1" customWidth="1"/>
    <col min="14847" max="14848" width="8.42578125" style="189" customWidth="1"/>
    <col min="14849" max="14849" width="9.140625" style="189" bestFit="1" customWidth="1"/>
    <col min="14850" max="14850" width="8.28515625" style="189" bestFit="1" customWidth="1"/>
    <col min="14851" max="14853" width="8.28515625" style="189" customWidth="1"/>
    <col min="14854" max="14859" width="0" style="189" hidden="1" customWidth="1"/>
    <col min="14860" max="14860" width="8.42578125" style="189" customWidth="1"/>
    <col min="14861" max="15099" width="11.42578125" style="189"/>
    <col min="15100" max="15100" width="18.140625" style="189" customWidth="1"/>
    <col min="15101" max="15102" width="8.42578125" style="189" bestFit="1" customWidth="1"/>
    <col min="15103" max="15104" width="8.42578125" style="189" customWidth="1"/>
    <col min="15105" max="15105" width="9.140625" style="189" bestFit="1" customWidth="1"/>
    <col min="15106" max="15106" width="8.28515625" style="189" bestFit="1" customWidth="1"/>
    <col min="15107" max="15109" width="8.28515625" style="189" customWidth="1"/>
    <col min="15110" max="15115" width="0" style="189" hidden="1" customWidth="1"/>
    <col min="15116" max="15116" width="8.42578125" style="189" customWidth="1"/>
    <col min="15117" max="15355" width="11.42578125" style="189"/>
    <col min="15356" max="15356" width="18.140625" style="189" customWidth="1"/>
    <col min="15357" max="15358" width="8.42578125" style="189" bestFit="1" customWidth="1"/>
    <col min="15359" max="15360" width="8.42578125" style="189" customWidth="1"/>
    <col min="15361" max="15361" width="9.140625" style="189" bestFit="1" customWidth="1"/>
    <col min="15362" max="15362" width="8.28515625" style="189" bestFit="1" customWidth="1"/>
    <col min="15363" max="15365" width="8.28515625" style="189" customWidth="1"/>
    <col min="15366" max="15371" width="0" style="189" hidden="1" customWidth="1"/>
    <col min="15372" max="15372" width="8.42578125" style="189" customWidth="1"/>
    <col min="15373" max="15611" width="11.42578125" style="189"/>
    <col min="15612" max="15612" width="18.140625" style="189" customWidth="1"/>
    <col min="15613" max="15614" width="8.42578125" style="189" bestFit="1" customWidth="1"/>
    <col min="15615" max="15616" width="8.42578125" style="189" customWidth="1"/>
    <col min="15617" max="15617" width="9.140625" style="189" bestFit="1" customWidth="1"/>
    <col min="15618" max="15618" width="8.28515625" style="189" bestFit="1" customWidth="1"/>
    <col min="15619" max="15621" width="8.28515625" style="189" customWidth="1"/>
    <col min="15622" max="15627" width="0" style="189" hidden="1" customWidth="1"/>
    <col min="15628" max="15628" width="8.42578125" style="189" customWidth="1"/>
    <col min="15629" max="15867" width="11.42578125" style="189"/>
    <col min="15868" max="15868" width="18.140625" style="189" customWidth="1"/>
    <col min="15869" max="15870" width="8.42578125" style="189" bestFit="1" customWidth="1"/>
    <col min="15871" max="15872" width="8.42578125" style="189" customWidth="1"/>
    <col min="15873" max="15873" width="9.140625" style="189" bestFit="1" customWidth="1"/>
    <col min="15874" max="15874" width="8.28515625" style="189" bestFit="1" customWidth="1"/>
    <col min="15875" max="15877" width="8.28515625" style="189" customWidth="1"/>
    <col min="15878" max="15883" width="0" style="189" hidden="1" customWidth="1"/>
    <col min="15884" max="15884" width="8.42578125" style="189" customWidth="1"/>
    <col min="15885" max="16123" width="11.42578125" style="189"/>
    <col min="16124" max="16124" width="18.140625" style="189" customWidth="1"/>
    <col min="16125" max="16126" width="8.42578125" style="189" bestFit="1" customWidth="1"/>
    <col min="16127" max="16128" width="8.42578125" style="189" customWidth="1"/>
    <col min="16129" max="16129" width="9.140625" style="189" bestFit="1" customWidth="1"/>
    <col min="16130" max="16130" width="8.28515625" style="189" bestFit="1" customWidth="1"/>
    <col min="16131" max="16133" width="8.28515625" style="189" customWidth="1"/>
    <col min="16134" max="16139" width="0" style="189" hidden="1" customWidth="1"/>
    <col min="16140" max="16140" width="8.42578125" style="189" customWidth="1"/>
    <col min="16141" max="16384" width="11.42578125" style="189"/>
  </cols>
  <sheetData>
    <row r="1" spans="1:16" s="190" customFormat="1" x14ac:dyDescent="0.2"/>
    <row r="2" spans="1:16" s="190" customFormat="1" x14ac:dyDescent="0.2">
      <c r="A2" s="217" t="s">
        <v>121</v>
      </c>
    </row>
    <row r="3" spans="1:16" s="190" customFormat="1" ht="15" x14ac:dyDescent="0.25">
      <c r="A3" s="217" t="s">
        <v>122</v>
      </c>
      <c r="J3" s="359"/>
    </row>
    <row r="4" spans="1:16" s="190" customFormat="1" x14ac:dyDescent="0.2"/>
    <row r="5" spans="1:16" s="190" customFormat="1" ht="12.75" x14ac:dyDescent="0.2">
      <c r="B5" s="424" t="s">
        <v>111</v>
      </c>
      <c r="C5" s="424"/>
      <c r="D5" s="424"/>
      <c r="E5" s="424"/>
      <c r="F5" s="424"/>
      <c r="G5" s="424"/>
      <c r="H5" s="424"/>
      <c r="I5" s="424"/>
      <c r="J5" s="424"/>
      <c r="K5" s="424"/>
      <c r="M5" s="390" t="s">
        <v>594</v>
      </c>
      <c r="O5" s="360"/>
    </row>
    <row r="6" spans="1:16" s="190" customFormat="1" ht="12.75" x14ac:dyDescent="0.2">
      <c r="B6" s="437" t="str">
        <f>'Solicitudes Regiones'!$B$6:$P$6</f>
        <v>Acumuladas de julio de 2008 a octubre de 2018</v>
      </c>
      <c r="C6" s="437"/>
      <c r="D6" s="437"/>
      <c r="E6" s="437"/>
      <c r="F6" s="437"/>
      <c r="G6" s="437"/>
      <c r="H6" s="437"/>
      <c r="I6" s="437"/>
      <c r="J6" s="437"/>
      <c r="K6" s="437"/>
      <c r="L6" s="238"/>
    </row>
    <row r="7" spans="1:16" s="193" customFormat="1" x14ac:dyDescent="0.2">
      <c r="B7" s="191"/>
      <c r="C7" s="192"/>
      <c r="D7" s="192"/>
      <c r="E7" s="192"/>
      <c r="F7" s="192"/>
      <c r="G7" s="192"/>
      <c r="H7" s="192"/>
      <c r="I7" s="192"/>
      <c r="J7" s="192"/>
      <c r="K7" s="192"/>
      <c r="L7" s="192"/>
    </row>
    <row r="8" spans="1:16" ht="15" customHeight="1" x14ac:dyDescent="0.2">
      <c r="B8" s="453" t="s">
        <v>73</v>
      </c>
      <c r="C8" s="454"/>
      <c r="D8" s="454"/>
      <c r="E8" s="454"/>
      <c r="F8" s="454"/>
      <c r="G8" s="454"/>
      <c r="H8" s="454"/>
      <c r="I8" s="454"/>
      <c r="J8" s="454"/>
      <c r="K8" s="455"/>
      <c r="L8" s="208"/>
    </row>
    <row r="9" spans="1:16" ht="20.25" customHeight="1" x14ac:dyDescent="0.2">
      <c r="B9" s="452" t="s">
        <v>74</v>
      </c>
      <c r="C9" s="453" t="s">
        <v>2</v>
      </c>
      <c r="D9" s="454"/>
      <c r="E9" s="454"/>
      <c r="F9" s="454"/>
      <c r="G9" s="454"/>
      <c r="H9" s="454"/>
      <c r="I9" s="454"/>
      <c r="J9" s="454"/>
      <c r="K9" s="455"/>
    </row>
    <row r="10" spans="1:16" ht="24" x14ac:dyDescent="0.2">
      <c r="B10" s="452"/>
      <c r="C10" s="186" t="s">
        <v>75</v>
      </c>
      <c r="D10" s="186" t="s">
        <v>76</v>
      </c>
      <c r="E10" s="186" t="s">
        <v>77</v>
      </c>
      <c r="F10" s="186" t="s">
        <v>78</v>
      </c>
      <c r="G10" s="186" t="s">
        <v>8</v>
      </c>
      <c r="H10" s="186" t="s">
        <v>79</v>
      </c>
      <c r="I10" s="186" t="s">
        <v>80</v>
      </c>
      <c r="J10" s="186" t="s">
        <v>81</v>
      </c>
      <c r="K10" s="247" t="s">
        <v>46</v>
      </c>
    </row>
    <row r="11" spans="1:16" x14ac:dyDescent="0.2">
      <c r="B11" s="181" t="s">
        <v>368</v>
      </c>
      <c r="C11" s="181">
        <v>3777</v>
      </c>
      <c r="D11" s="181">
        <v>2371</v>
      </c>
      <c r="E11" s="181">
        <f>C11+D11</f>
        <v>6148</v>
      </c>
      <c r="F11" s="182">
        <f>E11/$E$23</f>
        <v>0.30443179004704135</v>
      </c>
      <c r="G11" s="181">
        <v>12512</v>
      </c>
      <c r="H11" s="181">
        <v>1009</v>
      </c>
      <c r="I11" s="181">
        <f>G11+H11</f>
        <v>13521</v>
      </c>
      <c r="J11" s="182">
        <f>I11/$I$23</f>
        <v>0.39511981297486848</v>
      </c>
      <c r="K11" s="181">
        <f t="shared" ref="K11:K22" si="0">E11+I11</f>
        <v>19669</v>
      </c>
      <c r="P11" s="194"/>
    </row>
    <row r="12" spans="1:16" x14ac:dyDescent="0.2">
      <c r="B12" s="181" t="s">
        <v>369</v>
      </c>
      <c r="C12" s="181">
        <v>157</v>
      </c>
      <c r="D12" s="181">
        <v>129</v>
      </c>
      <c r="E12" s="181">
        <f t="shared" ref="E12:E22" si="1">C12+D12</f>
        <v>286</v>
      </c>
      <c r="F12" s="182">
        <f t="shared" ref="F12:F22" si="2">E12/$E$23</f>
        <v>1.4161921267640504E-2</v>
      </c>
      <c r="G12" s="181">
        <v>473</v>
      </c>
      <c r="H12" s="181">
        <v>42</v>
      </c>
      <c r="I12" s="181">
        <f t="shared" ref="I12:I22" si="3">G12+H12</f>
        <v>515</v>
      </c>
      <c r="J12" s="182">
        <f t="shared" ref="J12:J22" si="4">I12/$I$23</f>
        <v>1.504967855055523E-2</v>
      </c>
      <c r="K12" s="181">
        <f t="shared" si="0"/>
        <v>801</v>
      </c>
      <c r="P12" s="194"/>
    </row>
    <row r="13" spans="1:16" x14ac:dyDescent="0.2">
      <c r="B13" s="181" t="s">
        <v>370</v>
      </c>
      <c r="C13" s="181">
        <v>627</v>
      </c>
      <c r="D13" s="181">
        <v>454</v>
      </c>
      <c r="E13" s="181">
        <f t="shared" si="1"/>
        <v>1081</v>
      </c>
      <c r="F13" s="182">
        <f t="shared" si="2"/>
        <v>5.3528101015102747E-2</v>
      </c>
      <c r="G13" s="181">
        <v>1425</v>
      </c>
      <c r="H13" s="181">
        <v>162</v>
      </c>
      <c r="I13" s="181">
        <f t="shared" si="3"/>
        <v>1587</v>
      </c>
      <c r="J13" s="182">
        <f t="shared" si="4"/>
        <v>4.6376388077147869E-2</v>
      </c>
      <c r="K13" s="181">
        <f t="shared" si="0"/>
        <v>2668</v>
      </c>
      <c r="P13" s="194"/>
    </row>
    <row r="14" spans="1:16" x14ac:dyDescent="0.2">
      <c r="B14" s="181" t="s">
        <v>62</v>
      </c>
      <c r="C14" s="181">
        <v>672</v>
      </c>
      <c r="D14" s="181">
        <v>494</v>
      </c>
      <c r="E14" s="181">
        <f t="shared" si="1"/>
        <v>1166</v>
      </c>
      <c r="F14" s="182">
        <f t="shared" si="2"/>
        <v>5.7737063629611292E-2</v>
      </c>
      <c r="G14" s="181">
        <v>1684</v>
      </c>
      <c r="H14" s="181">
        <v>154</v>
      </c>
      <c r="I14" s="181">
        <f t="shared" si="3"/>
        <v>1838</v>
      </c>
      <c r="J14" s="182">
        <f t="shared" si="4"/>
        <v>5.3711279953243714E-2</v>
      </c>
      <c r="K14" s="181">
        <f t="shared" si="0"/>
        <v>3004</v>
      </c>
      <c r="P14" s="194"/>
    </row>
    <row r="15" spans="1:16" x14ac:dyDescent="0.2">
      <c r="B15" s="181" t="s">
        <v>371</v>
      </c>
      <c r="C15" s="181">
        <v>232</v>
      </c>
      <c r="D15" s="181">
        <v>211</v>
      </c>
      <c r="E15" s="181">
        <f t="shared" si="1"/>
        <v>443</v>
      </c>
      <c r="F15" s="182">
        <f t="shared" si="2"/>
        <v>2.193612280267393E-2</v>
      </c>
      <c r="G15" s="181">
        <v>673</v>
      </c>
      <c r="H15" s="181">
        <v>67</v>
      </c>
      <c r="I15" s="181">
        <f t="shared" si="3"/>
        <v>740</v>
      </c>
      <c r="J15" s="182">
        <f t="shared" si="4"/>
        <v>2.1624780829924022E-2</v>
      </c>
      <c r="K15" s="181">
        <f t="shared" si="0"/>
        <v>1183</v>
      </c>
      <c r="P15" s="194"/>
    </row>
    <row r="16" spans="1:16" ht="24" x14ac:dyDescent="0.2">
      <c r="B16" s="181" t="s">
        <v>372</v>
      </c>
      <c r="C16" s="181">
        <v>680</v>
      </c>
      <c r="D16" s="181">
        <v>542</v>
      </c>
      <c r="E16" s="181">
        <f t="shared" si="1"/>
        <v>1222</v>
      </c>
      <c r="F16" s="182">
        <f t="shared" si="2"/>
        <v>6.0510027234463977E-2</v>
      </c>
      <c r="G16" s="181">
        <v>1467</v>
      </c>
      <c r="H16" s="181">
        <v>214</v>
      </c>
      <c r="I16" s="181">
        <f t="shared" si="3"/>
        <v>1681</v>
      </c>
      <c r="J16" s="182">
        <f t="shared" si="4"/>
        <v>4.9123319696084161E-2</v>
      </c>
      <c r="K16" s="181">
        <f t="shared" si="0"/>
        <v>2903</v>
      </c>
      <c r="P16" s="194"/>
    </row>
    <row r="17" spans="2:16" x14ac:dyDescent="0.2">
      <c r="B17" s="181" t="s">
        <v>373</v>
      </c>
      <c r="C17" s="181">
        <v>792</v>
      </c>
      <c r="D17" s="181">
        <v>682</v>
      </c>
      <c r="E17" s="181">
        <f t="shared" si="1"/>
        <v>1474</v>
      </c>
      <c r="F17" s="182">
        <f t="shared" si="2"/>
        <v>7.2988363456301067E-2</v>
      </c>
      <c r="G17" s="181">
        <v>2004</v>
      </c>
      <c r="H17" s="181">
        <v>191</v>
      </c>
      <c r="I17" s="181">
        <f t="shared" si="3"/>
        <v>2195</v>
      </c>
      <c r="J17" s="182">
        <f t="shared" si="4"/>
        <v>6.4143775569842201E-2</v>
      </c>
      <c r="K17" s="181">
        <f t="shared" si="0"/>
        <v>3669</v>
      </c>
      <c r="P17" s="194"/>
    </row>
    <row r="18" spans="2:16" x14ac:dyDescent="0.2">
      <c r="B18" s="181" t="s">
        <v>374</v>
      </c>
      <c r="C18" s="181">
        <v>1362</v>
      </c>
      <c r="D18" s="181">
        <v>958</v>
      </c>
      <c r="E18" s="181">
        <f t="shared" si="1"/>
        <v>2320</v>
      </c>
      <c r="F18" s="182">
        <f t="shared" si="2"/>
        <v>0.11487992077246843</v>
      </c>
      <c r="G18" s="181">
        <v>2282</v>
      </c>
      <c r="H18" s="181">
        <v>302</v>
      </c>
      <c r="I18" s="181">
        <f t="shared" si="3"/>
        <v>2584</v>
      </c>
      <c r="J18" s="182">
        <f t="shared" si="4"/>
        <v>7.5511396843950904E-2</v>
      </c>
      <c r="K18" s="181">
        <f t="shared" si="0"/>
        <v>4904</v>
      </c>
      <c r="P18" s="194"/>
    </row>
    <row r="19" spans="2:16" x14ac:dyDescent="0.2">
      <c r="B19" s="181" t="s">
        <v>375</v>
      </c>
      <c r="C19" s="181">
        <v>1365</v>
      </c>
      <c r="D19" s="181">
        <v>815</v>
      </c>
      <c r="E19" s="181">
        <f t="shared" si="1"/>
        <v>2180</v>
      </c>
      <c r="F19" s="182">
        <f t="shared" si="2"/>
        <v>0.10794751176033672</v>
      </c>
      <c r="G19" s="181">
        <v>4096</v>
      </c>
      <c r="H19" s="181">
        <v>375</v>
      </c>
      <c r="I19" s="181">
        <f t="shared" si="3"/>
        <v>4471</v>
      </c>
      <c r="J19" s="182">
        <f t="shared" si="4"/>
        <v>0.13065458796025717</v>
      </c>
      <c r="K19" s="181">
        <f t="shared" si="0"/>
        <v>6651</v>
      </c>
      <c r="P19" s="194"/>
    </row>
    <row r="20" spans="2:16" x14ac:dyDescent="0.2">
      <c r="B20" s="181" t="s">
        <v>376</v>
      </c>
      <c r="C20" s="181">
        <v>550</v>
      </c>
      <c r="D20" s="181">
        <v>355</v>
      </c>
      <c r="E20" s="181">
        <f t="shared" si="1"/>
        <v>905</v>
      </c>
      <c r="F20" s="182">
        <f t="shared" si="2"/>
        <v>4.4813072542708589E-2</v>
      </c>
      <c r="G20" s="181">
        <v>929</v>
      </c>
      <c r="H20" s="181">
        <v>97</v>
      </c>
      <c r="I20" s="181">
        <f t="shared" si="3"/>
        <v>1026</v>
      </c>
      <c r="J20" s="182">
        <f t="shared" si="4"/>
        <v>2.9982466393921683E-2</v>
      </c>
      <c r="K20" s="181">
        <f t="shared" si="0"/>
        <v>1931</v>
      </c>
      <c r="P20" s="194"/>
    </row>
    <row r="21" spans="2:16" x14ac:dyDescent="0.2">
      <c r="B21" s="181" t="s">
        <v>377</v>
      </c>
      <c r="C21" s="181">
        <v>423</v>
      </c>
      <c r="D21" s="181">
        <v>311</v>
      </c>
      <c r="E21" s="181">
        <f t="shared" si="1"/>
        <v>734</v>
      </c>
      <c r="F21" s="182">
        <f t="shared" si="2"/>
        <v>3.6345630106461996E-2</v>
      </c>
      <c r="G21" s="181">
        <v>653</v>
      </c>
      <c r="H21" s="181">
        <v>90</v>
      </c>
      <c r="I21" s="181">
        <f t="shared" si="3"/>
        <v>743</v>
      </c>
      <c r="J21" s="182">
        <f t="shared" si="4"/>
        <v>2.1712448860315606E-2</v>
      </c>
      <c r="K21" s="181">
        <f t="shared" si="0"/>
        <v>1477</v>
      </c>
      <c r="P21" s="194"/>
    </row>
    <row r="22" spans="2:16" x14ac:dyDescent="0.2">
      <c r="B22" s="181" t="s">
        <v>378</v>
      </c>
      <c r="C22" s="181">
        <v>1398</v>
      </c>
      <c r="D22" s="181">
        <v>838</v>
      </c>
      <c r="E22" s="181">
        <f t="shared" si="1"/>
        <v>2236</v>
      </c>
      <c r="F22" s="182">
        <f t="shared" si="2"/>
        <v>0.11072047536518941</v>
      </c>
      <c r="G22" s="181">
        <v>2989</v>
      </c>
      <c r="H22" s="181">
        <v>330</v>
      </c>
      <c r="I22" s="181">
        <f t="shared" si="3"/>
        <v>3319</v>
      </c>
      <c r="J22" s="182">
        <f t="shared" si="4"/>
        <v>9.6990064289888947E-2</v>
      </c>
      <c r="K22" s="181">
        <f t="shared" si="0"/>
        <v>5555</v>
      </c>
      <c r="P22" s="194"/>
    </row>
    <row r="23" spans="2:16" x14ac:dyDescent="0.2">
      <c r="B23" s="183" t="s">
        <v>66</v>
      </c>
      <c r="C23" s="181">
        <f t="shared" ref="C23:H23" si="5">SUM(C11:C22)</f>
        <v>12035</v>
      </c>
      <c r="D23" s="181">
        <f t="shared" si="5"/>
        <v>8160</v>
      </c>
      <c r="E23" s="183">
        <f t="shared" ref="E23" si="6">C23+D23</f>
        <v>20195</v>
      </c>
      <c r="F23" s="185">
        <f t="shared" ref="F23" si="7">E23/$E$23</f>
        <v>1</v>
      </c>
      <c r="G23" s="181">
        <f t="shared" si="5"/>
        <v>31187</v>
      </c>
      <c r="H23" s="181">
        <f t="shared" si="5"/>
        <v>3033</v>
      </c>
      <c r="I23" s="183">
        <f t="shared" ref="I23" si="8">G23+H23</f>
        <v>34220</v>
      </c>
      <c r="J23" s="185">
        <f t="shared" ref="J23" si="9">I23/$I$23</f>
        <v>1</v>
      </c>
      <c r="K23" s="183">
        <f t="shared" ref="K23:K24" si="10">E23+I23</f>
        <v>54415</v>
      </c>
      <c r="P23" s="194"/>
    </row>
    <row r="24" spans="2:16" ht="25.5" customHeight="1" x14ac:dyDescent="0.2">
      <c r="B24" s="195" t="s">
        <v>82</v>
      </c>
      <c r="C24" s="196">
        <f>+C23/$K$23</f>
        <v>0.22117063309749149</v>
      </c>
      <c r="D24" s="196">
        <f>+D23/$K$23</f>
        <v>0.14995865110723147</v>
      </c>
      <c r="E24" s="197">
        <f>C24+D24</f>
        <v>0.37112928420472296</v>
      </c>
      <c r="F24" s="197"/>
      <c r="G24" s="196">
        <f>+G23/$K$23</f>
        <v>0.57313240834328771</v>
      </c>
      <c r="H24" s="196">
        <f>+H23/$K$23</f>
        <v>5.5738307451989343E-2</v>
      </c>
      <c r="I24" s="197">
        <f>G24+H24</f>
        <v>0.62887071579527709</v>
      </c>
      <c r="J24" s="197"/>
      <c r="K24" s="197">
        <f t="shared" si="10"/>
        <v>1</v>
      </c>
    </row>
    <row r="25" spans="2:16" x14ac:dyDescent="0.2">
      <c r="B25" s="198"/>
      <c r="C25" s="199"/>
      <c r="D25" s="199"/>
      <c r="E25" s="200"/>
      <c r="F25" s="200"/>
      <c r="G25" s="199"/>
      <c r="H25" s="199"/>
      <c r="I25" s="200"/>
      <c r="J25" s="200"/>
      <c r="K25" s="200"/>
      <c r="L25" s="200"/>
    </row>
    <row r="26" spans="2:16" ht="12.75" x14ac:dyDescent="0.2">
      <c r="B26" s="424" t="s">
        <v>112</v>
      </c>
      <c r="C26" s="424"/>
      <c r="D26" s="424"/>
      <c r="E26" s="424"/>
      <c r="F26" s="424"/>
      <c r="G26" s="424"/>
      <c r="H26" s="424"/>
      <c r="I26" s="424"/>
      <c r="J26" s="424"/>
      <c r="K26" s="424"/>
      <c r="L26" s="200"/>
    </row>
    <row r="27" spans="2:16" ht="12.75" x14ac:dyDescent="0.2">
      <c r="B27" s="437" t="str">
        <f>'Solicitudes Regiones'!$B$6:$P$6</f>
        <v>Acumuladas de julio de 2008 a octubre de 2018</v>
      </c>
      <c r="C27" s="437"/>
      <c r="D27" s="437"/>
      <c r="E27" s="437"/>
      <c r="F27" s="437"/>
      <c r="G27" s="437"/>
      <c r="H27" s="437"/>
      <c r="I27" s="437"/>
      <c r="J27" s="437"/>
      <c r="K27" s="437"/>
      <c r="L27" s="200"/>
    </row>
    <row r="28" spans="2:16" x14ac:dyDescent="0.2">
      <c r="B28" s="188"/>
      <c r="C28" s="201"/>
      <c r="D28" s="201"/>
      <c r="E28" s="201"/>
      <c r="F28" s="201"/>
      <c r="G28" s="201"/>
      <c r="H28" s="201"/>
      <c r="I28" s="201"/>
      <c r="J28" s="201"/>
      <c r="K28" s="201"/>
    </row>
    <row r="29" spans="2:16" ht="15" customHeight="1" x14ac:dyDescent="0.2">
      <c r="B29" s="452" t="s">
        <v>83</v>
      </c>
      <c r="C29" s="452"/>
      <c r="D29" s="452"/>
      <c r="E29" s="452"/>
      <c r="F29" s="452"/>
      <c r="G29" s="452"/>
      <c r="H29" s="452"/>
      <c r="I29" s="452"/>
      <c r="J29" s="452"/>
      <c r="K29" s="452"/>
      <c r="L29" s="202"/>
    </row>
    <row r="30" spans="2:16" ht="15" customHeight="1" x14ac:dyDescent="0.2">
      <c r="B30" s="452" t="s">
        <v>74</v>
      </c>
      <c r="C30" s="452" t="s">
        <v>2</v>
      </c>
      <c r="D30" s="452"/>
      <c r="E30" s="452"/>
      <c r="F30" s="452"/>
      <c r="G30" s="452"/>
      <c r="H30" s="452"/>
      <c r="I30" s="452"/>
      <c r="J30" s="452"/>
      <c r="K30" s="452"/>
    </row>
    <row r="31" spans="2:16" ht="24" x14ac:dyDescent="0.2">
      <c r="B31" s="452"/>
      <c r="C31" s="186" t="s">
        <v>75</v>
      </c>
      <c r="D31" s="186" t="s">
        <v>76</v>
      </c>
      <c r="E31" s="186" t="s">
        <v>77</v>
      </c>
      <c r="F31" s="186" t="s">
        <v>78</v>
      </c>
      <c r="G31" s="186" t="s">
        <v>8</v>
      </c>
      <c r="H31" s="186" t="s">
        <v>79</v>
      </c>
      <c r="I31" s="186" t="s">
        <v>80</v>
      </c>
      <c r="J31" s="186" t="s">
        <v>81</v>
      </c>
      <c r="K31" s="187" t="s">
        <v>46</v>
      </c>
    </row>
    <row r="32" spans="2:16" x14ac:dyDescent="0.2">
      <c r="B32" s="181" t="s">
        <v>368</v>
      </c>
      <c r="C32" s="181">
        <v>3455</v>
      </c>
      <c r="D32" s="181">
        <v>1790</v>
      </c>
      <c r="E32" s="181">
        <f>C32+D32</f>
        <v>5245</v>
      </c>
      <c r="F32" s="182">
        <f>E32/$E$44</f>
        <v>0.31362114326716095</v>
      </c>
      <c r="G32" s="181">
        <v>10619</v>
      </c>
      <c r="H32" s="181">
        <v>838</v>
      </c>
      <c r="I32" s="181">
        <f>G32+H32</f>
        <v>11457</v>
      </c>
      <c r="J32" s="182">
        <f>I32/$I$44</f>
        <v>0.39286081678839624</v>
      </c>
      <c r="K32" s="181">
        <f t="shared" ref="K32:K43" si="11">E32+I32</f>
        <v>16702</v>
      </c>
    </row>
    <row r="33" spans="2:11" x14ac:dyDescent="0.2">
      <c r="B33" s="181" t="s">
        <v>369</v>
      </c>
      <c r="C33" s="181">
        <v>144</v>
      </c>
      <c r="D33" s="181">
        <v>84</v>
      </c>
      <c r="E33" s="181">
        <f t="shared" ref="E33:E43" si="12">C33+D33</f>
        <v>228</v>
      </c>
      <c r="F33" s="182">
        <f t="shared" ref="F33:F43" si="13">E33/$E$44</f>
        <v>1.3633102128677349E-2</v>
      </c>
      <c r="G33" s="181">
        <v>413</v>
      </c>
      <c r="H33" s="181">
        <v>33</v>
      </c>
      <c r="I33" s="181">
        <f t="shared" ref="I33:I43" si="14">G33+H33</f>
        <v>446</v>
      </c>
      <c r="J33" s="182">
        <f t="shared" ref="J33:J43" si="15">I33/$I$44</f>
        <v>1.5293351164146349E-2</v>
      </c>
      <c r="K33" s="181">
        <f t="shared" si="11"/>
        <v>674</v>
      </c>
    </row>
    <row r="34" spans="2:11" x14ac:dyDescent="0.2">
      <c r="B34" s="181" t="s">
        <v>370</v>
      </c>
      <c r="C34" s="181">
        <v>586</v>
      </c>
      <c r="D34" s="181">
        <v>273</v>
      </c>
      <c r="E34" s="181">
        <f t="shared" si="12"/>
        <v>859</v>
      </c>
      <c r="F34" s="182">
        <f t="shared" si="13"/>
        <v>5.1363310212867733E-2</v>
      </c>
      <c r="G34" s="181">
        <v>1241</v>
      </c>
      <c r="H34" s="181">
        <v>138</v>
      </c>
      <c r="I34" s="181">
        <f t="shared" si="14"/>
        <v>1379</v>
      </c>
      <c r="J34" s="182">
        <f t="shared" si="15"/>
        <v>4.7285944518739499E-2</v>
      </c>
      <c r="K34" s="181">
        <f t="shared" si="11"/>
        <v>2238</v>
      </c>
    </row>
    <row r="35" spans="2:11" x14ac:dyDescent="0.2">
      <c r="B35" s="181" t="s">
        <v>62</v>
      </c>
      <c r="C35" s="181">
        <v>633</v>
      </c>
      <c r="D35" s="181">
        <v>344</v>
      </c>
      <c r="E35" s="181">
        <f t="shared" si="12"/>
        <v>977</v>
      </c>
      <c r="F35" s="182">
        <f t="shared" si="13"/>
        <v>5.8419038507534084E-2</v>
      </c>
      <c r="G35" s="181">
        <v>1502</v>
      </c>
      <c r="H35" s="181">
        <v>126</v>
      </c>
      <c r="I35" s="181">
        <f t="shared" si="14"/>
        <v>1628</v>
      </c>
      <c r="J35" s="182">
        <f t="shared" si="15"/>
        <v>5.5824160751637347E-2</v>
      </c>
      <c r="K35" s="181">
        <f t="shared" si="11"/>
        <v>2605</v>
      </c>
    </row>
    <row r="36" spans="2:11" x14ac:dyDescent="0.2">
      <c r="B36" s="181" t="s">
        <v>371</v>
      </c>
      <c r="C36" s="181">
        <v>207</v>
      </c>
      <c r="D36" s="181">
        <v>113</v>
      </c>
      <c r="E36" s="181">
        <f t="shared" si="12"/>
        <v>320</v>
      </c>
      <c r="F36" s="182">
        <f t="shared" si="13"/>
        <v>1.9134178426213823E-2</v>
      </c>
      <c r="G36" s="181">
        <v>604</v>
      </c>
      <c r="H36" s="181">
        <v>59</v>
      </c>
      <c r="I36" s="181">
        <f t="shared" si="14"/>
        <v>663</v>
      </c>
      <c r="J36" s="182">
        <f t="shared" si="15"/>
        <v>2.2734286596029215E-2</v>
      </c>
      <c r="K36" s="181">
        <f t="shared" si="11"/>
        <v>983</v>
      </c>
    </row>
    <row r="37" spans="2:11" ht="24" x14ac:dyDescent="0.2">
      <c r="B37" s="181" t="s">
        <v>372</v>
      </c>
      <c r="C37" s="181">
        <v>650</v>
      </c>
      <c r="D37" s="181">
        <v>350</v>
      </c>
      <c r="E37" s="181">
        <f t="shared" si="12"/>
        <v>1000</v>
      </c>
      <c r="F37" s="182">
        <f t="shared" si="13"/>
        <v>5.9794307581918199E-2</v>
      </c>
      <c r="G37" s="181">
        <v>1304</v>
      </c>
      <c r="H37" s="181">
        <v>181</v>
      </c>
      <c r="I37" s="181">
        <f t="shared" si="14"/>
        <v>1485</v>
      </c>
      <c r="J37" s="182">
        <f t="shared" si="15"/>
        <v>5.0920687172101638E-2</v>
      </c>
      <c r="K37" s="181">
        <f t="shared" si="11"/>
        <v>2485</v>
      </c>
    </row>
    <row r="38" spans="2:11" x14ac:dyDescent="0.2">
      <c r="B38" s="181" t="s">
        <v>373</v>
      </c>
      <c r="C38" s="181">
        <v>721</v>
      </c>
      <c r="D38" s="181">
        <v>423</v>
      </c>
      <c r="E38" s="181">
        <f t="shared" si="12"/>
        <v>1144</v>
      </c>
      <c r="F38" s="182">
        <f t="shared" si="13"/>
        <v>6.8404687873714426E-2</v>
      </c>
      <c r="G38" s="181">
        <v>1674</v>
      </c>
      <c r="H38" s="181">
        <v>155</v>
      </c>
      <c r="I38" s="181">
        <f t="shared" si="14"/>
        <v>1829</v>
      </c>
      <c r="J38" s="182">
        <f t="shared" si="15"/>
        <v>6.2716455783012728E-2</v>
      </c>
      <c r="K38" s="181">
        <f t="shared" si="11"/>
        <v>2973</v>
      </c>
    </row>
    <row r="39" spans="2:11" x14ac:dyDescent="0.2">
      <c r="B39" s="181" t="s">
        <v>374</v>
      </c>
      <c r="C39" s="181">
        <v>1270</v>
      </c>
      <c r="D39" s="181">
        <v>643</v>
      </c>
      <c r="E39" s="181">
        <f t="shared" si="12"/>
        <v>1913</v>
      </c>
      <c r="F39" s="182">
        <f t="shared" si="13"/>
        <v>0.11438651040420952</v>
      </c>
      <c r="G39" s="181">
        <v>1916</v>
      </c>
      <c r="H39" s="181">
        <v>253</v>
      </c>
      <c r="I39" s="181">
        <f t="shared" si="14"/>
        <v>2169</v>
      </c>
      <c r="J39" s="182">
        <f t="shared" si="15"/>
        <v>7.4375064293796936E-2</v>
      </c>
      <c r="K39" s="181">
        <f t="shared" si="11"/>
        <v>4082</v>
      </c>
    </row>
    <row r="40" spans="2:11" x14ac:dyDescent="0.2">
      <c r="B40" s="181" t="s">
        <v>375</v>
      </c>
      <c r="C40" s="181">
        <v>1246</v>
      </c>
      <c r="D40" s="181">
        <v>583</v>
      </c>
      <c r="E40" s="181">
        <f t="shared" si="12"/>
        <v>1829</v>
      </c>
      <c r="F40" s="182">
        <f t="shared" si="13"/>
        <v>0.1093637885673284</v>
      </c>
      <c r="G40" s="181">
        <v>3415</v>
      </c>
      <c r="H40" s="181">
        <v>322</v>
      </c>
      <c r="I40" s="181">
        <f t="shared" si="14"/>
        <v>3737</v>
      </c>
      <c r="J40" s="182">
        <f t="shared" si="15"/>
        <v>0.12814182354353118</v>
      </c>
      <c r="K40" s="181">
        <f t="shared" si="11"/>
        <v>5566</v>
      </c>
    </row>
    <row r="41" spans="2:11" x14ac:dyDescent="0.2">
      <c r="B41" s="181" t="s">
        <v>376</v>
      </c>
      <c r="C41" s="181">
        <v>499</v>
      </c>
      <c r="D41" s="181">
        <v>242</v>
      </c>
      <c r="E41" s="181">
        <f t="shared" si="12"/>
        <v>741</v>
      </c>
      <c r="F41" s="182">
        <f t="shared" si="13"/>
        <v>4.4307581918201389E-2</v>
      </c>
      <c r="G41" s="181">
        <v>792</v>
      </c>
      <c r="H41" s="181">
        <v>83</v>
      </c>
      <c r="I41" s="181">
        <f t="shared" si="14"/>
        <v>875</v>
      </c>
      <c r="J41" s="182">
        <f t="shared" si="15"/>
        <v>3.0003771902753489E-2</v>
      </c>
      <c r="K41" s="181">
        <f t="shared" si="11"/>
        <v>1616</v>
      </c>
    </row>
    <row r="42" spans="2:11" x14ac:dyDescent="0.2">
      <c r="B42" s="181" t="s">
        <v>377</v>
      </c>
      <c r="C42" s="181">
        <v>405</v>
      </c>
      <c r="D42" s="181">
        <v>201</v>
      </c>
      <c r="E42" s="181">
        <f t="shared" si="12"/>
        <v>606</v>
      </c>
      <c r="F42" s="182">
        <f t="shared" si="13"/>
        <v>3.6235350394642429E-2</v>
      </c>
      <c r="G42" s="181">
        <v>572</v>
      </c>
      <c r="H42" s="181">
        <v>79</v>
      </c>
      <c r="I42" s="181">
        <f t="shared" si="14"/>
        <v>651</v>
      </c>
      <c r="J42" s="182">
        <f t="shared" si="15"/>
        <v>2.2322806295648596E-2</v>
      </c>
      <c r="K42" s="181">
        <f t="shared" si="11"/>
        <v>1257</v>
      </c>
    </row>
    <row r="43" spans="2:11" x14ac:dyDescent="0.2">
      <c r="B43" s="181" t="s">
        <v>378</v>
      </c>
      <c r="C43" s="181">
        <v>1285</v>
      </c>
      <c r="D43" s="181">
        <v>577</v>
      </c>
      <c r="E43" s="181">
        <f t="shared" si="12"/>
        <v>1862</v>
      </c>
      <c r="F43" s="182">
        <f t="shared" si="13"/>
        <v>0.11133700071753169</v>
      </c>
      <c r="G43" s="181">
        <v>2562</v>
      </c>
      <c r="H43" s="181">
        <v>282</v>
      </c>
      <c r="I43" s="181">
        <f t="shared" si="14"/>
        <v>2844</v>
      </c>
      <c r="J43" s="182">
        <f t="shared" si="15"/>
        <v>9.7520831190206769E-2</v>
      </c>
      <c r="K43" s="181">
        <f t="shared" si="11"/>
        <v>4706</v>
      </c>
    </row>
    <row r="44" spans="2:11" x14ac:dyDescent="0.2">
      <c r="B44" s="183" t="s">
        <v>66</v>
      </c>
      <c r="C44" s="181">
        <f t="shared" ref="C44:H44" si="16">SUM(C32:C43)</f>
        <v>11101</v>
      </c>
      <c r="D44" s="181">
        <f t="shared" si="16"/>
        <v>5623</v>
      </c>
      <c r="E44" s="183">
        <f t="shared" ref="E44" si="17">C44+D44</f>
        <v>16724</v>
      </c>
      <c r="F44" s="185">
        <f t="shared" ref="F44" si="18">E44/$E$44</f>
        <v>1</v>
      </c>
      <c r="G44" s="181">
        <f t="shared" si="16"/>
        <v>26614</v>
      </c>
      <c r="H44" s="181">
        <f t="shared" si="16"/>
        <v>2549</v>
      </c>
      <c r="I44" s="183">
        <f t="shared" ref="I44" si="19">G44+H44</f>
        <v>29163</v>
      </c>
      <c r="J44" s="185">
        <f t="shared" ref="J44" si="20">I44/$I$44</f>
        <v>1</v>
      </c>
      <c r="K44" s="183">
        <f t="shared" ref="K44:K45" si="21">E44+I44</f>
        <v>45887</v>
      </c>
    </row>
    <row r="45" spans="2:11" ht="24" x14ac:dyDescent="0.2">
      <c r="B45" s="195" t="s">
        <v>84</v>
      </c>
      <c r="C45" s="196">
        <f>+C44/$K$44</f>
        <v>0.24192036960359142</v>
      </c>
      <c r="D45" s="196">
        <f>+D44/$K$44</f>
        <v>0.12254015298450542</v>
      </c>
      <c r="E45" s="197">
        <f>C45+D45</f>
        <v>0.36446052258809686</v>
      </c>
      <c r="F45" s="197"/>
      <c r="G45" s="196">
        <f>+G44/$K$44</f>
        <v>0.57998997537428898</v>
      </c>
      <c r="H45" s="196">
        <f>+H44/$K$44</f>
        <v>5.5549502037614142E-2</v>
      </c>
      <c r="I45" s="197">
        <f>G45+H45</f>
        <v>0.63553947741190309</v>
      </c>
      <c r="J45" s="197"/>
      <c r="K45" s="197">
        <f t="shared" si="21"/>
        <v>1</v>
      </c>
    </row>
    <row r="46" spans="2:11" x14ac:dyDescent="0.2">
      <c r="B46" s="188" t="s">
        <v>149</v>
      </c>
    </row>
    <row r="47" spans="2:11" x14ac:dyDescent="0.2">
      <c r="B47" s="188" t="s">
        <v>150</v>
      </c>
    </row>
  </sheetData>
  <mergeCells count="10">
    <mergeCell ref="B6:K6"/>
    <mergeCell ref="B5:K5"/>
    <mergeCell ref="B27:K27"/>
    <mergeCell ref="B26:K26"/>
    <mergeCell ref="B29:K29"/>
    <mergeCell ref="B30:B31"/>
    <mergeCell ref="C30:K30"/>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04D"/>
  </sheetPr>
  <dimension ref="A1:N16"/>
  <sheetViews>
    <sheetView showGridLines="0" tabSelected="1" workbookViewId="0">
      <selection activeCell="B1" sqref="B1"/>
    </sheetView>
  </sheetViews>
  <sheetFormatPr baseColWidth="10" defaultRowHeight="15" x14ac:dyDescent="0.25"/>
  <cols>
    <col min="1" max="1" width="13.5703125" customWidth="1"/>
    <col min="2" max="2" width="60.85546875" customWidth="1"/>
  </cols>
  <sheetData>
    <row r="1" spans="1:14" ht="62.25" customHeight="1" x14ac:dyDescent="0.25">
      <c r="B1" s="369" t="s">
        <v>599</v>
      </c>
    </row>
    <row r="2" spans="1:14" x14ac:dyDescent="0.25">
      <c r="A2" s="368"/>
      <c r="B2" s="188"/>
      <c r="C2" s="188"/>
    </row>
    <row r="3" spans="1:14" x14ac:dyDescent="0.25">
      <c r="A3" s="368"/>
      <c r="B3" s="188"/>
      <c r="C3" s="188"/>
    </row>
    <row r="4" spans="1:14" x14ac:dyDescent="0.25">
      <c r="A4" s="217"/>
      <c r="B4" s="188"/>
      <c r="C4" s="188"/>
    </row>
    <row r="5" spans="1:14" ht="15.75" x14ac:dyDescent="0.25">
      <c r="A5" s="217"/>
      <c r="B5" s="362" t="s">
        <v>482</v>
      </c>
      <c r="C5" s="188"/>
    </row>
    <row r="7" spans="1:14" s="188" customFormat="1" x14ac:dyDescent="0.25">
      <c r="B7" s="363" t="s">
        <v>144</v>
      </c>
      <c r="C7" s="203"/>
      <c r="D7" s="203"/>
      <c r="E7" s="203"/>
      <c r="F7" s="203"/>
      <c r="G7" s="203"/>
      <c r="H7" s="203"/>
      <c r="I7" s="203"/>
      <c r="J7" s="203"/>
      <c r="K7" s="203"/>
      <c r="L7" s="203"/>
      <c r="M7" s="203"/>
    </row>
    <row r="8" spans="1:14" s="188" customFormat="1" x14ac:dyDescent="0.2">
      <c r="B8" s="364" t="s">
        <v>619</v>
      </c>
      <c r="C8" s="249"/>
      <c r="D8" s="249"/>
      <c r="E8" s="249"/>
      <c r="F8" s="249"/>
      <c r="G8" s="249"/>
      <c r="H8" s="249"/>
      <c r="I8" s="249"/>
      <c r="J8" s="249"/>
      <c r="K8" s="249"/>
      <c r="L8" s="249"/>
      <c r="M8" s="249"/>
      <c r="N8" s="203"/>
    </row>
    <row r="9" spans="1:14" s="188" customFormat="1" ht="15" customHeight="1" x14ac:dyDescent="0.2">
      <c r="B9" s="249"/>
      <c r="C9" s="249"/>
      <c r="D9" s="249"/>
      <c r="E9" s="249"/>
      <c r="F9" s="249"/>
      <c r="G9" s="249"/>
      <c r="H9" s="249"/>
      <c r="I9" s="249"/>
      <c r="J9" s="249"/>
      <c r="K9" s="249"/>
      <c r="L9" s="249"/>
      <c r="M9" s="249"/>
      <c r="N9" s="356"/>
    </row>
    <row r="10" spans="1:14" s="188" customFormat="1" x14ac:dyDescent="0.2">
      <c r="B10" s="365" t="s">
        <v>587</v>
      </c>
      <c r="C10" s="356"/>
      <c r="D10" s="356"/>
      <c r="E10" s="356"/>
      <c r="F10" s="356"/>
      <c r="G10" s="356"/>
      <c r="H10" s="356"/>
      <c r="I10" s="356"/>
      <c r="J10" s="356"/>
      <c r="K10" s="356"/>
      <c r="L10" s="356"/>
      <c r="M10" s="356"/>
      <c r="N10" s="356"/>
    </row>
    <row r="11" spans="1:14" s="188" customFormat="1" x14ac:dyDescent="0.25">
      <c r="B11" s="366" t="s">
        <v>589</v>
      </c>
      <c r="C11" s="203"/>
      <c r="D11" s="203"/>
      <c r="E11" s="203"/>
      <c r="F11" s="203"/>
      <c r="G11" s="203"/>
      <c r="H11" s="203"/>
      <c r="I11" s="203"/>
      <c r="J11" s="203"/>
      <c r="K11" s="203"/>
      <c r="L11" s="203"/>
      <c r="M11" s="203"/>
      <c r="N11" s="356"/>
    </row>
    <row r="12" spans="1:14" s="188" customFormat="1" x14ac:dyDescent="0.25">
      <c r="B12" s="367" t="s">
        <v>588</v>
      </c>
      <c r="N12" s="203"/>
    </row>
    <row r="13" spans="1:14" s="188" customFormat="1" ht="12" x14ac:dyDescent="0.2"/>
    <row r="14" spans="1:14" s="188" customFormat="1" ht="12" x14ac:dyDescent="0.2"/>
    <row r="15" spans="1:14" s="188" customFormat="1" ht="12" x14ac:dyDescent="0.2"/>
    <row r="16" spans="1:14" s="188" customFormat="1" ht="12" x14ac:dyDescent="0.2"/>
  </sheetData>
  <hyperlinks>
    <hyperlink ref="B10" location="'Índice Pensiones Solidarias'!A1" display="'Índice Pensiones Solidarias'!A1"/>
    <hyperlink ref="B11" location="'Índice BxH'!A1" display="'Índice BxH'!A1"/>
    <hyperlink ref="B12" location="'Índice STJ'!A1" display="'Índice STJ'!A1"/>
  </hyperlink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P83"/>
  <sheetViews>
    <sheetView showGridLines="0" zoomScaleNormal="100" workbookViewId="0"/>
  </sheetViews>
  <sheetFormatPr baseColWidth="10" defaultRowHeight="12" x14ac:dyDescent="0.2"/>
  <cols>
    <col min="1" max="1" width="6" style="189" customWidth="1"/>
    <col min="2" max="2" width="18.140625" style="189" customWidth="1"/>
    <col min="3" max="3" width="7.85546875" style="189" bestFit="1" customWidth="1"/>
    <col min="4" max="4" width="7.28515625" style="189" bestFit="1" customWidth="1"/>
    <col min="5" max="6" width="7.28515625" style="189" customWidth="1"/>
    <col min="7" max="8" width="7.28515625" style="189" bestFit="1" customWidth="1"/>
    <col min="9" max="11" width="7.28515625" style="189" customWidth="1"/>
    <col min="12" max="12" width="7.85546875" style="189" customWidth="1"/>
    <col min="13" max="251" width="11.42578125" style="189"/>
    <col min="252" max="252" width="18.140625" style="189" customWidth="1"/>
    <col min="253" max="253" width="7.85546875" style="189" bestFit="1" customWidth="1"/>
    <col min="254" max="254" width="7.28515625" style="189" bestFit="1" customWidth="1"/>
    <col min="255" max="256" width="7.28515625" style="189" customWidth="1"/>
    <col min="257" max="258" width="7.28515625" style="189" bestFit="1" customWidth="1"/>
    <col min="259" max="261" width="7.28515625" style="189" customWidth="1"/>
    <col min="262" max="267" width="0" style="189" hidden="1" customWidth="1"/>
    <col min="268" max="268" width="7.85546875" style="189" customWidth="1"/>
    <col min="269" max="507" width="11.42578125" style="189"/>
    <col min="508" max="508" width="18.140625" style="189" customWidth="1"/>
    <col min="509" max="509" width="7.85546875" style="189" bestFit="1" customWidth="1"/>
    <col min="510" max="510" width="7.28515625" style="189" bestFit="1" customWidth="1"/>
    <col min="511" max="512" width="7.28515625" style="189" customWidth="1"/>
    <col min="513" max="514" width="7.28515625" style="189" bestFit="1" customWidth="1"/>
    <col min="515" max="517" width="7.28515625" style="189" customWidth="1"/>
    <col min="518" max="523" width="0" style="189" hidden="1" customWidth="1"/>
    <col min="524" max="524" width="7.85546875" style="189" customWidth="1"/>
    <col min="525" max="763" width="11.42578125" style="189"/>
    <col min="764" max="764" width="18.140625" style="189" customWidth="1"/>
    <col min="765" max="765" width="7.85546875" style="189" bestFit="1" customWidth="1"/>
    <col min="766" max="766" width="7.28515625" style="189" bestFit="1" customWidth="1"/>
    <col min="767" max="768" width="7.28515625" style="189" customWidth="1"/>
    <col min="769" max="770" width="7.28515625" style="189" bestFit="1" customWidth="1"/>
    <col min="771" max="773" width="7.28515625" style="189" customWidth="1"/>
    <col min="774" max="779" width="0" style="189" hidden="1" customWidth="1"/>
    <col min="780" max="780" width="7.85546875" style="189" customWidth="1"/>
    <col min="781" max="1019" width="11.42578125" style="189"/>
    <col min="1020" max="1020" width="18.140625" style="189" customWidth="1"/>
    <col min="1021" max="1021" width="7.85546875" style="189" bestFit="1" customWidth="1"/>
    <col min="1022" max="1022" width="7.28515625" style="189" bestFit="1" customWidth="1"/>
    <col min="1023" max="1024" width="7.28515625" style="189" customWidth="1"/>
    <col min="1025" max="1026" width="7.28515625" style="189" bestFit="1" customWidth="1"/>
    <col min="1027" max="1029" width="7.28515625" style="189" customWidth="1"/>
    <col min="1030" max="1035" width="0" style="189" hidden="1" customWidth="1"/>
    <col min="1036" max="1036" width="7.85546875" style="189" customWidth="1"/>
    <col min="1037" max="1275" width="11.42578125" style="189"/>
    <col min="1276" max="1276" width="18.140625" style="189" customWidth="1"/>
    <col min="1277" max="1277" width="7.85546875" style="189" bestFit="1" customWidth="1"/>
    <col min="1278" max="1278" width="7.28515625" style="189" bestFit="1" customWidth="1"/>
    <col min="1279" max="1280" width="7.28515625" style="189" customWidth="1"/>
    <col min="1281" max="1282" width="7.28515625" style="189" bestFit="1" customWidth="1"/>
    <col min="1283" max="1285" width="7.28515625" style="189" customWidth="1"/>
    <col min="1286" max="1291" width="0" style="189" hidden="1" customWidth="1"/>
    <col min="1292" max="1292" width="7.85546875" style="189" customWidth="1"/>
    <col min="1293" max="1531" width="11.42578125" style="189"/>
    <col min="1532" max="1532" width="18.140625" style="189" customWidth="1"/>
    <col min="1533" max="1533" width="7.85546875" style="189" bestFit="1" customWidth="1"/>
    <col min="1534" max="1534" width="7.28515625" style="189" bestFit="1" customWidth="1"/>
    <col min="1535" max="1536" width="7.28515625" style="189" customWidth="1"/>
    <col min="1537" max="1538" width="7.28515625" style="189" bestFit="1" customWidth="1"/>
    <col min="1539" max="1541" width="7.28515625" style="189" customWidth="1"/>
    <col min="1542" max="1547" width="0" style="189" hidden="1" customWidth="1"/>
    <col min="1548" max="1548" width="7.85546875" style="189" customWidth="1"/>
    <col min="1549" max="1787" width="11.42578125" style="189"/>
    <col min="1788" max="1788" width="18.140625" style="189" customWidth="1"/>
    <col min="1789" max="1789" width="7.85546875" style="189" bestFit="1" customWidth="1"/>
    <col min="1790" max="1790" width="7.28515625" style="189" bestFit="1" customWidth="1"/>
    <col min="1791" max="1792" width="7.28515625" style="189" customWidth="1"/>
    <col min="1793" max="1794" width="7.28515625" style="189" bestFit="1" customWidth="1"/>
    <col min="1795" max="1797" width="7.28515625" style="189" customWidth="1"/>
    <col min="1798" max="1803" width="0" style="189" hidden="1" customWidth="1"/>
    <col min="1804" max="1804" width="7.85546875" style="189" customWidth="1"/>
    <col min="1805" max="2043" width="11.42578125" style="189"/>
    <col min="2044" max="2044" width="18.140625" style="189" customWidth="1"/>
    <col min="2045" max="2045" width="7.85546875" style="189" bestFit="1" customWidth="1"/>
    <col min="2046" max="2046" width="7.28515625" style="189" bestFit="1" customWidth="1"/>
    <col min="2047" max="2048" width="7.28515625" style="189" customWidth="1"/>
    <col min="2049" max="2050" width="7.28515625" style="189" bestFit="1" customWidth="1"/>
    <col min="2051" max="2053" width="7.28515625" style="189" customWidth="1"/>
    <col min="2054" max="2059" width="0" style="189" hidden="1" customWidth="1"/>
    <col min="2060" max="2060" width="7.85546875" style="189" customWidth="1"/>
    <col min="2061" max="2299" width="11.42578125" style="189"/>
    <col min="2300" max="2300" width="18.140625" style="189" customWidth="1"/>
    <col min="2301" max="2301" width="7.85546875" style="189" bestFit="1" customWidth="1"/>
    <col min="2302" max="2302" width="7.28515625" style="189" bestFit="1" customWidth="1"/>
    <col min="2303" max="2304" width="7.28515625" style="189" customWidth="1"/>
    <col min="2305" max="2306" width="7.28515625" style="189" bestFit="1" customWidth="1"/>
    <col min="2307" max="2309" width="7.28515625" style="189" customWidth="1"/>
    <col min="2310" max="2315" width="0" style="189" hidden="1" customWidth="1"/>
    <col min="2316" max="2316" width="7.85546875" style="189" customWidth="1"/>
    <col min="2317" max="2555" width="11.42578125" style="189"/>
    <col min="2556" max="2556" width="18.140625" style="189" customWidth="1"/>
    <col min="2557" max="2557" width="7.85546875" style="189" bestFit="1" customWidth="1"/>
    <col min="2558" max="2558" width="7.28515625" style="189" bestFit="1" customWidth="1"/>
    <col min="2559" max="2560" width="7.28515625" style="189" customWidth="1"/>
    <col min="2561" max="2562" width="7.28515625" style="189" bestFit="1" customWidth="1"/>
    <col min="2563" max="2565" width="7.28515625" style="189" customWidth="1"/>
    <col min="2566" max="2571" width="0" style="189" hidden="1" customWidth="1"/>
    <col min="2572" max="2572" width="7.85546875" style="189" customWidth="1"/>
    <col min="2573" max="2811" width="11.42578125" style="189"/>
    <col min="2812" max="2812" width="18.140625" style="189" customWidth="1"/>
    <col min="2813" max="2813" width="7.85546875" style="189" bestFit="1" customWidth="1"/>
    <col min="2814" max="2814" width="7.28515625" style="189" bestFit="1" customWidth="1"/>
    <col min="2815" max="2816" width="7.28515625" style="189" customWidth="1"/>
    <col min="2817" max="2818" width="7.28515625" style="189" bestFit="1" customWidth="1"/>
    <col min="2819" max="2821" width="7.28515625" style="189" customWidth="1"/>
    <col min="2822" max="2827" width="0" style="189" hidden="1" customWidth="1"/>
    <col min="2828" max="2828" width="7.85546875" style="189" customWidth="1"/>
    <col min="2829" max="3067" width="11.42578125" style="189"/>
    <col min="3068" max="3068" width="18.140625" style="189" customWidth="1"/>
    <col min="3069" max="3069" width="7.85546875" style="189" bestFit="1" customWidth="1"/>
    <col min="3070" max="3070" width="7.28515625" style="189" bestFit="1" customWidth="1"/>
    <col min="3071" max="3072" width="7.28515625" style="189" customWidth="1"/>
    <col min="3073" max="3074" width="7.28515625" style="189" bestFit="1" customWidth="1"/>
    <col min="3075" max="3077" width="7.28515625" style="189" customWidth="1"/>
    <col min="3078" max="3083" width="0" style="189" hidden="1" customWidth="1"/>
    <col min="3084" max="3084" width="7.85546875" style="189" customWidth="1"/>
    <col min="3085" max="3323" width="11.42578125" style="189"/>
    <col min="3324" max="3324" width="18.140625" style="189" customWidth="1"/>
    <col min="3325" max="3325" width="7.85546875" style="189" bestFit="1" customWidth="1"/>
    <col min="3326" max="3326" width="7.28515625" style="189" bestFit="1" customWidth="1"/>
    <col min="3327" max="3328" width="7.28515625" style="189" customWidth="1"/>
    <col min="3329" max="3330" width="7.28515625" style="189" bestFit="1" customWidth="1"/>
    <col min="3331" max="3333" width="7.28515625" style="189" customWidth="1"/>
    <col min="3334" max="3339" width="0" style="189" hidden="1" customWidth="1"/>
    <col min="3340" max="3340" width="7.85546875" style="189" customWidth="1"/>
    <col min="3341" max="3579" width="11.42578125" style="189"/>
    <col min="3580" max="3580" width="18.140625" style="189" customWidth="1"/>
    <col min="3581" max="3581" width="7.85546875" style="189" bestFit="1" customWidth="1"/>
    <col min="3582" max="3582" width="7.28515625" style="189" bestFit="1" customWidth="1"/>
    <col min="3583" max="3584" width="7.28515625" style="189" customWidth="1"/>
    <col min="3585" max="3586" width="7.28515625" style="189" bestFit="1" customWidth="1"/>
    <col min="3587" max="3589" width="7.28515625" style="189" customWidth="1"/>
    <col min="3590" max="3595" width="0" style="189" hidden="1" customWidth="1"/>
    <col min="3596" max="3596" width="7.85546875" style="189" customWidth="1"/>
    <col min="3597" max="3835" width="11.42578125" style="189"/>
    <col min="3836" max="3836" width="18.140625" style="189" customWidth="1"/>
    <col min="3837" max="3837" width="7.85546875" style="189" bestFit="1" customWidth="1"/>
    <col min="3838" max="3838" width="7.28515625" style="189" bestFit="1" customWidth="1"/>
    <col min="3839" max="3840" width="7.28515625" style="189" customWidth="1"/>
    <col min="3841" max="3842" width="7.28515625" style="189" bestFit="1" customWidth="1"/>
    <col min="3843" max="3845" width="7.28515625" style="189" customWidth="1"/>
    <col min="3846" max="3851" width="0" style="189" hidden="1" customWidth="1"/>
    <col min="3852" max="3852" width="7.85546875" style="189" customWidth="1"/>
    <col min="3853" max="4091" width="11.42578125" style="189"/>
    <col min="4092" max="4092" width="18.140625" style="189" customWidth="1"/>
    <col min="4093" max="4093" width="7.85546875" style="189" bestFit="1" customWidth="1"/>
    <col min="4094" max="4094" width="7.28515625" style="189" bestFit="1" customWidth="1"/>
    <col min="4095" max="4096" width="7.28515625" style="189" customWidth="1"/>
    <col min="4097" max="4098" width="7.28515625" style="189" bestFit="1" customWidth="1"/>
    <col min="4099" max="4101" width="7.28515625" style="189" customWidth="1"/>
    <col min="4102" max="4107" width="0" style="189" hidden="1" customWidth="1"/>
    <col min="4108" max="4108" width="7.85546875" style="189" customWidth="1"/>
    <col min="4109" max="4347" width="11.42578125" style="189"/>
    <col min="4348" max="4348" width="18.140625" style="189" customWidth="1"/>
    <col min="4349" max="4349" width="7.85546875" style="189" bestFit="1" customWidth="1"/>
    <col min="4350" max="4350" width="7.28515625" style="189" bestFit="1" customWidth="1"/>
    <col min="4351" max="4352" width="7.28515625" style="189" customWidth="1"/>
    <col min="4353" max="4354" width="7.28515625" style="189" bestFit="1" customWidth="1"/>
    <col min="4355" max="4357" width="7.28515625" style="189" customWidth="1"/>
    <col min="4358" max="4363" width="0" style="189" hidden="1" customWidth="1"/>
    <col min="4364" max="4364" width="7.85546875" style="189" customWidth="1"/>
    <col min="4365" max="4603" width="11.42578125" style="189"/>
    <col min="4604" max="4604" width="18.140625" style="189" customWidth="1"/>
    <col min="4605" max="4605" width="7.85546875" style="189" bestFit="1" customWidth="1"/>
    <col min="4606" max="4606" width="7.28515625" style="189" bestFit="1" customWidth="1"/>
    <col min="4607" max="4608" width="7.28515625" style="189" customWidth="1"/>
    <col min="4609" max="4610" width="7.28515625" style="189" bestFit="1" customWidth="1"/>
    <col min="4611" max="4613" width="7.28515625" style="189" customWidth="1"/>
    <col min="4614" max="4619" width="0" style="189" hidden="1" customWidth="1"/>
    <col min="4620" max="4620" width="7.85546875" style="189" customWidth="1"/>
    <col min="4621" max="4859" width="11.42578125" style="189"/>
    <col min="4860" max="4860" width="18.140625" style="189" customWidth="1"/>
    <col min="4861" max="4861" width="7.85546875" style="189" bestFit="1" customWidth="1"/>
    <col min="4862" max="4862" width="7.28515625" style="189" bestFit="1" customWidth="1"/>
    <col min="4863" max="4864" width="7.28515625" style="189" customWidth="1"/>
    <col min="4865" max="4866" width="7.28515625" style="189" bestFit="1" customWidth="1"/>
    <col min="4867" max="4869" width="7.28515625" style="189" customWidth="1"/>
    <col min="4870" max="4875" width="0" style="189" hidden="1" customWidth="1"/>
    <col min="4876" max="4876" width="7.85546875" style="189" customWidth="1"/>
    <col min="4877" max="5115" width="11.42578125" style="189"/>
    <col min="5116" max="5116" width="18.140625" style="189" customWidth="1"/>
    <col min="5117" max="5117" width="7.85546875" style="189" bestFit="1" customWidth="1"/>
    <col min="5118" max="5118" width="7.28515625" style="189" bestFit="1" customWidth="1"/>
    <col min="5119" max="5120" width="7.28515625" style="189" customWidth="1"/>
    <col min="5121" max="5122" width="7.28515625" style="189" bestFit="1" customWidth="1"/>
    <col min="5123" max="5125" width="7.28515625" style="189" customWidth="1"/>
    <col min="5126" max="5131" width="0" style="189" hidden="1" customWidth="1"/>
    <col min="5132" max="5132" width="7.85546875" style="189" customWidth="1"/>
    <col min="5133" max="5371" width="11.42578125" style="189"/>
    <col min="5372" max="5372" width="18.140625" style="189" customWidth="1"/>
    <col min="5373" max="5373" width="7.85546875" style="189" bestFit="1" customWidth="1"/>
    <col min="5374" max="5374" width="7.28515625" style="189" bestFit="1" customWidth="1"/>
    <col min="5375" max="5376" width="7.28515625" style="189" customWidth="1"/>
    <col min="5377" max="5378" width="7.28515625" style="189" bestFit="1" customWidth="1"/>
    <col min="5379" max="5381" width="7.28515625" style="189" customWidth="1"/>
    <col min="5382" max="5387" width="0" style="189" hidden="1" customWidth="1"/>
    <col min="5388" max="5388" width="7.85546875" style="189" customWidth="1"/>
    <col min="5389" max="5627" width="11.42578125" style="189"/>
    <col min="5628" max="5628" width="18.140625" style="189" customWidth="1"/>
    <col min="5629" max="5629" width="7.85546875" style="189" bestFit="1" customWidth="1"/>
    <col min="5630" max="5630" width="7.28515625" style="189" bestFit="1" customWidth="1"/>
    <col min="5631" max="5632" width="7.28515625" style="189" customWidth="1"/>
    <col min="5633" max="5634" width="7.28515625" style="189" bestFit="1" customWidth="1"/>
    <col min="5635" max="5637" width="7.28515625" style="189" customWidth="1"/>
    <col min="5638" max="5643" width="0" style="189" hidden="1" customWidth="1"/>
    <col min="5644" max="5644" width="7.85546875" style="189" customWidth="1"/>
    <col min="5645" max="5883" width="11.42578125" style="189"/>
    <col min="5884" max="5884" width="18.140625" style="189" customWidth="1"/>
    <col min="5885" max="5885" width="7.85546875" style="189" bestFit="1" customWidth="1"/>
    <col min="5886" max="5886" width="7.28515625" style="189" bestFit="1" customWidth="1"/>
    <col min="5887" max="5888" width="7.28515625" style="189" customWidth="1"/>
    <col min="5889" max="5890" width="7.28515625" style="189" bestFit="1" customWidth="1"/>
    <col min="5891" max="5893" width="7.28515625" style="189" customWidth="1"/>
    <col min="5894" max="5899" width="0" style="189" hidden="1" customWidth="1"/>
    <col min="5900" max="5900" width="7.85546875" style="189" customWidth="1"/>
    <col min="5901" max="6139" width="11.42578125" style="189"/>
    <col min="6140" max="6140" width="18.140625" style="189" customWidth="1"/>
    <col min="6141" max="6141" width="7.85546875" style="189" bestFit="1" customWidth="1"/>
    <col min="6142" max="6142" width="7.28515625" style="189" bestFit="1" customWidth="1"/>
    <col min="6143" max="6144" width="7.28515625" style="189" customWidth="1"/>
    <col min="6145" max="6146" width="7.28515625" style="189" bestFit="1" customWidth="1"/>
    <col min="6147" max="6149" width="7.28515625" style="189" customWidth="1"/>
    <col min="6150" max="6155" width="0" style="189" hidden="1" customWidth="1"/>
    <col min="6156" max="6156" width="7.85546875" style="189" customWidth="1"/>
    <col min="6157" max="6395" width="11.42578125" style="189"/>
    <col min="6396" max="6396" width="18.140625" style="189" customWidth="1"/>
    <col min="6397" max="6397" width="7.85546875" style="189" bestFit="1" customWidth="1"/>
    <col min="6398" max="6398" width="7.28515625" style="189" bestFit="1" customWidth="1"/>
    <col min="6399" max="6400" width="7.28515625" style="189" customWidth="1"/>
    <col min="6401" max="6402" width="7.28515625" style="189" bestFit="1" customWidth="1"/>
    <col min="6403" max="6405" width="7.28515625" style="189" customWidth="1"/>
    <col min="6406" max="6411" width="0" style="189" hidden="1" customWidth="1"/>
    <col min="6412" max="6412" width="7.85546875" style="189" customWidth="1"/>
    <col min="6413" max="6651" width="11.42578125" style="189"/>
    <col min="6652" max="6652" width="18.140625" style="189" customWidth="1"/>
    <col min="6653" max="6653" width="7.85546875" style="189" bestFit="1" customWidth="1"/>
    <col min="6654" max="6654" width="7.28515625" style="189" bestFit="1" customWidth="1"/>
    <col min="6655" max="6656" width="7.28515625" style="189" customWidth="1"/>
    <col min="6657" max="6658" width="7.28515625" style="189" bestFit="1" customWidth="1"/>
    <col min="6659" max="6661" width="7.28515625" style="189" customWidth="1"/>
    <col min="6662" max="6667" width="0" style="189" hidden="1" customWidth="1"/>
    <col min="6668" max="6668" width="7.85546875" style="189" customWidth="1"/>
    <col min="6669" max="6907" width="11.42578125" style="189"/>
    <col min="6908" max="6908" width="18.140625" style="189" customWidth="1"/>
    <col min="6909" max="6909" width="7.85546875" style="189" bestFit="1" customWidth="1"/>
    <col min="6910" max="6910" width="7.28515625" style="189" bestFit="1" customWidth="1"/>
    <col min="6911" max="6912" width="7.28515625" style="189" customWidth="1"/>
    <col min="6913" max="6914" width="7.28515625" style="189" bestFit="1" customWidth="1"/>
    <col min="6915" max="6917" width="7.28515625" style="189" customWidth="1"/>
    <col min="6918" max="6923" width="0" style="189" hidden="1" customWidth="1"/>
    <col min="6924" max="6924" width="7.85546875" style="189" customWidth="1"/>
    <col min="6925" max="7163" width="11.42578125" style="189"/>
    <col min="7164" max="7164" width="18.140625" style="189" customWidth="1"/>
    <col min="7165" max="7165" width="7.85546875" style="189" bestFit="1" customWidth="1"/>
    <col min="7166" max="7166" width="7.28515625" style="189" bestFit="1" customWidth="1"/>
    <col min="7167" max="7168" width="7.28515625" style="189" customWidth="1"/>
    <col min="7169" max="7170" width="7.28515625" style="189" bestFit="1" customWidth="1"/>
    <col min="7171" max="7173" width="7.28515625" style="189" customWidth="1"/>
    <col min="7174" max="7179" width="0" style="189" hidden="1" customWidth="1"/>
    <col min="7180" max="7180" width="7.85546875" style="189" customWidth="1"/>
    <col min="7181" max="7419" width="11.42578125" style="189"/>
    <col min="7420" max="7420" width="18.140625" style="189" customWidth="1"/>
    <col min="7421" max="7421" width="7.85546875" style="189" bestFit="1" customWidth="1"/>
    <col min="7422" max="7422" width="7.28515625" style="189" bestFit="1" customWidth="1"/>
    <col min="7423" max="7424" width="7.28515625" style="189" customWidth="1"/>
    <col min="7425" max="7426" width="7.28515625" style="189" bestFit="1" customWidth="1"/>
    <col min="7427" max="7429" width="7.28515625" style="189" customWidth="1"/>
    <col min="7430" max="7435" width="0" style="189" hidden="1" customWidth="1"/>
    <col min="7436" max="7436" width="7.85546875" style="189" customWidth="1"/>
    <col min="7437" max="7675" width="11.42578125" style="189"/>
    <col min="7676" max="7676" width="18.140625" style="189" customWidth="1"/>
    <col min="7677" max="7677" width="7.85546875" style="189" bestFit="1" customWidth="1"/>
    <col min="7678" max="7678" width="7.28515625" style="189" bestFit="1" customWidth="1"/>
    <col min="7679" max="7680" width="7.28515625" style="189" customWidth="1"/>
    <col min="7681" max="7682" width="7.28515625" style="189" bestFit="1" customWidth="1"/>
    <col min="7683" max="7685" width="7.28515625" style="189" customWidth="1"/>
    <col min="7686" max="7691" width="0" style="189" hidden="1" customWidth="1"/>
    <col min="7692" max="7692" width="7.85546875" style="189" customWidth="1"/>
    <col min="7693" max="7931" width="11.42578125" style="189"/>
    <col min="7932" max="7932" width="18.140625" style="189" customWidth="1"/>
    <col min="7933" max="7933" width="7.85546875" style="189" bestFit="1" customWidth="1"/>
    <col min="7934" max="7934" width="7.28515625" style="189" bestFit="1" customWidth="1"/>
    <col min="7935" max="7936" width="7.28515625" style="189" customWidth="1"/>
    <col min="7937" max="7938" width="7.28515625" style="189" bestFit="1" customWidth="1"/>
    <col min="7939" max="7941" width="7.28515625" style="189" customWidth="1"/>
    <col min="7942" max="7947" width="0" style="189" hidden="1" customWidth="1"/>
    <col min="7948" max="7948" width="7.85546875" style="189" customWidth="1"/>
    <col min="7949" max="8187" width="11.42578125" style="189"/>
    <col min="8188" max="8188" width="18.140625" style="189" customWidth="1"/>
    <col min="8189" max="8189" width="7.85546875" style="189" bestFit="1" customWidth="1"/>
    <col min="8190" max="8190" width="7.28515625" style="189" bestFit="1" customWidth="1"/>
    <col min="8191" max="8192" width="7.28515625" style="189" customWidth="1"/>
    <col min="8193" max="8194" width="7.28515625" style="189" bestFit="1" customWidth="1"/>
    <col min="8195" max="8197" width="7.28515625" style="189" customWidth="1"/>
    <col min="8198" max="8203" width="0" style="189" hidden="1" customWidth="1"/>
    <col min="8204" max="8204" width="7.85546875" style="189" customWidth="1"/>
    <col min="8205" max="8443" width="11.42578125" style="189"/>
    <col min="8444" max="8444" width="18.140625" style="189" customWidth="1"/>
    <col min="8445" max="8445" width="7.85546875" style="189" bestFit="1" customWidth="1"/>
    <col min="8446" max="8446" width="7.28515625" style="189" bestFit="1" customWidth="1"/>
    <col min="8447" max="8448" width="7.28515625" style="189" customWidth="1"/>
    <col min="8449" max="8450" width="7.28515625" style="189" bestFit="1" customWidth="1"/>
    <col min="8451" max="8453" width="7.28515625" style="189" customWidth="1"/>
    <col min="8454" max="8459" width="0" style="189" hidden="1" customWidth="1"/>
    <col min="8460" max="8460" width="7.85546875" style="189" customWidth="1"/>
    <col min="8461" max="8699" width="11.42578125" style="189"/>
    <col min="8700" max="8700" width="18.140625" style="189" customWidth="1"/>
    <col min="8701" max="8701" width="7.85546875" style="189" bestFit="1" customWidth="1"/>
    <col min="8702" max="8702" width="7.28515625" style="189" bestFit="1" customWidth="1"/>
    <col min="8703" max="8704" width="7.28515625" style="189" customWidth="1"/>
    <col min="8705" max="8706" width="7.28515625" style="189" bestFit="1" customWidth="1"/>
    <col min="8707" max="8709" width="7.28515625" style="189" customWidth="1"/>
    <col min="8710" max="8715" width="0" style="189" hidden="1" customWidth="1"/>
    <col min="8716" max="8716" width="7.85546875" style="189" customWidth="1"/>
    <col min="8717" max="8955" width="11.42578125" style="189"/>
    <col min="8956" max="8956" width="18.140625" style="189" customWidth="1"/>
    <col min="8957" max="8957" width="7.85546875" style="189" bestFit="1" customWidth="1"/>
    <col min="8958" max="8958" width="7.28515625" style="189" bestFit="1" customWidth="1"/>
    <col min="8959" max="8960" width="7.28515625" style="189" customWidth="1"/>
    <col min="8961" max="8962" width="7.28515625" style="189" bestFit="1" customWidth="1"/>
    <col min="8963" max="8965" width="7.28515625" style="189" customWidth="1"/>
    <col min="8966" max="8971" width="0" style="189" hidden="1" customWidth="1"/>
    <col min="8972" max="8972" width="7.85546875" style="189" customWidth="1"/>
    <col min="8973" max="9211" width="11.42578125" style="189"/>
    <col min="9212" max="9212" width="18.140625" style="189" customWidth="1"/>
    <col min="9213" max="9213" width="7.85546875" style="189" bestFit="1" customWidth="1"/>
    <col min="9214" max="9214" width="7.28515625" style="189" bestFit="1" customWidth="1"/>
    <col min="9215" max="9216" width="7.28515625" style="189" customWidth="1"/>
    <col min="9217" max="9218" width="7.28515625" style="189" bestFit="1" customWidth="1"/>
    <col min="9219" max="9221" width="7.28515625" style="189" customWidth="1"/>
    <col min="9222" max="9227" width="0" style="189" hidden="1" customWidth="1"/>
    <col min="9228" max="9228" width="7.85546875" style="189" customWidth="1"/>
    <col min="9229" max="9467" width="11.42578125" style="189"/>
    <col min="9468" max="9468" width="18.140625" style="189" customWidth="1"/>
    <col min="9469" max="9469" width="7.85546875" style="189" bestFit="1" customWidth="1"/>
    <col min="9470" max="9470" width="7.28515625" style="189" bestFit="1" customWidth="1"/>
    <col min="9471" max="9472" width="7.28515625" style="189" customWidth="1"/>
    <col min="9473" max="9474" width="7.28515625" style="189" bestFit="1" customWidth="1"/>
    <col min="9475" max="9477" width="7.28515625" style="189" customWidth="1"/>
    <col min="9478" max="9483" width="0" style="189" hidden="1" customWidth="1"/>
    <col min="9484" max="9484" width="7.85546875" style="189" customWidth="1"/>
    <col min="9485" max="9723" width="11.42578125" style="189"/>
    <col min="9724" max="9724" width="18.140625" style="189" customWidth="1"/>
    <col min="9725" max="9725" width="7.85546875" style="189" bestFit="1" customWidth="1"/>
    <col min="9726" max="9726" width="7.28515625" style="189" bestFit="1" customWidth="1"/>
    <col min="9727" max="9728" width="7.28515625" style="189" customWidth="1"/>
    <col min="9729" max="9730" width="7.28515625" style="189" bestFit="1" customWidth="1"/>
    <col min="9731" max="9733" width="7.28515625" style="189" customWidth="1"/>
    <col min="9734" max="9739" width="0" style="189" hidden="1" customWidth="1"/>
    <col min="9740" max="9740" width="7.85546875" style="189" customWidth="1"/>
    <col min="9741" max="9979" width="11.42578125" style="189"/>
    <col min="9980" max="9980" width="18.140625" style="189" customWidth="1"/>
    <col min="9981" max="9981" width="7.85546875" style="189" bestFit="1" customWidth="1"/>
    <col min="9982" max="9982" width="7.28515625" style="189" bestFit="1" customWidth="1"/>
    <col min="9983" max="9984" width="7.28515625" style="189" customWidth="1"/>
    <col min="9985" max="9986" width="7.28515625" style="189" bestFit="1" customWidth="1"/>
    <col min="9987" max="9989" width="7.28515625" style="189" customWidth="1"/>
    <col min="9990" max="9995" width="0" style="189" hidden="1" customWidth="1"/>
    <col min="9996" max="9996" width="7.85546875" style="189" customWidth="1"/>
    <col min="9997" max="10235" width="11.42578125" style="189"/>
    <col min="10236" max="10236" width="18.140625" style="189" customWidth="1"/>
    <col min="10237" max="10237" width="7.85546875" style="189" bestFit="1" customWidth="1"/>
    <col min="10238" max="10238" width="7.28515625" style="189" bestFit="1" customWidth="1"/>
    <col min="10239" max="10240" width="7.28515625" style="189" customWidth="1"/>
    <col min="10241" max="10242" width="7.28515625" style="189" bestFit="1" customWidth="1"/>
    <col min="10243" max="10245" width="7.28515625" style="189" customWidth="1"/>
    <col min="10246" max="10251" width="0" style="189" hidden="1" customWidth="1"/>
    <col min="10252" max="10252" width="7.85546875" style="189" customWidth="1"/>
    <col min="10253" max="10491" width="11.42578125" style="189"/>
    <col min="10492" max="10492" width="18.140625" style="189" customWidth="1"/>
    <col min="10493" max="10493" width="7.85546875" style="189" bestFit="1" customWidth="1"/>
    <col min="10494" max="10494" width="7.28515625" style="189" bestFit="1" customWidth="1"/>
    <col min="10495" max="10496" width="7.28515625" style="189" customWidth="1"/>
    <col min="10497" max="10498" width="7.28515625" style="189" bestFit="1" customWidth="1"/>
    <col min="10499" max="10501" width="7.28515625" style="189" customWidth="1"/>
    <col min="10502" max="10507" width="0" style="189" hidden="1" customWidth="1"/>
    <col min="10508" max="10508" width="7.85546875" style="189" customWidth="1"/>
    <col min="10509" max="10747" width="11.42578125" style="189"/>
    <col min="10748" max="10748" width="18.140625" style="189" customWidth="1"/>
    <col min="10749" max="10749" width="7.85546875" style="189" bestFit="1" customWidth="1"/>
    <col min="10750" max="10750" width="7.28515625" style="189" bestFit="1" customWidth="1"/>
    <col min="10751" max="10752" width="7.28515625" style="189" customWidth="1"/>
    <col min="10753" max="10754" width="7.28515625" style="189" bestFit="1" customWidth="1"/>
    <col min="10755" max="10757" width="7.28515625" style="189" customWidth="1"/>
    <col min="10758" max="10763" width="0" style="189" hidden="1" customWidth="1"/>
    <col min="10764" max="10764" width="7.85546875" style="189" customWidth="1"/>
    <col min="10765" max="11003" width="11.42578125" style="189"/>
    <col min="11004" max="11004" width="18.140625" style="189" customWidth="1"/>
    <col min="11005" max="11005" width="7.85546875" style="189" bestFit="1" customWidth="1"/>
    <col min="11006" max="11006" width="7.28515625" style="189" bestFit="1" customWidth="1"/>
    <col min="11007" max="11008" width="7.28515625" style="189" customWidth="1"/>
    <col min="11009" max="11010" width="7.28515625" style="189" bestFit="1" customWidth="1"/>
    <col min="11011" max="11013" width="7.28515625" style="189" customWidth="1"/>
    <col min="11014" max="11019" width="0" style="189" hidden="1" customWidth="1"/>
    <col min="11020" max="11020" width="7.85546875" style="189" customWidth="1"/>
    <col min="11021" max="11259" width="11.42578125" style="189"/>
    <col min="11260" max="11260" width="18.140625" style="189" customWidth="1"/>
    <col min="11261" max="11261" width="7.85546875" style="189" bestFit="1" customWidth="1"/>
    <col min="11262" max="11262" width="7.28515625" style="189" bestFit="1" customWidth="1"/>
    <col min="11263" max="11264" width="7.28515625" style="189" customWidth="1"/>
    <col min="11265" max="11266" width="7.28515625" style="189" bestFit="1" customWidth="1"/>
    <col min="11267" max="11269" width="7.28515625" style="189" customWidth="1"/>
    <col min="11270" max="11275" width="0" style="189" hidden="1" customWidth="1"/>
    <col min="11276" max="11276" width="7.85546875" style="189" customWidth="1"/>
    <col min="11277" max="11515" width="11.42578125" style="189"/>
    <col min="11516" max="11516" width="18.140625" style="189" customWidth="1"/>
    <col min="11517" max="11517" width="7.85546875" style="189" bestFit="1" customWidth="1"/>
    <col min="11518" max="11518" width="7.28515625" style="189" bestFit="1" customWidth="1"/>
    <col min="11519" max="11520" width="7.28515625" style="189" customWidth="1"/>
    <col min="11521" max="11522" width="7.28515625" style="189" bestFit="1" customWidth="1"/>
    <col min="11523" max="11525" width="7.28515625" style="189" customWidth="1"/>
    <col min="11526" max="11531" width="0" style="189" hidden="1" customWidth="1"/>
    <col min="11532" max="11532" width="7.85546875" style="189" customWidth="1"/>
    <col min="11533" max="11771" width="11.42578125" style="189"/>
    <col min="11772" max="11772" width="18.140625" style="189" customWidth="1"/>
    <col min="11773" max="11773" width="7.85546875" style="189" bestFit="1" customWidth="1"/>
    <col min="11774" max="11774" width="7.28515625" style="189" bestFit="1" customWidth="1"/>
    <col min="11775" max="11776" width="7.28515625" style="189" customWidth="1"/>
    <col min="11777" max="11778" width="7.28515625" style="189" bestFit="1" customWidth="1"/>
    <col min="11779" max="11781" width="7.28515625" style="189" customWidth="1"/>
    <col min="11782" max="11787" width="0" style="189" hidden="1" customWidth="1"/>
    <col min="11788" max="11788" width="7.85546875" style="189" customWidth="1"/>
    <col min="11789" max="12027" width="11.42578125" style="189"/>
    <col min="12028" max="12028" width="18.140625" style="189" customWidth="1"/>
    <col min="12029" max="12029" width="7.85546875" style="189" bestFit="1" customWidth="1"/>
    <col min="12030" max="12030" width="7.28515625" style="189" bestFit="1" customWidth="1"/>
    <col min="12031" max="12032" width="7.28515625" style="189" customWidth="1"/>
    <col min="12033" max="12034" width="7.28515625" style="189" bestFit="1" customWidth="1"/>
    <col min="12035" max="12037" width="7.28515625" style="189" customWidth="1"/>
    <col min="12038" max="12043" width="0" style="189" hidden="1" customWidth="1"/>
    <col min="12044" max="12044" width="7.85546875" style="189" customWidth="1"/>
    <col min="12045" max="12283" width="11.42578125" style="189"/>
    <col min="12284" max="12284" width="18.140625" style="189" customWidth="1"/>
    <col min="12285" max="12285" width="7.85546875" style="189" bestFit="1" customWidth="1"/>
    <col min="12286" max="12286" width="7.28515625" style="189" bestFit="1" customWidth="1"/>
    <col min="12287" max="12288" width="7.28515625" style="189" customWidth="1"/>
    <col min="12289" max="12290" width="7.28515625" style="189" bestFit="1" customWidth="1"/>
    <col min="12291" max="12293" width="7.28515625" style="189" customWidth="1"/>
    <col min="12294" max="12299" width="0" style="189" hidden="1" customWidth="1"/>
    <col min="12300" max="12300" width="7.85546875" style="189" customWidth="1"/>
    <col min="12301" max="12539" width="11.42578125" style="189"/>
    <col min="12540" max="12540" width="18.140625" style="189" customWidth="1"/>
    <col min="12541" max="12541" width="7.85546875" style="189" bestFit="1" customWidth="1"/>
    <col min="12542" max="12542" width="7.28515625" style="189" bestFit="1" customWidth="1"/>
    <col min="12543" max="12544" width="7.28515625" style="189" customWidth="1"/>
    <col min="12545" max="12546" width="7.28515625" style="189" bestFit="1" customWidth="1"/>
    <col min="12547" max="12549" width="7.28515625" style="189" customWidth="1"/>
    <col min="12550" max="12555" width="0" style="189" hidden="1" customWidth="1"/>
    <col min="12556" max="12556" width="7.85546875" style="189" customWidth="1"/>
    <col min="12557" max="12795" width="11.42578125" style="189"/>
    <col min="12796" max="12796" width="18.140625" style="189" customWidth="1"/>
    <col min="12797" max="12797" width="7.85546875" style="189" bestFit="1" customWidth="1"/>
    <col min="12798" max="12798" width="7.28515625" style="189" bestFit="1" customWidth="1"/>
    <col min="12799" max="12800" width="7.28515625" style="189" customWidth="1"/>
    <col min="12801" max="12802" width="7.28515625" style="189" bestFit="1" customWidth="1"/>
    <col min="12803" max="12805" width="7.28515625" style="189" customWidth="1"/>
    <col min="12806" max="12811" width="0" style="189" hidden="1" customWidth="1"/>
    <col min="12812" max="12812" width="7.85546875" style="189" customWidth="1"/>
    <col min="12813" max="13051" width="11.42578125" style="189"/>
    <col min="13052" max="13052" width="18.140625" style="189" customWidth="1"/>
    <col min="13053" max="13053" width="7.85546875" style="189" bestFit="1" customWidth="1"/>
    <col min="13054" max="13054" width="7.28515625" style="189" bestFit="1" customWidth="1"/>
    <col min="13055" max="13056" width="7.28515625" style="189" customWidth="1"/>
    <col min="13057" max="13058" width="7.28515625" style="189" bestFit="1" customWidth="1"/>
    <col min="13059" max="13061" width="7.28515625" style="189" customWidth="1"/>
    <col min="13062" max="13067" width="0" style="189" hidden="1" customWidth="1"/>
    <col min="13068" max="13068" width="7.85546875" style="189" customWidth="1"/>
    <col min="13069" max="13307" width="11.42578125" style="189"/>
    <col min="13308" max="13308" width="18.140625" style="189" customWidth="1"/>
    <col min="13309" max="13309" width="7.85546875" style="189" bestFit="1" customWidth="1"/>
    <col min="13310" max="13310" width="7.28515625" style="189" bestFit="1" customWidth="1"/>
    <col min="13311" max="13312" width="7.28515625" style="189" customWidth="1"/>
    <col min="13313" max="13314" width="7.28515625" style="189" bestFit="1" customWidth="1"/>
    <col min="13315" max="13317" width="7.28515625" style="189" customWidth="1"/>
    <col min="13318" max="13323" width="0" style="189" hidden="1" customWidth="1"/>
    <col min="13324" max="13324" width="7.85546875" style="189" customWidth="1"/>
    <col min="13325" max="13563" width="11.42578125" style="189"/>
    <col min="13564" max="13564" width="18.140625" style="189" customWidth="1"/>
    <col min="13565" max="13565" width="7.85546875" style="189" bestFit="1" customWidth="1"/>
    <col min="13566" max="13566" width="7.28515625" style="189" bestFit="1" customWidth="1"/>
    <col min="13567" max="13568" width="7.28515625" style="189" customWidth="1"/>
    <col min="13569" max="13570" width="7.28515625" style="189" bestFit="1" customWidth="1"/>
    <col min="13571" max="13573" width="7.28515625" style="189" customWidth="1"/>
    <col min="13574" max="13579" width="0" style="189" hidden="1" customWidth="1"/>
    <col min="13580" max="13580" width="7.85546875" style="189" customWidth="1"/>
    <col min="13581" max="13819" width="11.42578125" style="189"/>
    <col min="13820" max="13820" width="18.140625" style="189" customWidth="1"/>
    <col min="13821" max="13821" width="7.85546875" style="189" bestFit="1" customWidth="1"/>
    <col min="13822" max="13822" width="7.28515625" style="189" bestFit="1" customWidth="1"/>
    <col min="13823" max="13824" width="7.28515625" style="189" customWidth="1"/>
    <col min="13825" max="13826" width="7.28515625" style="189" bestFit="1" customWidth="1"/>
    <col min="13827" max="13829" width="7.28515625" style="189" customWidth="1"/>
    <col min="13830" max="13835" width="0" style="189" hidden="1" customWidth="1"/>
    <col min="13836" max="13836" width="7.85546875" style="189" customWidth="1"/>
    <col min="13837" max="14075" width="11.42578125" style="189"/>
    <col min="14076" max="14076" width="18.140625" style="189" customWidth="1"/>
    <col min="14077" max="14077" width="7.85546875" style="189" bestFit="1" customWidth="1"/>
    <col min="14078" max="14078" width="7.28515625" style="189" bestFit="1" customWidth="1"/>
    <col min="14079" max="14080" width="7.28515625" style="189" customWidth="1"/>
    <col min="14081" max="14082" width="7.28515625" style="189" bestFit="1" customWidth="1"/>
    <col min="14083" max="14085" width="7.28515625" style="189" customWidth="1"/>
    <col min="14086" max="14091" width="0" style="189" hidden="1" customWidth="1"/>
    <col min="14092" max="14092" width="7.85546875" style="189" customWidth="1"/>
    <col min="14093" max="14331" width="11.42578125" style="189"/>
    <col min="14332" max="14332" width="18.140625" style="189" customWidth="1"/>
    <col min="14333" max="14333" width="7.85546875" style="189" bestFit="1" customWidth="1"/>
    <col min="14334" max="14334" width="7.28515625" style="189" bestFit="1" customWidth="1"/>
    <col min="14335" max="14336" width="7.28515625" style="189" customWidth="1"/>
    <col min="14337" max="14338" width="7.28515625" style="189" bestFit="1" customWidth="1"/>
    <col min="14339" max="14341" width="7.28515625" style="189" customWidth="1"/>
    <col min="14342" max="14347" width="0" style="189" hidden="1" customWidth="1"/>
    <col min="14348" max="14348" width="7.85546875" style="189" customWidth="1"/>
    <col min="14349" max="14587" width="11.42578125" style="189"/>
    <col min="14588" max="14588" width="18.140625" style="189" customWidth="1"/>
    <col min="14589" max="14589" width="7.85546875" style="189" bestFit="1" customWidth="1"/>
    <col min="14590" max="14590" width="7.28515625" style="189" bestFit="1" customWidth="1"/>
    <col min="14591" max="14592" width="7.28515625" style="189" customWidth="1"/>
    <col min="14593" max="14594" width="7.28515625" style="189" bestFit="1" customWidth="1"/>
    <col min="14595" max="14597" width="7.28515625" style="189" customWidth="1"/>
    <col min="14598" max="14603" width="0" style="189" hidden="1" customWidth="1"/>
    <col min="14604" max="14604" width="7.85546875" style="189" customWidth="1"/>
    <col min="14605" max="14843" width="11.42578125" style="189"/>
    <col min="14844" max="14844" width="18.140625" style="189" customWidth="1"/>
    <col min="14845" max="14845" width="7.85546875" style="189" bestFit="1" customWidth="1"/>
    <col min="14846" max="14846" width="7.28515625" style="189" bestFit="1" customWidth="1"/>
    <col min="14847" max="14848" width="7.28515625" style="189" customWidth="1"/>
    <col min="14849" max="14850" width="7.28515625" style="189" bestFit="1" customWidth="1"/>
    <col min="14851" max="14853" width="7.28515625" style="189" customWidth="1"/>
    <col min="14854" max="14859" width="0" style="189" hidden="1" customWidth="1"/>
    <col min="14860" max="14860" width="7.85546875" style="189" customWidth="1"/>
    <col min="14861" max="15099" width="11.42578125" style="189"/>
    <col min="15100" max="15100" width="18.140625" style="189" customWidth="1"/>
    <col min="15101" max="15101" width="7.85546875" style="189" bestFit="1" customWidth="1"/>
    <col min="15102" max="15102" width="7.28515625" style="189" bestFit="1" customWidth="1"/>
    <col min="15103" max="15104" width="7.28515625" style="189" customWidth="1"/>
    <col min="15105" max="15106" width="7.28515625" style="189" bestFit="1" customWidth="1"/>
    <col min="15107" max="15109" width="7.28515625" style="189" customWidth="1"/>
    <col min="15110" max="15115" width="0" style="189" hidden="1" customWidth="1"/>
    <col min="15116" max="15116" width="7.85546875" style="189" customWidth="1"/>
    <col min="15117" max="15355" width="11.42578125" style="189"/>
    <col min="15356" max="15356" width="18.140625" style="189" customWidth="1"/>
    <col min="15357" max="15357" width="7.85546875" style="189" bestFit="1" customWidth="1"/>
    <col min="15358" max="15358" width="7.28515625" style="189" bestFit="1" customWidth="1"/>
    <col min="15359" max="15360" width="7.28515625" style="189" customWidth="1"/>
    <col min="15361" max="15362" width="7.28515625" style="189" bestFit="1" customWidth="1"/>
    <col min="15363" max="15365" width="7.28515625" style="189" customWidth="1"/>
    <col min="15366" max="15371" width="0" style="189" hidden="1" customWidth="1"/>
    <col min="15372" max="15372" width="7.85546875" style="189" customWidth="1"/>
    <col min="15373" max="15611" width="11.42578125" style="189"/>
    <col min="15612" max="15612" width="18.140625" style="189" customWidth="1"/>
    <col min="15613" max="15613" width="7.85546875" style="189" bestFit="1" customWidth="1"/>
    <col min="15614" max="15614" width="7.28515625" style="189" bestFit="1" customWidth="1"/>
    <col min="15615" max="15616" width="7.28515625" style="189" customWidth="1"/>
    <col min="15617" max="15618" width="7.28515625" style="189" bestFit="1" customWidth="1"/>
    <col min="15619" max="15621" width="7.28515625" style="189" customWidth="1"/>
    <col min="15622" max="15627" width="0" style="189" hidden="1" customWidth="1"/>
    <col min="15628" max="15628" width="7.85546875" style="189" customWidth="1"/>
    <col min="15629" max="15867" width="11.42578125" style="189"/>
    <col min="15868" max="15868" width="18.140625" style="189" customWidth="1"/>
    <col min="15869" max="15869" width="7.85546875" style="189" bestFit="1" customWidth="1"/>
    <col min="15870" max="15870" width="7.28515625" style="189" bestFit="1" customWidth="1"/>
    <col min="15871" max="15872" width="7.28515625" style="189" customWidth="1"/>
    <col min="15873" max="15874" width="7.28515625" style="189" bestFit="1" customWidth="1"/>
    <col min="15875" max="15877" width="7.28515625" style="189" customWidth="1"/>
    <col min="15878" max="15883" width="0" style="189" hidden="1" customWidth="1"/>
    <col min="15884" max="15884" width="7.85546875" style="189" customWidth="1"/>
    <col min="15885" max="16123" width="11.42578125" style="189"/>
    <col min="16124" max="16124" width="18.140625" style="189" customWidth="1"/>
    <col min="16125" max="16125" width="7.85546875" style="189" bestFit="1" customWidth="1"/>
    <col min="16126" max="16126" width="7.28515625" style="189" bestFit="1" customWidth="1"/>
    <col min="16127" max="16128" width="7.28515625" style="189" customWidth="1"/>
    <col min="16129" max="16130" width="7.28515625" style="189" bestFit="1" customWidth="1"/>
    <col min="16131" max="16133" width="7.28515625" style="189" customWidth="1"/>
    <col min="16134" max="16139" width="0" style="189" hidden="1" customWidth="1"/>
    <col min="16140" max="16140" width="7.85546875" style="189" customWidth="1"/>
    <col min="16141" max="16384" width="11.42578125" style="189"/>
  </cols>
  <sheetData>
    <row r="1" spans="1:16" s="190" customFormat="1" x14ac:dyDescent="0.2"/>
    <row r="2" spans="1:16" s="190" customFormat="1" x14ac:dyDescent="0.2">
      <c r="A2" s="217" t="s">
        <v>121</v>
      </c>
    </row>
    <row r="3" spans="1:16" s="190" customFormat="1" ht="15" x14ac:dyDescent="0.25">
      <c r="A3" s="217" t="s">
        <v>122</v>
      </c>
      <c r="K3" s="359"/>
    </row>
    <row r="4" spans="1:16" s="190" customFormat="1" x14ac:dyDescent="0.2"/>
    <row r="5" spans="1:16" s="190" customFormat="1" ht="12.75" x14ac:dyDescent="0.2">
      <c r="B5" s="424" t="s">
        <v>113</v>
      </c>
      <c r="C5" s="424"/>
      <c r="D5" s="424"/>
      <c r="E5" s="424"/>
      <c r="F5" s="424"/>
      <c r="G5" s="424"/>
      <c r="H5" s="424"/>
      <c r="I5" s="424"/>
      <c r="J5" s="424"/>
      <c r="K5" s="424"/>
      <c r="M5" s="390" t="s">
        <v>594</v>
      </c>
      <c r="O5" s="360"/>
    </row>
    <row r="6" spans="1:16" s="190" customFormat="1" ht="12.75" x14ac:dyDescent="0.2">
      <c r="B6" s="437" t="str">
        <f>'Solicitudes Regiones'!$B$6:$P$6</f>
        <v>Acumuladas de julio de 2008 a octubre de 2018</v>
      </c>
      <c r="C6" s="437"/>
      <c r="D6" s="437"/>
      <c r="E6" s="437"/>
      <c r="F6" s="437"/>
      <c r="G6" s="437"/>
      <c r="H6" s="437"/>
      <c r="I6" s="437"/>
      <c r="J6" s="437"/>
      <c r="K6" s="437"/>
      <c r="L6" s="231"/>
    </row>
    <row r="7" spans="1:16" s="193" customFormat="1" x14ac:dyDescent="0.2">
      <c r="B7" s="191"/>
      <c r="C7" s="192"/>
      <c r="D7" s="192"/>
      <c r="E7" s="192"/>
      <c r="F7" s="192"/>
      <c r="G7" s="192"/>
      <c r="H7" s="192"/>
      <c r="I7" s="192"/>
      <c r="J7" s="192"/>
      <c r="K7" s="192"/>
      <c r="L7" s="192"/>
    </row>
    <row r="8" spans="1:16" ht="15" customHeight="1" x14ac:dyDescent="0.2">
      <c r="B8" s="453" t="s">
        <v>73</v>
      </c>
      <c r="C8" s="454"/>
      <c r="D8" s="454"/>
      <c r="E8" s="454"/>
      <c r="F8" s="454"/>
      <c r="G8" s="454"/>
      <c r="H8" s="454"/>
      <c r="I8" s="454"/>
      <c r="J8" s="454"/>
      <c r="K8" s="455"/>
      <c r="L8" s="208"/>
    </row>
    <row r="9" spans="1:16" ht="20.25" customHeight="1" x14ac:dyDescent="0.2">
      <c r="B9" s="452" t="s">
        <v>74</v>
      </c>
      <c r="C9" s="453" t="s">
        <v>2</v>
      </c>
      <c r="D9" s="454"/>
      <c r="E9" s="454"/>
      <c r="F9" s="454"/>
      <c r="G9" s="454"/>
      <c r="H9" s="454"/>
      <c r="I9" s="454"/>
      <c r="J9" s="454"/>
      <c r="K9" s="455"/>
    </row>
    <row r="10" spans="1:16" ht="24" x14ac:dyDescent="0.2">
      <c r="B10" s="452"/>
      <c r="C10" s="247" t="s">
        <v>75</v>
      </c>
      <c r="D10" s="247" t="s">
        <v>76</v>
      </c>
      <c r="E10" s="247" t="s">
        <v>77</v>
      </c>
      <c r="F10" s="247" t="s">
        <v>78</v>
      </c>
      <c r="G10" s="247" t="s">
        <v>8</v>
      </c>
      <c r="H10" s="247" t="s">
        <v>79</v>
      </c>
      <c r="I10" s="247" t="s">
        <v>80</v>
      </c>
      <c r="J10" s="247" t="s">
        <v>81</v>
      </c>
      <c r="K10" s="247" t="s">
        <v>46</v>
      </c>
    </row>
    <row r="11" spans="1:16" x14ac:dyDescent="0.2">
      <c r="B11" s="181" t="s">
        <v>379</v>
      </c>
      <c r="C11" s="181">
        <v>1454</v>
      </c>
      <c r="D11" s="181">
        <v>750</v>
      </c>
      <c r="E11" s="181">
        <f>C11+D11</f>
        <v>2204</v>
      </c>
      <c r="F11" s="182">
        <f>E11/$E$41</f>
        <v>5.7194758012196707E-2</v>
      </c>
      <c r="G11" s="181">
        <v>1656</v>
      </c>
      <c r="H11" s="181">
        <v>157</v>
      </c>
      <c r="I11" s="181">
        <f>G11+H11</f>
        <v>1813</v>
      </c>
      <c r="J11" s="182">
        <f>I11/$I$41</f>
        <v>3.1053560111676343E-2</v>
      </c>
      <c r="K11" s="181">
        <f t="shared" ref="K11:K40" si="0">E11+I11</f>
        <v>4017</v>
      </c>
      <c r="P11" s="194"/>
    </row>
    <row r="12" spans="1:16" x14ac:dyDescent="0.2">
      <c r="B12" s="181" t="s">
        <v>380</v>
      </c>
      <c r="C12" s="181">
        <v>792</v>
      </c>
      <c r="D12" s="181">
        <v>424</v>
      </c>
      <c r="E12" s="181">
        <f t="shared" ref="E12:E40" si="1">C12+D12</f>
        <v>1216</v>
      </c>
      <c r="F12" s="182">
        <f t="shared" ref="F12:F40" si="2">E12/$E$41</f>
        <v>3.1555728558453351E-2</v>
      </c>
      <c r="G12" s="181">
        <v>2455</v>
      </c>
      <c r="H12" s="181">
        <v>124</v>
      </c>
      <c r="I12" s="181">
        <f t="shared" ref="I12:I40" si="3">G12+H12</f>
        <v>2579</v>
      </c>
      <c r="J12" s="182">
        <f t="shared" ref="J12:J40" si="4">I12/$I$41</f>
        <v>4.4173817720911911E-2</v>
      </c>
      <c r="K12" s="181">
        <f t="shared" si="0"/>
        <v>3795</v>
      </c>
      <c r="P12" s="194"/>
    </row>
    <row r="13" spans="1:16" x14ac:dyDescent="0.2">
      <c r="B13" s="181" t="s">
        <v>381</v>
      </c>
      <c r="C13" s="181">
        <v>617</v>
      </c>
      <c r="D13" s="181">
        <v>410</v>
      </c>
      <c r="E13" s="181">
        <f t="shared" si="1"/>
        <v>1027</v>
      </c>
      <c r="F13" s="182">
        <f t="shared" si="2"/>
        <v>2.6651096405864799E-2</v>
      </c>
      <c r="G13" s="181">
        <v>1106</v>
      </c>
      <c r="H13" s="181">
        <v>128</v>
      </c>
      <c r="I13" s="181">
        <f t="shared" si="3"/>
        <v>1234</v>
      </c>
      <c r="J13" s="182">
        <f t="shared" si="4"/>
        <v>2.1136289673363822E-2</v>
      </c>
      <c r="K13" s="181">
        <f t="shared" si="0"/>
        <v>2261</v>
      </c>
      <c r="P13" s="194"/>
    </row>
    <row r="14" spans="1:16" x14ac:dyDescent="0.2">
      <c r="B14" s="181" t="s">
        <v>382</v>
      </c>
      <c r="C14" s="181">
        <v>438</v>
      </c>
      <c r="D14" s="181">
        <v>290</v>
      </c>
      <c r="E14" s="181">
        <f t="shared" si="1"/>
        <v>728</v>
      </c>
      <c r="F14" s="182">
        <f t="shared" si="2"/>
        <v>1.8891916439600365E-2</v>
      </c>
      <c r="G14" s="181">
        <v>478</v>
      </c>
      <c r="H14" s="181">
        <v>48</v>
      </c>
      <c r="I14" s="181">
        <f t="shared" si="3"/>
        <v>526</v>
      </c>
      <c r="J14" s="182">
        <f t="shared" si="4"/>
        <v>9.0094719353236395E-3</v>
      </c>
      <c r="K14" s="181">
        <f t="shared" si="0"/>
        <v>1254</v>
      </c>
      <c r="P14" s="194"/>
    </row>
    <row r="15" spans="1:16" x14ac:dyDescent="0.2">
      <c r="B15" s="181" t="s">
        <v>383</v>
      </c>
      <c r="C15" s="181">
        <v>744</v>
      </c>
      <c r="D15" s="181">
        <v>499</v>
      </c>
      <c r="E15" s="181">
        <f t="shared" si="1"/>
        <v>1243</v>
      </c>
      <c r="F15" s="182">
        <f t="shared" si="2"/>
        <v>3.2256390294537432E-2</v>
      </c>
      <c r="G15" s="181">
        <v>2166</v>
      </c>
      <c r="H15" s="181">
        <v>178</v>
      </c>
      <c r="I15" s="181">
        <f t="shared" si="3"/>
        <v>2344</v>
      </c>
      <c r="J15" s="182">
        <f t="shared" si="4"/>
        <v>4.0148673415206483E-2</v>
      </c>
      <c r="K15" s="181">
        <f t="shared" si="0"/>
        <v>3587</v>
      </c>
      <c r="P15" s="194"/>
    </row>
    <row r="16" spans="1:16" x14ac:dyDescent="0.2">
      <c r="B16" s="181" t="s">
        <v>384</v>
      </c>
      <c r="C16" s="181">
        <v>507</v>
      </c>
      <c r="D16" s="181">
        <v>460</v>
      </c>
      <c r="E16" s="181">
        <f t="shared" si="1"/>
        <v>967</v>
      </c>
      <c r="F16" s="182">
        <f t="shared" si="2"/>
        <v>2.5094070325677956E-2</v>
      </c>
      <c r="G16" s="181">
        <v>1126</v>
      </c>
      <c r="H16" s="181">
        <v>157</v>
      </c>
      <c r="I16" s="181">
        <f t="shared" si="3"/>
        <v>1283</v>
      </c>
      <c r="J16" s="182">
        <f t="shared" si="4"/>
        <v>2.1975575081787508E-2</v>
      </c>
      <c r="K16" s="181">
        <f t="shared" si="0"/>
        <v>2250</v>
      </c>
      <c r="P16" s="194"/>
    </row>
    <row r="17" spans="2:16" x14ac:dyDescent="0.2">
      <c r="B17" s="181" t="s">
        <v>385</v>
      </c>
      <c r="C17" s="181">
        <v>103</v>
      </c>
      <c r="D17" s="181">
        <v>32</v>
      </c>
      <c r="E17" s="181">
        <f t="shared" si="1"/>
        <v>135</v>
      </c>
      <c r="F17" s="182">
        <f t="shared" si="2"/>
        <v>3.5033086804203972E-3</v>
      </c>
      <c r="G17" s="181">
        <v>152</v>
      </c>
      <c r="H17" s="181">
        <v>5</v>
      </c>
      <c r="I17" s="181">
        <f t="shared" si="3"/>
        <v>157</v>
      </c>
      <c r="J17" s="182">
        <f t="shared" si="4"/>
        <v>2.689138961684052E-3</v>
      </c>
      <c r="K17" s="181">
        <f t="shared" si="0"/>
        <v>292</v>
      </c>
      <c r="P17" s="194"/>
    </row>
    <row r="18" spans="2:16" x14ac:dyDescent="0.2">
      <c r="B18" s="181" t="s">
        <v>386</v>
      </c>
      <c r="C18" s="181">
        <v>5043</v>
      </c>
      <c r="D18" s="181">
        <v>2740</v>
      </c>
      <c r="E18" s="181">
        <f t="shared" si="1"/>
        <v>7783</v>
      </c>
      <c r="F18" s="182">
        <f t="shared" si="2"/>
        <v>0.20197223303490333</v>
      </c>
      <c r="G18" s="181">
        <v>12397</v>
      </c>
      <c r="H18" s="181">
        <v>1068</v>
      </c>
      <c r="I18" s="181">
        <f t="shared" si="3"/>
        <v>13465</v>
      </c>
      <c r="J18" s="182">
        <f t="shared" si="4"/>
        <v>0.23063220458010036</v>
      </c>
      <c r="K18" s="181">
        <f t="shared" si="0"/>
        <v>21248</v>
      </c>
      <c r="P18" s="194"/>
    </row>
    <row r="19" spans="2:16" x14ac:dyDescent="0.2">
      <c r="B19" s="181" t="s">
        <v>387</v>
      </c>
      <c r="C19" s="181">
        <v>218</v>
      </c>
      <c r="D19" s="181">
        <v>78</v>
      </c>
      <c r="E19" s="181">
        <f t="shared" si="1"/>
        <v>296</v>
      </c>
      <c r="F19" s="182">
        <f t="shared" si="2"/>
        <v>7.6813286622550931E-3</v>
      </c>
      <c r="G19" s="181">
        <v>204</v>
      </c>
      <c r="H19" s="181">
        <v>19</v>
      </c>
      <c r="I19" s="181">
        <f t="shared" si="3"/>
        <v>223</v>
      </c>
      <c r="J19" s="182">
        <f t="shared" si="4"/>
        <v>3.8196050220098317E-3</v>
      </c>
      <c r="K19" s="181">
        <f t="shared" si="0"/>
        <v>519</v>
      </c>
      <c r="P19" s="194"/>
    </row>
    <row r="20" spans="2:16" x14ac:dyDescent="0.2">
      <c r="B20" s="181" t="s">
        <v>388</v>
      </c>
      <c r="C20" s="181">
        <v>933</v>
      </c>
      <c r="D20" s="181">
        <v>601</v>
      </c>
      <c r="E20" s="181">
        <f t="shared" si="1"/>
        <v>1534</v>
      </c>
      <c r="F20" s="182">
        <f t="shared" si="2"/>
        <v>3.9807966783443623E-2</v>
      </c>
      <c r="G20" s="181">
        <v>815</v>
      </c>
      <c r="H20" s="181">
        <v>84</v>
      </c>
      <c r="I20" s="181">
        <f t="shared" si="3"/>
        <v>899</v>
      </c>
      <c r="J20" s="182">
        <f t="shared" si="4"/>
        <v>1.5398318003528425E-2</v>
      </c>
      <c r="K20" s="181">
        <f t="shared" si="0"/>
        <v>2433</v>
      </c>
      <c r="P20" s="194"/>
    </row>
    <row r="21" spans="2:16" x14ac:dyDescent="0.2">
      <c r="B21" s="181" t="s">
        <v>389</v>
      </c>
      <c r="C21" s="181">
        <v>1152</v>
      </c>
      <c r="D21" s="181">
        <v>713</v>
      </c>
      <c r="E21" s="181">
        <f t="shared" si="1"/>
        <v>1865</v>
      </c>
      <c r="F21" s="182">
        <f t="shared" si="2"/>
        <v>4.839756065914104E-2</v>
      </c>
      <c r="G21" s="181">
        <v>3746</v>
      </c>
      <c r="H21" s="181">
        <v>242</v>
      </c>
      <c r="I21" s="181">
        <f t="shared" si="3"/>
        <v>3988</v>
      </c>
      <c r="J21" s="182">
        <f t="shared" si="4"/>
        <v>6.8307555281503174E-2</v>
      </c>
      <c r="K21" s="181">
        <f t="shared" si="0"/>
        <v>5853</v>
      </c>
      <c r="P21" s="194"/>
    </row>
    <row r="22" spans="2:16" x14ac:dyDescent="0.2">
      <c r="B22" s="181" t="s">
        <v>390</v>
      </c>
      <c r="C22" s="181">
        <v>193</v>
      </c>
      <c r="D22" s="181">
        <v>141</v>
      </c>
      <c r="E22" s="181">
        <f t="shared" si="1"/>
        <v>334</v>
      </c>
      <c r="F22" s="182">
        <f t="shared" si="2"/>
        <v>8.6674451797067609E-3</v>
      </c>
      <c r="G22" s="181">
        <v>267</v>
      </c>
      <c r="H22" s="181">
        <v>31</v>
      </c>
      <c r="I22" s="181">
        <f t="shared" si="3"/>
        <v>298</v>
      </c>
      <c r="J22" s="182">
        <f t="shared" si="4"/>
        <v>5.1042255451073087E-3</v>
      </c>
      <c r="K22" s="181">
        <f t="shared" si="0"/>
        <v>632</v>
      </c>
      <c r="P22" s="194"/>
    </row>
    <row r="23" spans="2:16" x14ac:dyDescent="0.2">
      <c r="B23" s="181" t="s">
        <v>391</v>
      </c>
      <c r="C23" s="181">
        <v>187</v>
      </c>
      <c r="D23" s="181">
        <v>115</v>
      </c>
      <c r="E23" s="181">
        <f t="shared" si="1"/>
        <v>302</v>
      </c>
      <c r="F23" s="182">
        <f t="shared" si="2"/>
        <v>7.8370312702737768E-3</v>
      </c>
      <c r="G23" s="181">
        <v>324</v>
      </c>
      <c r="H23" s="181">
        <v>26</v>
      </c>
      <c r="I23" s="181">
        <f t="shared" si="3"/>
        <v>350</v>
      </c>
      <c r="J23" s="182">
        <f t="shared" si="4"/>
        <v>5.9948957744548927E-3</v>
      </c>
      <c r="K23" s="181">
        <f t="shared" si="0"/>
        <v>652</v>
      </c>
      <c r="P23" s="194"/>
    </row>
    <row r="24" spans="2:16" x14ac:dyDescent="0.2">
      <c r="B24" s="181" t="s">
        <v>392</v>
      </c>
      <c r="C24" s="181">
        <v>400</v>
      </c>
      <c r="D24" s="181">
        <v>292</v>
      </c>
      <c r="E24" s="181">
        <f t="shared" si="1"/>
        <v>692</v>
      </c>
      <c r="F24" s="182">
        <f t="shared" si="2"/>
        <v>1.7957700791488257E-2</v>
      </c>
      <c r="G24" s="181">
        <v>841</v>
      </c>
      <c r="H24" s="181">
        <v>119</v>
      </c>
      <c r="I24" s="181">
        <f t="shared" si="3"/>
        <v>960</v>
      </c>
      <c r="J24" s="182">
        <f t="shared" si="4"/>
        <v>1.6443142695647707E-2</v>
      </c>
      <c r="K24" s="181">
        <f t="shared" si="0"/>
        <v>1652</v>
      </c>
      <c r="P24" s="194"/>
    </row>
    <row r="25" spans="2:16" ht="16.5" customHeight="1" x14ac:dyDescent="0.2">
      <c r="B25" s="181" t="s">
        <v>393</v>
      </c>
      <c r="C25" s="181">
        <v>490</v>
      </c>
      <c r="D25" s="181">
        <v>399</v>
      </c>
      <c r="E25" s="181">
        <f t="shared" si="1"/>
        <v>889</v>
      </c>
      <c r="F25" s="182">
        <f t="shared" si="2"/>
        <v>2.306993642143506E-2</v>
      </c>
      <c r="G25" s="181">
        <v>387</v>
      </c>
      <c r="H25" s="181">
        <v>76</v>
      </c>
      <c r="I25" s="181">
        <f t="shared" si="3"/>
        <v>463</v>
      </c>
      <c r="J25" s="182">
        <f t="shared" si="4"/>
        <v>7.9303906959217584E-3</v>
      </c>
      <c r="K25" s="181">
        <f t="shared" si="0"/>
        <v>1352</v>
      </c>
      <c r="P25" s="194"/>
    </row>
    <row r="26" spans="2:16" x14ac:dyDescent="0.2">
      <c r="B26" s="181" t="s">
        <v>394</v>
      </c>
      <c r="C26" s="181">
        <v>138</v>
      </c>
      <c r="D26" s="181">
        <v>52</v>
      </c>
      <c r="E26" s="181">
        <f t="shared" si="1"/>
        <v>190</v>
      </c>
      <c r="F26" s="182">
        <f t="shared" si="2"/>
        <v>4.9305825872583368E-3</v>
      </c>
      <c r="G26" s="181">
        <v>156</v>
      </c>
      <c r="H26" s="181">
        <v>13</v>
      </c>
      <c r="I26" s="181">
        <f t="shared" si="3"/>
        <v>169</v>
      </c>
      <c r="J26" s="182">
        <f t="shared" si="4"/>
        <v>2.8946782453796484E-3</v>
      </c>
      <c r="K26" s="181">
        <f t="shared" si="0"/>
        <v>359</v>
      </c>
      <c r="P26" s="194"/>
    </row>
    <row r="27" spans="2:16" x14ac:dyDescent="0.2">
      <c r="B27" s="181" t="s">
        <v>395</v>
      </c>
      <c r="C27" s="181">
        <v>304</v>
      </c>
      <c r="D27" s="181">
        <v>261</v>
      </c>
      <c r="E27" s="181">
        <f t="shared" si="1"/>
        <v>565</v>
      </c>
      <c r="F27" s="182">
        <f t="shared" si="2"/>
        <v>1.4661995588426105E-2</v>
      </c>
      <c r="G27" s="181">
        <v>390</v>
      </c>
      <c r="H27" s="181">
        <v>64</v>
      </c>
      <c r="I27" s="181">
        <f t="shared" si="3"/>
        <v>454</v>
      </c>
      <c r="J27" s="182">
        <f t="shared" si="4"/>
        <v>7.7762362331500606E-3</v>
      </c>
      <c r="K27" s="181">
        <f t="shared" si="0"/>
        <v>1019</v>
      </c>
      <c r="P27" s="194"/>
    </row>
    <row r="28" spans="2:16" x14ac:dyDescent="0.2">
      <c r="B28" s="181" t="s">
        <v>396</v>
      </c>
      <c r="C28" s="181">
        <v>4222</v>
      </c>
      <c r="D28" s="181">
        <v>2643</v>
      </c>
      <c r="E28" s="181">
        <f t="shared" si="1"/>
        <v>6865</v>
      </c>
      <c r="F28" s="182">
        <f t="shared" si="2"/>
        <v>0.17814973400804462</v>
      </c>
      <c r="G28" s="181">
        <v>12501</v>
      </c>
      <c r="H28" s="181">
        <v>1308</v>
      </c>
      <c r="I28" s="181">
        <f t="shared" si="3"/>
        <v>13809</v>
      </c>
      <c r="J28" s="182">
        <f t="shared" si="4"/>
        <v>0.23652433071270745</v>
      </c>
      <c r="K28" s="181">
        <f t="shared" si="0"/>
        <v>20674</v>
      </c>
      <c r="P28" s="194"/>
    </row>
    <row r="29" spans="2:16" x14ac:dyDescent="0.2">
      <c r="B29" s="181" t="s">
        <v>397</v>
      </c>
      <c r="C29" s="181">
        <v>431</v>
      </c>
      <c r="D29" s="181">
        <v>319</v>
      </c>
      <c r="E29" s="181">
        <f t="shared" si="1"/>
        <v>750</v>
      </c>
      <c r="F29" s="182">
        <f t="shared" si="2"/>
        <v>1.9462826002335541E-2</v>
      </c>
      <c r="G29" s="181">
        <v>855</v>
      </c>
      <c r="H29" s="181">
        <v>110</v>
      </c>
      <c r="I29" s="181">
        <f t="shared" si="3"/>
        <v>965</v>
      </c>
      <c r="J29" s="182">
        <f t="shared" si="4"/>
        <v>1.6528784063854204E-2</v>
      </c>
      <c r="K29" s="181">
        <f t="shared" si="0"/>
        <v>1715</v>
      </c>
      <c r="P29" s="194"/>
    </row>
    <row r="30" spans="2:16" x14ac:dyDescent="0.2">
      <c r="B30" s="181" t="s">
        <v>398</v>
      </c>
      <c r="C30" s="181">
        <v>263</v>
      </c>
      <c r="D30" s="181">
        <v>195</v>
      </c>
      <c r="E30" s="181">
        <f t="shared" si="1"/>
        <v>458</v>
      </c>
      <c r="F30" s="182">
        <f t="shared" si="2"/>
        <v>1.1885299078759569E-2</v>
      </c>
      <c r="G30" s="181">
        <v>560</v>
      </c>
      <c r="H30" s="181">
        <v>58</v>
      </c>
      <c r="I30" s="181">
        <f t="shared" si="3"/>
        <v>618</v>
      </c>
      <c r="J30" s="182">
        <f t="shared" si="4"/>
        <v>1.058527311032321E-2</v>
      </c>
      <c r="K30" s="181">
        <f t="shared" si="0"/>
        <v>1076</v>
      </c>
      <c r="P30" s="194"/>
    </row>
    <row r="31" spans="2:16" x14ac:dyDescent="0.2">
      <c r="B31" s="181" t="s">
        <v>399</v>
      </c>
      <c r="C31" s="181">
        <v>545</v>
      </c>
      <c r="D31" s="181">
        <v>338</v>
      </c>
      <c r="E31" s="181">
        <f t="shared" si="1"/>
        <v>883</v>
      </c>
      <c r="F31" s="182">
        <f t="shared" si="2"/>
        <v>2.2914233813416375E-2</v>
      </c>
      <c r="G31" s="181">
        <v>1435</v>
      </c>
      <c r="H31" s="181">
        <v>86</v>
      </c>
      <c r="I31" s="181">
        <f t="shared" si="3"/>
        <v>1521</v>
      </c>
      <c r="J31" s="182">
        <f t="shared" si="4"/>
        <v>2.6052104208416832E-2</v>
      </c>
      <c r="K31" s="181">
        <f t="shared" si="0"/>
        <v>2404</v>
      </c>
      <c r="P31" s="194"/>
    </row>
    <row r="32" spans="2:16" x14ac:dyDescent="0.2">
      <c r="B32" s="181" t="s">
        <v>400</v>
      </c>
      <c r="C32" s="181">
        <v>592</v>
      </c>
      <c r="D32" s="181">
        <v>316</v>
      </c>
      <c r="E32" s="181">
        <f t="shared" si="1"/>
        <v>908</v>
      </c>
      <c r="F32" s="182">
        <f t="shared" si="2"/>
        <v>2.3562994680160893E-2</v>
      </c>
      <c r="G32" s="181">
        <v>881</v>
      </c>
      <c r="H32" s="181">
        <v>71</v>
      </c>
      <c r="I32" s="181">
        <f t="shared" si="3"/>
        <v>952</v>
      </c>
      <c r="J32" s="182">
        <f t="shared" si="4"/>
        <v>1.630611650651731E-2</v>
      </c>
      <c r="K32" s="181">
        <f t="shared" si="0"/>
        <v>1860</v>
      </c>
      <c r="P32" s="194"/>
    </row>
    <row r="33" spans="2:16" x14ac:dyDescent="0.2">
      <c r="B33" s="181" t="s">
        <v>401</v>
      </c>
      <c r="C33" s="181">
        <v>468</v>
      </c>
      <c r="D33" s="181">
        <v>390</v>
      </c>
      <c r="E33" s="181">
        <f t="shared" si="1"/>
        <v>858</v>
      </c>
      <c r="F33" s="182">
        <f t="shared" si="2"/>
        <v>2.2265472946671857E-2</v>
      </c>
      <c r="G33" s="181">
        <v>1505</v>
      </c>
      <c r="H33" s="181">
        <v>85</v>
      </c>
      <c r="I33" s="181">
        <f t="shared" si="3"/>
        <v>1590</v>
      </c>
      <c r="J33" s="182">
        <f t="shared" si="4"/>
        <v>2.7233955089666511E-2</v>
      </c>
      <c r="K33" s="181">
        <f t="shared" si="0"/>
        <v>2448</v>
      </c>
      <c r="P33" s="194"/>
    </row>
    <row r="34" spans="2:16" x14ac:dyDescent="0.2">
      <c r="B34" s="181" t="s">
        <v>402</v>
      </c>
      <c r="C34" s="181">
        <v>1003</v>
      </c>
      <c r="D34" s="181">
        <v>665</v>
      </c>
      <c r="E34" s="181">
        <f t="shared" si="1"/>
        <v>1668</v>
      </c>
      <c r="F34" s="182">
        <f t="shared" si="2"/>
        <v>4.3285325029194237E-2</v>
      </c>
      <c r="G34" s="181">
        <v>1097</v>
      </c>
      <c r="H34" s="181">
        <v>87</v>
      </c>
      <c r="I34" s="181">
        <f t="shared" si="3"/>
        <v>1184</v>
      </c>
      <c r="J34" s="182">
        <f t="shared" si="4"/>
        <v>2.0279875991298837E-2</v>
      </c>
      <c r="K34" s="181">
        <f t="shared" si="0"/>
        <v>2852</v>
      </c>
      <c r="P34" s="194"/>
    </row>
    <row r="35" spans="2:16" x14ac:dyDescent="0.2">
      <c r="B35" s="181" t="s">
        <v>403</v>
      </c>
      <c r="C35" s="181">
        <v>1170</v>
      </c>
      <c r="D35" s="181">
        <v>762</v>
      </c>
      <c r="E35" s="181">
        <f t="shared" si="1"/>
        <v>1932</v>
      </c>
      <c r="F35" s="182">
        <f t="shared" si="2"/>
        <v>5.0136239782016347E-2</v>
      </c>
      <c r="G35" s="181">
        <v>3419</v>
      </c>
      <c r="H35" s="181">
        <v>231</v>
      </c>
      <c r="I35" s="181">
        <f t="shared" si="3"/>
        <v>3650</v>
      </c>
      <c r="J35" s="182">
        <f t="shared" si="4"/>
        <v>6.2518198790743884E-2</v>
      </c>
      <c r="K35" s="181">
        <f t="shared" si="0"/>
        <v>5582</v>
      </c>
      <c r="P35" s="194"/>
    </row>
    <row r="36" spans="2:16" x14ac:dyDescent="0.2">
      <c r="B36" s="181" t="s">
        <v>404</v>
      </c>
      <c r="C36" s="181">
        <v>419</v>
      </c>
      <c r="D36" s="181">
        <v>259</v>
      </c>
      <c r="E36" s="181">
        <f t="shared" si="1"/>
        <v>678</v>
      </c>
      <c r="F36" s="182">
        <f t="shared" si="2"/>
        <v>1.7594394706111328E-2</v>
      </c>
      <c r="G36" s="181">
        <v>1010</v>
      </c>
      <c r="H36" s="181">
        <v>66</v>
      </c>
      <c r="I36" s="181">
        <f t="shared" si="3"/>
        <v>1076</v>
      </c>
      <c r="J36" s="182">
        <f t="shared" si="4"/>
        <v>1.8430022438038471E-2</v>
      </c>
      <c r="K36" s="181">
        <f t="shared" si="0"/>
        <v>1754</v>
      </c>
      <c r="P36" s="194"/>
    </row>
    <row r="37" spans="2:16" x14ac:dyDescent="0.2">
      <c r="B37" s="181" t="s">
        <v>405</v>
      </c>
      <c r="C37" s="181">
        <v>419</v>
      </c>
      <c r="D37" s="181">
        <v>214</v>
      </c>
      <c r="E37" s="181">
        <f t="shared" si="1"/>
        <v>633</v>
      </c>
      <c r="F37" s="182">
        <f t="shared" si="2"/>
        <v>1.6426625145971194E-2</v>
      </c>
      <c r="G37" s="181">
        <v>712</v>
      </c>
      <c r="H37" s="181">
        <v>84</v>
      </c>
      <c r="I37" s="181">
        <f t="shared" si="3"/>
        <v>796</v>
      </c>
      <c r="J37" s="182">
        <f t="shared" si="4"/>
        <v>1.3634105818474556E-2</v>
      </c>
      <c r="K37" s="181">
        <f t="shared" si="0"/>
        <v>1429</v>
      </c>
      <c r="P37" s="194"/>
    </row>
    <row r="38" spans="2:16" x14ac:dyDescent="0.2">
      <c r="B38" s="181" t="s">
        <v>406</v>
      </c>
      <c r="C38" s="181">
        <v>144</v>
      </c>
      <c r="D38" s="181">
        <v>73</v>
      </c>
      <c r="E38" s="181">
        <f t="shared" si="1"/>
        <v>217</v>
      </c>
      <c r="F38" s="182">
        <f t="shared" si="2"/>
        <v>5.6312443233424159E-3</v>
      </c>
      <c r="G38" s="181">
        <v>315</v>
      </c>
      <c r="H38" s="181">
        <v>23</v>
      </c>
      <c r="I38" s="181">
        <f t="shared" si="3"/>
        <v>338</v>
      </c>
      <c r="J38" s="182">
        <f t="shared" si="4"/>
        <v>5.7893564907592968E-3</v>
      </c>
      <c r="K38" s="181">
        <f t="shared" si="0"/>
        <v>555</v>
      </c>
      <c r="P38" s="194"/>
    </row>
    <row r="39" spans="2:16" x14ac:dyDescent="0.2">
      <c r="B39" s="181" t="s">
        <v>407</v>
      </c>
      <c r="C39" s="181">
        <v>400</v>
      </c>
      <c r="D39" s="181">
        <v>206</v>
      </c>
      <c r="E39" s="181">
        <f t="shared" si="1"/>
        <v>606</v>
      </c>
      <c r="F39" s="182">
        <f t="shared" si="2"/>
        <v>1.5725963409887116E-2</v>
      </c>
      <c r="G39" s="181">
        <v>457</v>
      </c>
      <c r="H39" s="181">
        <v>40</v>
      </c>
      <c r="I39" s="181">
        <f t="shared" si="3"/>
        <v>497</v>
      </c>
      <c r="J39" s="182">
        <f t="shared" si="4"/>
        <v>8.5127519997259468E-3</v>
      </c>
      <c r="K39" s="181">
        <f t="shared" si="0"/>
        <v>1103</v>
      </c>
      <c r="P39" s="194"/>
    </row>
    <row r="40" spans="2:16" x14ac:dyDescent="0.2">
      <c r="B40" s="181" t="s">
        <v>408</v>
      </c>
      <c r="C40" s="181">
        <v>89</v>
      </c>
      <c r="D40" s="181">
        <v>20</v>
      </c>
      <c r="E40" s="181">
        <f t="shared" si="1"/>
        <v>109</v>
      </c>
      <c r="F40" s="182">
        <f t="shared" si="2"/>
        <v>2.8285973790060982E-3</v>
      </c>
      <c r="G40" s="181">
        <v>177</v>
      </c>
      <c r="H40" s="181">
        <v>5</v>
      </c>
      <c r="I40" s="181">
        <f t="shared" si="3"/>
        <v>182</v>
      </c>
      <c r="J40" s="182">
        <f t="shared" si="4"/>
        <v>3.1173458027165444E-3</v>
      </c>
      <c r="K40" s="181">
        <f t="shared" si="0"/>
        <v>291</v>
      </c>
      <c r="P40" s="194"/>
    </row>
    <row r="41" spans="2:16" x14ac:dyDescent="0.2">
      <c r="B41" s="183" t="s">
        <v>66</v>
      </c>
      <c r="C41" s="181">
        <f t="shared" ref="C41:H41" si="5">SUM(C11:C40)</f>
        <v>23878</v>
      </c>
      <c r="D41" s="181">
        <f t="shared" si="5"/>
        <v>14657</v>
      </c>
      <c r="E41" s="183">
        <f t="shared" ref="E41" si="6">C41+D41</f>
        <v>38535</v>
      </c>
      <c r="F41" s="185">
        <f t="shared" ref="F41" si="7">E41/$E$41</f>
        <v>1</v>
      </c>
      <c r="G41" s="181">
        <f t="shared" si="5"/>
        <v>53590</v>
      </c>
      <c r="H41" s="181">
        <f t="shared" si="5"/>
        <v>4793</v>
      </c>
      <c r="I41" s="183">
        <f t="shared" ref="I41" si="8">G41+H41</f>
        <v>58383</v>
      </c>
      <c r="J41" s="214">
        <f t="shared" ref="J41" si="9">I41/$I$41</f>
        <v>1</v>
      </c>
      <c r="K41" s="183">
        <f t="shared" ref="K41:K42" si="10">E41+I41</f>
        <v>96918</v>
      </c>
      <c r="P41" s="194"/>
    </row>
    <row r="42" spans="2:16" ht="25.5" customHeight="1" x14ac:dyDescent="0.2">
      <c r="B42" s="195" t="s">
        <v>82</v>
      </c>
      <c r="C42" s="196">
        <f>+C41/$K$41</f>
        <v>0.24637322272436493</v>
      </c>
      <c r="D42" s="196">
        <f>+D41/$K$41</f>
        <v>0.15123093749355124</v>
      </c>
      <c r="E42" s="197">
        <f>C42+D42</f>
        <v>0.39760416021791617</v>
      </c>
      <c r="F42" s="197"/>
      <c r="G42" s="196">
        <f>+G41/$K$41</f>
        <v>0.55294166202356632</v>
      </c>
      <c r="H42" s="196">
        <f>+H41/$K$41</f>
        <v>4.9454177758517508E-2</v>
      </c>
      <c r="I42" s="197">
        <f>G42+H42</f>
        <v>0.60239583978208378</v>
      </c>
      <c r="J42" s="197"/>
      <c r="K42" s="197">
        <f t="shared" si="10"/>
        <v>1</v>
      </c>
    </row>
    <row r="43" spans="2:16" x14ac:dyDescent="0.2">
      <c r="B43" s="188"/>
      <c r="C43" s="201"/>
      <c r="D43" s="201"/>
      <c r="E43" s="201"/>
      <c r="F43" s="201"/>
      <c r="G43" s="201"/>
      <c r="H43" s="201"/>
      <c r="I43" s="201"/>
      <c r="J43" s="201"/>
      <c r="K43" s="201"/>
    </row>
    <row r="44" spans="2:16" ht="12.75" x14ac:dyDescent="0.2">
      <c r="B44" s="424" t="s">
        <v>114</v>
      </c>
      <c r="C44" s="424"/>
      <c r="D44" s="424"/>
      <c r="E44" s="424"/>
      <c r="F44" s="424"/>
      <c r="G44" s="424"/>
      <c r="H44" s="424"/>
      <c r="I44" s="424"/>
      <c r="J44" s="424"/>
      <c r="K44" s="424"/>
    </row>
    <row r="45" spans="2:16" ht="12.75" x14ac:dyDescent="0.2">
      <c r="B45" s="437" t="str">
        <f>'Solicitudes Regiones'!$B$6:$P$6</f>
        <v>Acumuladas de julio de 2008 a octubre de 2018</v>
      </c>
      <c r="C45" s="437"/>
      <c r="D45" s="437"/>
      <c r="E45" s="437"/>
      <c r="F45" s="437"/>
      <c r="G45" s="437"/>
      <c r="H45" s="437"/>
      <c r="I45" s="437"/>
      <c r="J45" s="437"/>
      <c r="K45" s="437"/>
    </row>
    <row r="47" spans="2:16" ht="15" customHeight="1" x14ac:dyDescent="0.2">
      <c r="B47" s="452" t="s">
        <v>83</v>
      </c>
      <c r="C47" s="452"/>
      <c r="D47" s="452"/>
      <c r="E47" s="452"/>
      <c r="F47" s="452"/>
      <c r="G47" s="452"/>
      <c r="H47" s="452"/>
      <c r="I47" s="452"/>
      <c r="J47" s="452"/>
      <c r="K47" s="452"/>
      <c r="L47" s="202"/>
    </row>
    <row r="48" spans="2:16" ht="15" customHeight="1" x14ac:dyDescent="0.2">
      <c r="B48" s="452" t="s">
        <v>74</v>
      </c>
      <c r="C48" s="452" t="s">
        <v>2</v>
      </c>
      <c r="D48" s="452"/>
      <c r="E48" s="452"/>
      <c r="F48" s="452"/>
      <c r="G48" s="452"/>
      <c r="H48" s="452"/>
      <c r="I48" s="452"/>
      <c r="J48" s="452"/>
      <c r="K48" s="452"/>
    </row>
    <row r="49" spans="2:11" ht="24" x14ac:dyDescent="0.2">
      <c r="B49" s="452"/>
      <c r="C49" s="187" t="s">
        <v>75</v>
      </c>
      <c r="D49" s="187" t="s">
        <v>76</v>
      </c>
      <c r="E49" s="187" t="s">
        <v>77</v>
      </c>
      <c r="F49" s="187" t="s">
        <v>78</v>
      </c>
      <c r="G49" s="187" t="s">
        <v>8</v>
      </c>
      <c r="H49" s="187" t="s">
        <v>79</v>
      </c>
      <c r="I49" s="187" t="s">
        <v>80</v>
      </c>
      <c r="J49" s="187" t="s">
        <v>81</v>
      </c>
      <c r="K49" s="187" t="s">
        <v>46</v>
      </c>
    </row>
    <row r="50" spans="2:11" x14ac:dyDescent="0.2">
      <c r="B50" s="181" t="s">
        <v>379</v>
      </c>
      <c r="C50" s="181">
        <v>1387</v>
      </c>
      <c r="D50" s="181">
        <v>365</v>
      </c>
      <c r="E50" s="181">
        <f>C50+D50</f>
        <v>1752</v>
      </c>
      <c r="F50" s="182">
        <f>E50/$E$80</f>
        <v>5.7374901755305213E-2</v>
      </c>
      <c r="G50" s="181">
        <v>1428</v>
      </c>
      <c r="H50" s="181">
        <v>135</v>
      </c>
      <c r="I50" s="181">
        <f>G50+H50</f>
        <v>1563</v>
      </c>
      <c r="J50" s="182">
        <f>I50/$I$80</f>
        <v>3.1141661685594738E-2</v>
      </c>
      <c r="K50" s="181">
        <f t="shared" ref="K50:K79" si="11">E50+I50</f>
        <v>3315</v>
      </c>
    </row>
    <row r="51" spans="2:11" x14ac:dyDescent="0.2">
      <c r="B51" s="181" t="s">
        <v>380</v>
      </c>
      <c r="C51" s="181">
        <v>707</v>
      </c>
      <c r="D51" s="181">
        <v>228</v>
      </c>
      <c r="E51" s="181">
        <f t="shared" ref="E51:E79" si="12">C51+D51</f>
        <v>935</v>
      </c>
      <c r="F51" s="182">
        <f t="shared" ref="F51:F79" si="13">E51/$E$80</f>
        <v>3.0619596541786743E-2</v>
      </c>
      <c r="G51" s="181">
        <v>2090</v>
      </c>
      <c r="H51" s="181">
        <v>103</v>
      </c>
      <c r="I51" s="181">
        <f t="shared" ref="I51:I79" si="14">G51+H51</f>
        <v>2193</v>
      </c>
      <c r="J51" s="182">
        <f t="shared" ref="J51:J79" si="15">I51/$I$80</f>
        <v>4.3693962940824865E-2</v>
      </c>
      <c r="K51" s="181">
        <f t="shared" si="11"/>
        <v>3128</v>
      </c>
    </row>
    <row r="52" spans="2:11" x14ac:dyDescent="0.2">
      <c r="B52" s="181" t="s">
        <v>381</v>
      </c>
      <c r="C52" s="181">
        <v>577</v>
      </c>
      <c r="D52" s="181">
        <v>186</v>
      </c>
      <c r="E52" s="181">
        <f t="shared" si="12"/>
        <v>763</v>
      </c>
      <c r="F52" s="182">
        <f t="shared" si="13"/>
        <v>2.4986900707361804E-2</v>
      </c>
      <c r="G52" s="181">
        <v>981</v>
      </c>
      <c r="H52" s="181">
        <v>109</v>
      </c>
      <c r="I52" s="181">
        <f t="shared" si="14"/>
        <v>1090</v>
      </c>
      <c r="J52" s="182">
        <f t="shared" si="15"/>
        <v>2.1717473600318789E-2</v>
      </c>
      <c r="K52" s="181">
        <f t="shared" si="11"/>
        <v>1853</v>
      </c>
    </row>
    <row r="53" spans="2:11" x14ac:dyDescent="0.2">
      <c r="B53" s="181" t="s">
        <v>382</v>
      </c>
      <c r="C53" s="181">
        <v>426</v>
      </c>
      <c r="D53" s="181">
        <v>116</v>
      </c>
      <c r="E53" s="181">
        <f t="shared" si="12"/>
        <v>542</v>
      </c>
      <c r="F53" s="182">
        <f t="shared" si="13"/>
        <v>1.7749541524757662E-2</v>
      </c>
      <c r="G53" s="181">
        <v>409</v>
      </c>
      <c r="H53" s="181">
        <v>38</v>
      </c>
      <c r="I53" s="181">
        <f t="shared" si="14"/>
        <v>447</v>
      </c>
      <c r="J53" s="182">
        <f t="shared" si="15"/>
        <v>8.9061566049013739E-3</v>
      </c>
      <c r="K53" s="181">
        <f t="shared" si="11"/>
        <v>989</v>
      </c>
    </row>
    <row r="54" spans="2:11" x14ac:dyDescent="0.2">
      <c r="B54" s="181" t="s">
        <v>383</v>
      </c>
      <c r="C54" s="181">
        <v>699</v>
      </c>
      <c r="D54" s="181">
        <v>347</v>
      </c>
      <c r="E54" s="181">
        <f t="shared" si="12"/>
        <v>1046</v>
      </c>
      <c r="F54" s="182">
        <f t="shared" si="13"/>
        <v>3.4254650248886562E-2</v>
      </c>
      <c r="G54" s="181">
        <v>1964</v>
      </c>
      <c r="H54" s="181">
        <v>147</v>
      </c>
      <c r="I54" s="181">
        <f t="shared" si="14"/>
        <v>2111</v>
      </c>
      <c r="J54" s="182">
        <f t="shared" si="15"/>
        <v>4.2060171348874277E-2</v>
      </c>
      <c r="K54" s="181">
        <f t="shared" si="11"/>
        <v>3157</v>
      </c>
    </row>
    <row r="55" spans="2:11" x14ac:dyDescent="0.2">
      <c r="B55" s="181" t="s">
        <v>384</v>
      </c>
      <c r="C55" s="181">
        <v>478</v>
      </c>
      <c r="D55" s="181">
        <v>291</v>
      </c>
      <c r="E55" s="181">
        <f t="shared" si="12"/>
        <v>769</v>
      </c>
      <c r="F55" s="182">
        <f t="shared" si="13"/>
        <v>2.5183390096934766E-2</v>
      </c>
      <c r="G55" s="181">
        <v>1038</v>
      </c>
      <c r="H55" s="181">
        <v>134</v>
      </c>
      <c r="I55" s="181">
        <f t="shared" si="14"/>
        <v>1172</v>
      </c>
      <c r="J55" s="182">
        <f t="shared" si="15"/>
        <v>2.3351265192269377E-2</v>
      </c>
      <c r="K55" s="181">
        <f t="shared" si="11"/>
        <v>1941</v>
      </c>
    </row>
    <row r="56" spans="2:11" x14ac:dyDescent="0.2">
      <c r="B56" s="181" t="s">
        <v>385</v>
      </c>
      <c r="C56" s="181">
        <v>101</v>
      </c>
      <c r="D56" s="181">
        <v>14</v>
      </c>
      <c r="E56" s="181">
        <f t="shared" si="12"/>
        <v>115</v>
      </c>
      <c r="F56" s="182">
        <f t="shared" si="13"/>
        <v>3.7660466334817921E-3</v>
      </c>
      <c r="G56" s="181">
        <v>135</v>
      </c>
      <c r="H56" s="181">
        <v>4</v>
      </c>
      <c r="I56" s="181">
        <f t="shared" si="14"/>
        <v>139</v>
      </c>
      <c r="J56" s="182">
        <f t="shared" si="15"/>
        <v>2.7694759912333133E-3</v>
      </c>
      <c r="K56" s="181">
        <f t="shared" si="11"/>
        <v>254</v>
      </c>
    </row>
    <row r="57" spans="2:11" x14ac:dyDescent="0.2">
      <c r="B57" s="181" t="s">
        <v>386</v>
      </c>
      <c r="C57" s="181">
        <v>4604</v>
      </c>
      <c r="D57" s="181">
        <v>1588</v>
      </c>
      <c r="E57" s="181">
        <f t="shared" si="12"/>
        <v>6192</v>
      </c>
      <c r="F57" s="182">
        <f t="shared" si="13"/>
        <v>0.20277705003929788</v>
      </c>
      <c r="G57" s="181">
        <v>10445</v>
      </c>
      <c r="H57" s="181">
        <v>839</v>
      </c>
      <c r="I57" s="181">
        <f t="shared" si="14"/>
        <v>11284</v>
      </c>
      <c r="J57" s="182">
        <f t="shared" si="15"/>
        <v>0.22482566248256625</v>
      </c>
      <c r="K57" s="181">
        <f t="shared" si="11"/>
        <v>17476</v>
      </c>
    </row>
    <row r="58" spans="2:11" x14ac:dyDescent="0.2">
      <c r="B58" s="181" t="s">
        <v>387</v>
      </c>
      <c r="C58" s="181">
        <v>209</v>
      </c>
      <c r="D58" s="181">
        <v>45</v>
      </c>
      <c r="E58" s="181">
        <f t="shared" si="12"/>
        <v>254</v>
      </c>
      <c r="F58" s="182">
        <f t="shared" si="13"/>
        <v>8.3180508252554356E-3</v>
      </c>
      <c r="G58" s="181">
        <v>181</v>
      </c>
      <c r="H58" s="181">
        <v>18</v>
      </c>
      <c r="I58" s="181">
        <f t="shared" si="14"/>
        <v>199</v>
      </c>
      <c r="J58" s="182">
        <f t="shared" si="15"/>
        <v>3.9649332536361827E-3</v>
      </c>
      <c r="K58" s="181">
        <f t="shared" si="11"/>
        <v>453</v>
      </c>
    </row>
    <row r="59" spans="2:11" x14ac:dyDescent="0.2">
      <c r="B59" s="181" t="s">
        <v>388</v>
      </c>
      <c r="C59" s="181">
        <v>895</v>
      </c>
      <c r="D59" s="181">
        <v>255</v>
      </c>
      <c r="E59" s="181">
        <f t="shared" si="12"/>
        <v>1150</v>
      </c>
      <c r="F59" s="182">
        <f t="shared" si="13"/>
        <v>3.766046633481792E-2</v>
      </c>
      <c r="G59" s="181">
        <v>748</v>
      </c>
      <c r="H59" s="181">
        <v>67</v>
      </c>
      <c r="I59" s="181">
        <f t="shared" si="14"/>
        <v>815</v>
      </c>
      <c r="J59" s="182">
        <f t="shared" si="15"/>
        <v>1.6238294480972304E-2</v>
      </c>
      <c r="K59" s="181">
        <f t="shared" si="11"/>
        <v>1965</v>
      </c>
    </row>
    <row r="60" spans="2:11" x14ac:dyDescent="0.2">
      <c r="B60" s="181" t="s">
        <v>389</v>
      </c>
      <c r="C60" s="181">
        <v>1062</v>
      </c>
      <c r="D60" s="181">
        <v>351</v>
      </c>
      <c r="E60" s="181">
        <f t="shared" si="12"/>
        <v>1413</v>
      </c>
      <c r="F60" s="182">
        <f t="shared" si="13"/>
        <v>4.6273251244432802E-2</v>
      </c>
      <c r="G60" s="181">
        <v>3216</v>
      </c>
      <c r="H60" s="181">
        <v>186</v>
      </c>
      <c r="I60" s="181">
        <f t="shared" si="14"/>
        <v>3402</v>
      </c>
      <c r="J60" s="182">
        <f t="shared" si="15"/>
        <v>6.7782426778242671E-2</v>
      </c>
      <c r="K60" s="181">
        <f t="shared" si="11"/>
        <v>4815</v>
      </c>
    </row>
    <row r="61" spans="2:11" x14ac:dyDescent="0.2">
      <c r="B61" s="181" t="s">
        <v>390</v>
      </c>
      <c r="C61" s="181">
        <v>190</v>
      </c>
      <c r="D61" s="181">
        <v>53</v>
      </c>
      <c r="E61" s="181">
        <f t="shared" si="12"/>
        <v>243</v>
      </c>
      <c r="F61" s="182">
        <f t="shared" si="13"/>
        <v>7.957820277705004E-3</v>
      </c>
      <c r="G61" s="181">
        <v>232</v>
      </c>
      <c r="H61" s="181">
        <v>25</v>
      </c>
      <c r="I61" s="181">
        <f t="shared" si="14"/>
        <v>257</v>
      </c>
      <c r="J61" s="182">
        <f t="shared" si="15"/>
        <v>5.1205419406256227E-3</v>
      </c>
      <c r="K61" s="181">
        <f t="shared" si="11"/>
        <v>500</v>
      </c>
    </row>
    <row r="62" spans="2:11" x14ac:dyDescent="0.2">
      <c r="B62" s="181" t="s">
        <v>391</v>
      </c>
      <c r="C62" s="181">
        <v>183</v>
      </c>
      <c r="D62" s="181">
        <v>62</v>
      </c>
      <c r="E62" s="181">
        <f t="shared" si="12"/>
        <v>245</v>
      </c>
      <c r="F62" s="182">
        <f t="shared" si="13"/>
        <v>8.0233167408959912E-3</v>
      </c>
      <c r="G62" s="181">
        <v>299</v>
      </c>
      <c r="H62" s="181">
        <v>22</v>
      </c>
      <c r="I62" s="181">
        <f t="shared" si="14"/>
        <v>321</v>
      </c>
      <c r="J62" s="182">
        <f t="shared" si="15"/>
        <v>6.3956963538553497E-3</v>
      </c>
      <c r="K62" s="181">
        <f t="shared" si="11"/>
        <v>566</v>
      </c>
    </row>
    <row r="63" spans="2:11" x14ac:dyDescent="0.2">
      <c r="B63" s="181" t="s">
        <v>392</v>
      </c>
      <c r="C63" s="181">
        <v>347</v>
      </c>
      <c r="D63" s="181">
        <v>201</v>
      </c>
      <c r="E63" s="181">
        <f t="shared" si="12"/>
        <v>548</v>
      </c>
      <c r="F63" s="182">
        <f t="shared" si="13"/>
        <v>1.7946030914330627E-2</v>
      </c>
      <c r="G63" s="181">
        <v>752</v>
      </c>
      <c r="H63" s="181">
        <v>89</v>
      </c>
      <c r="I63" s="181">
        <f t="shared" si="14"/>
        <v>841</v>
      </c>
      <c r="J63" s="182">
        <f t="shared" si="15"/>
        <v>1.6756325961346883E-2</v>
      </c>
      <c r="K63" s="181">
        <f t="shared" si="11"/>
        <v>1389</v>
      </c>
    </row>
    <row r="64" spans="2:11" ht="13.5" customHeight="1" x14ac:dyDescent="0.2">
      <c r="B64" s="181" t="s">
        <v>393</v>
      </c>
      <c r="C64" s="181">
        <v>475</v>
      </c>
      <c r="D64" s="181">
        <v>257</v>
      </c>
      <c r="E64" s="181">
        <f t="shared" si="12"/>
        <v>732</v>
      </c>
      <c r="F64" s="182">
        <f t="shared" si="13"/>
        <v>2.3971705527901493E-2</v>
      </c>
      <c r="G64" s="181">
        <v>349</v>
      </c>
      <c r="H64" s="181">
        <v>62</v>
      </c>
      <c r="I64" s="181">
        <f t="shared" si="14"/>
        <v>411</v>
      </c>
      <c r="J64" s="182">
        <f t="shared" si="15"/>
        <v>8.1888822474596532E-3</v>
      </c>
      <c r="K64" s="181">
        <f t="shared" si="11"/>
        <v>1143</v>
      </c>
    </row>
    <row r="65" spans="2:11" x14ac:dyDescent="0.2">
      <c r="B65" s="181" t="s">
        <v>394</v>
      </c>
      <c r="C65" s="181">
        <v>126</v>
      </c>
      <c r="D65" s="181">
        <v>31</v>
      </c>
      <c r="E65" s="181">
        <f t="shared" si="12"/>
        <v>157</v>
      </c>
      <c r="F65" s="182">
        <f t="shared" si="13"/>
        <v>5.1414723604925336E-3</v>
      </c>
      <c r="G65" s="181">
        <v>142</v>
      </c>
      <c r="H65" s="181">
        <v>7</v>
      </c>
      <c r="I65" s="181">
        <f t="shared" si="14"/>
        <v>149</v>
      </c>
      <c r="J65" s="182">
        <f t="shared" si="15"/>
        <v>2.9687188683004584E-3</v>
      </c>
      <c r="K65" s="181">
        <f t="shared" si="11"/>
        <v>306</v>
      </c>
    </row>
    <row r="66" spans="2:11" x14ac:dyDescent="0.2">
      <c r="B66" s="181" t="s">
        <v>395</v>
      </c>
      <c r="C66" s="181">
        <v>296</v>
      </c>
      <c r="D66" s="181">
        <v>111</v>
      </c>
      <c r="E66" s="181">
        <f t="shared" si="12"/>
        <v>407</v>
      </c>
      <c r="F66" s="182">
        <f t="shared" si="13"/>
        <v>1.3328530259365994E-2</v>
      </c>
      <c r="G66" s="181">
        <v>345</v>
      </c>
      <c r="H66" s="181">
        <v>38</v>
      </c>
      <c r="I66" s="181">
        <f t="shared" si="14"/>
        <v>383</v>
      </c>
      <c r="J66" s="182">
        <f t="shared" si="15"/>
        <v>7.6310021916716477E-3</v>
      </c>
      <c r="K66" s="181">
        <f t="shared" si="11"/>
        <v>790</v>
      </c>
    </row>
    <row r="67" spans="2:11" x14ac:dyDescent="0.2">
      <c r="B67" s="181" t="s">
        <v>396</v>
      </c>
      <c r="C67" s="181">
        <v>3871</v>
      </c>
      <c r="D67" s="181">
        <v>2035</v>
      </c>
      <c r="E67" s="181">
        <f t="shared" si="12"/>
        <v>5906</v>
      </c>
      <c r="F67" s="182">
        <f t="shared" si="13"/>
        <v>0.19341105580298665</v>
      </c>
      <c r="G67" s="181">
        <v>10838</v>
      </c>
      <c r="H67" s="181">
        <v>1084</v>
      </c>
      <c r="I67" s="181">
        <f t="shared" si="14"/>
        <v>11922</v>
      </c>
      <c r="J67" s="182">
        <f t="shared" si="15"/>
        <v>0.23753735803945009</v>
      </c>
      <c r="K67" s="181">
        <f t="shared" si="11"/>
        <v>17828</v>
      </c>
    </row>
    <row r="68" spans="2:11" x14ac:dyDescent="0.2">
      <c r="B68" s="181" t="s">
        <v>397</v>
      </c>
      <c r="C68" s="181">
        <v>412</v>
      </c>
      <c r="D68" s="181">
        <v>216</v>
      </c>
      <c r="E68" s="181">
        <f t="shared" si="12"/>
        <v>628</v>
      </c>
      <c r="F68" s="182">
        <f t="shared" si="13"/>
        <v>2.0565889441970134E-2</v>
      </c>
      <c r="G68" s="181">
        <v>774</v>
      </c>
      <c r="H68" s="181">
        <v>93</v>
      </c>
      <c r="I68" s="181">
        <f t="shared" si="14"/>
        <v>867</v>
      </c>
      <c r="J68" s="182">
        <f t="shared" si="15"/>
        <v>1.7274357441721459E-2</v>
      </c>
      <c r="K68" s="181">
        <f t="shared" si="11"/>
        <v>1495</v>
      </c>
    </row>
    <row r="69" spans="2:11" x14ac:dyDescent="0.2">
      <c r="B69" s="181" t="s">
        <v>398</v>
      </c>
      <c r="C69" s="181">
        <v>235</v>
      </c>
      <c r="D69" s="181">
        <v>141</v>
      </c>
      <c r="E69" s="181">
        <f t="shared" si="12"/>
        <v>376</v>
      </c>
      <c r="F69" s="182">
        <f t="shared" si="13"/>
        <v>1.2313335079905684E-2</v>
      </c>
      <c r="G69" s="181">
        <v>492</v>
      </c>
      <c r="H69" s="181">
        <v>51</v>
      </c>
      <c r="I69" s="181">
        <f t="shared" si="14"/>
        <v>543</v>
      </c>
      <c r="J69" s="182">
        <f t="shared" si="15"/>
        <v>1.0818888224745965E-2</v>
      </c>
      <c r="K69" s="181">
        <f t="shared" si="11"/>
        <v>919</v>
      </c>
    </row>
    <row r="70" spans="2:11" x14ac:dyDescent="0.2">
      <c r="B70" s="181" t="s">
        <v>399</v>
      </c>
      <c r="C70" s="181">
        <v>493</v>
      </c>
      <c r="D70" s="181">
        <v>166</v>
      </c>
      <c r="E70" s="181">
        <f t="shared" si="12"/>
        <v>659</v>
      </c>
      <c r="F70" s="182">
        <f t="shared" si="13"/>
        <v>2.1581084621430442E-2</v>
      </c>
      <c r="G70" s="181">
        <v>1261</v>
      </c>
      <c r="H70" s="181">
        <v>67</v>
      </c>
      <c r="I70" s="181">
        <f t="shared" si="14"/>
        <v>1328</v>
      </c>
      <c r="J70" s="182">
        <f t="shared" si="15"/>
        <v>2.6459454074516837E-2</v>
      </c>
      <c r="K70" s="181">
        <f t="shared" si="11"/>
        <v>1987</v>
      </c>
    </row>
    <row r="71" spans="2:11" x14ac:dyDescent="0.2">
      <c r="B71" s="181" t="s">
        <v>400</v>
      </c>
      <c r="C71" s="181">
        <v>538</v>
      </c>
      <c r="D71" s="181">
        <v>149</v>
      </c>
      <c r="E71" s="181">
        <f t="shared" si="12"/>
        <v>687</v>
      </c>
      <c r="F71" s="182">
        <f t="shared" si="13"/>
        <v>2.2498035106104271E-2</v>
      </c>
      <c r="G71" s="181">
        <v>783</v>
      </c>
      <c r="H71" s="181">
        <v>55</v>
      </c>
      <c r="I71" s="181">
        <f t="shared" si="14"/>
        <v>838</v>
      </c>
      <c r="J71" s="182">
        <f t="shared" si="15"/>
        <v>1.6696553098226739E-2</v>
      </c>
      <c r="K71" s="181">
        <f t="shared" si="11"/>
        <v>1525</v>
      </c>
    </row>
    <row r="72" spans="2:11" x14ac:dyDescent="0.2">
      <c r="B72" s="181" t="s">
        <v>401</v>
      </c>
      <c r="C72" s="181">
        <v>411</v>
      </c>
      <c r="D72" s="181">
        <v>160</v>
      </c>
      <c r="E72" s="181">
        <f t="shared" si="12"/>
        <v>571</v>
      </c>
      <c r="F72" s="182">
        <f t="shared" si="13"/>
        <v>1.8699240241026985E-2</v>
      </c>
      <c r="G72" s="181">
        <v>1288</v>
      </c>
      <c r="H72" s="181">
        <v>68</v>
      </c>
      <c r="I72" s="181">
        <f t="shared" si="14"/>
        <v>1356</v>
      </c>
      <c r="J72" s="182">
        <f t="shared" si="15"/>
        <v>2.701733413030484E-2</v>
      </c>
      <c r="K72" s="181">
        <f t="shared" si="11"/>
        <v>1927</v>
      </c>
    </row>
    <row r="73" spans="2:11" x14ac:dyDescent="0.2">
      <c r="B73" s="181" t="s">
        <v>402</v>
      </c>
      <c r="C73" s="181">
        <v>931</v>
      </c>
      <c r="D73" s="181">
        <v>285</v>
      </c>
      <c r="E73" s="181">
        <f t="shared" si="12"/>
        <v>1216</v>
      </c>
      <c r="F73" s="182">
        <f t="shared" si="13"/>
        <v>3.9821849620120517E-2</v>
      </c>
      <c r="G73" s="181">
        <v>955</v>
      </c>
      <c r="H73" s="181">
        <v>76</v>
      </c>
      <c r="I73" s="181">
        <f t="shared" si="14"/>
        <v>1031</v>
      </c>
      <c r="J73" s="182">
        <f t="shared" si="15"/>
        <v>2.0541940625622635E-2</v>
      </c>
      <c r="K73" s="181">
        <f t="shared" si="11"/>
        <v>2247</v>
      </c>
    </row>
    <row r="74" spans="2:11" x14ac:dyDescent="0.2">
      <c r="B74" s="181" t="s">
        <v>403</v>
      </c>
      <c r="C74" s="181">
        <v>1055</v>
      </c>
      <c r="D74" s="181">
        <v>395</v>
      </c>
      <c r="E74" s="181">
        <f t="shared" si="12"/>
        <v>1450</v>
      </c>
      <c r="F74" s="182">
        <f t="shared" si="13"/>
        <v>4.7484935813466071E-2</v>
      </c>
      <c r="G74" s="181">
        <v>2797</v>
      </c>
      <c r="H74" s="181">
        <v>191</v>
      </c>
      <c r="I74" s="181">
        <f t="shared" si="14"/>
        <v>2988</v>
      </c>
      <c r="J74" s="182">
        <f t="shared" si="15"/>
        <v>5.9533771667662883E-2</v>
      </c>
      <c r="K74" s="181">
        <f t="shared" si="11"/>
        <v>4438</v>
      </c>
    </row>
    <row r="75" spans="2:11" x14ac:dyDescent="0.2">
      <c r="B75" s="181" t="s">
        <v>404</v>
      </c>
      <c r="C75" s="181">
        <v>398</v>
      </c>
      <c r="D75" s="181">
        <v>133</v>
      </c>
      <c r="E75" s="181">
        <f t="shared" si="12"/>
        <v>531</v>
      </c>
      <c r="F75" s="182">
        <f t="shared" si="13"/>
        <v>1.738931097720723E-2</v>
      </c>
      <c r="G75" s="181">
        <v>915</v>
      </c>
      <c r="H75" s="181">
        <v>48</v>
      </c>
      <c r="I75" s="181">
        <f t="shared" si="14"/>
        <v>963</v>
      </c>
      <c r="J75" s="182">
        <f t="shared" si="15"/>
        <v>1.9187089061566048E-2</v>
      </c>
      <c r="K75" s="181">
        <f t="shared" si="11"/>
        <v>1494</v>
      </c>
    </row>
    <row r="76" spans="2:11" x14ac:dyDescent="0.2">
      <c r="B76" s="181" t="s">
        <v>405</v>
      </c>
      <c r="C76" s="181">
        <v>403</v>
      </c>
      <c r="D76" s="181">
        <v>105</v>
      </c>
      <c r="E76" s="181">
        <f t="shared" si="12"/>
        <v>508</v>
      </c>
      <c r="F76" s="182">
        <f t="shared" si="13"/>
        <v>1.6636101650510871E-2</v>
      </c>
      <c r="G76" s="181">
        <v>618</v>
      </c>
      <c r="H76" s="181">
        <v>69</v>
      </c>
      <c r="I76" s="181">
        <f t="shared" si="14"/>
        <v>687</v>
      </c>
      <c r="J76" s="182">
        <f t="shared" si="15"/>
        <v>1.3687985654512852E-2</v>
      </c>
      <c r="K76" s="181">
        <f t="shared" si="11"/>
        <v>1195</v>
      </c>
    </row>
    <row r="77" spans="2:11" x14ac:dyDescent="0.2">
      <c r="B77" s="181" t="s">
        <v>406</v>
      </c>
      <c r="C77" s="181">
        <v>136</v>
      </c>
      <c r="D77" s="181">
        <v>36</v>
      </c>
      <c r="E77" s="181">
        <f t="shared" si="12"/>
        <v>172</v>
      </c>
      <c r="F77" s="182">
        <f t="shared" si="13"/>
        <v>5.6326958344249407E-3</v>
      </c>
      <c r="G77" s="181">
        <v>278</v>
      </c>
      <c r="H77" s="181">
        <v>21</v>
      </c>
      <c r="I77" s="181">
        <f t="shared" si="14"/>
        <v>299</v>
      </c>
      <c r="J77" s="182">
        <f t="shared" si="15"/>
        <v>5.9573620243076313E-3</v>
      </c>
      <c r="K77" s="181">
        <f t="shared" si="11"/>
        <v>471</v>
      </c>
    </row>
    <row r="78" spans="2:11" x14ac:dyDescent="0.2">
      <c r="B78" s="181" t="s">
        <v>407</v>
      </c>
      <c r="C78" s="181">
        <v>390</v>
      </c>
      <c r="D78" s="181">
        <v>84</v>
      </c>
      <c r="E78" s="181">
        <f t="shared" si="12"/>
        <v>474</v>
      </c>
      <c r="F78" s="182">
        <f t="shared" si="13"/>
        <v>1.5522661776264081E-2</v>
      </c>
      <c r="G78" s="181">
        <v>409</v>
      </c>
      <c r="H78" s="181">
        <v>30</v>
      </c>
      <c r="I78" s="181">
        <f t="shared" si="14"/>
        <v>439</v>
      </c>
      <c r="J78" s="182">
        <f t="shared" si="15"/>
        <v>8.7467623032476596E-3</v>
      </c>
      <c r="K78" s="181">
        <f t="shared" si="11"/>
        <v>913</v>
      </c>
    </row>
    <row r="79" spans="2:11" x14ac:dyDescent="0.2">
      <c r="B79" s="181" t="s">
        <v>408</v>
      </c>
      <c r="C79" s="181">
        <v>84</v>
      </c>
      <c r="D79" s="181">
        <v>11</v>
      </c>
      <c r="E79" s="181">
        <f t="shared" si="12"/>
        <v>95</v>
      </c>
      <c r="F79" s="182">
        <f t="shared" si="13"/>
        <v>3.1110820015719152E-3</v>
      </c>
      <c r="G79" s="181">
        <v>147</v>
      </c>
      <c r="H79" s="181">
        <v>5</v>
      </c>
      <c r="I79" s="181">
        <f t="shared" si="14"/>
        <v>152</v>
      </c>
      <c r="J79" s="182">
        <f t="shared" si="15"/>
        <v>3.0284917314206015E-3</v>
      </c>
      <c r="K79" s="181">
        <f t="shared" si="11"/>
        <v>247</v>
      </c>
    </row>
    <row r="80" spans="2:11" x14ac:dyDescent="0.2">
      <c r="B80" s="183" t="s">
        <v>66</v>
      </c>
      <c r="C80" s="181">
        <f t="shared" ref="C80:H80" si="16">SUM(C50:C79)</f>
        <v>22119</v>
      </c>
      <c r="D80" s="181">
        <f t="shared" si="16"/>
        <v>8417</v>
      </c>
      <c r="E80" s="183">
        <f t="shared" ref="E80" si="17">C80+D80</f>
        <v>30536</v>
      </c>
      <c r="F80" s="185">
        <f t="shared" ref="F80" si="18">E80/$E$80</f>
        <v>1</v>
      </c>
      <c r="G80" s="181">
        <f t="shared" si="16"/>
        <v>46309</v>
      </c>
      <c r="H80" s="181">
        <f t="shared" si="16"/>
        <v>3881</v>
      </c>
      <c r="I80" s="183">
        <f t="shared" ref="I80" si="19">G80+H80</f>
        <v>50190</v>
      </c>
      <c r="J80" s="185">
        <f t="shared" ref="J80" si="20">I80/$I$80</f>
        <v>1</v>
      </c>
      <c r="K80" s="183">
        <f t="shared" ref="K80:K81" si="21">E80+I80</f>
        <v>80726</v>
      </c>
    </row>
    <row r="81" spans="2:11" ht="24" x14ac:dyDescent="0.2">
      <c r="B81" s="195" t="s">
        <v>84</v>
      </c>
      <c r="C81" s="196">
        <f>+C80/$K$80</f>
        <v>0.27400094145628423</v>
      </c>
      <c r="D81" s="196">
        <f>+D80/$K$80</f>
        <v>0.10426628347744221</v>
      </c>
      <c r="E81" s="197">
        <f>C81+D81</f>
        <v>0.37826722493372644</v>
      </c>
      <c r="F81" s="197"/>
      <c r="G81" s="196">
        <f>+G80/$K$80</f>
        <v>0.57365656665758247</v>
      </c>
      <c r="H81" s="196">
        <f>+H80/$K$80</f>
        <v>4.8076208408691125E-2</v>
      </c>
      <c r="I81" s="197">
        <f>G81+H81</f>
        <v>0.62173277506627356</v>
      </c>
      <c r="J81" s="197"/>
      <c r="K81" s="197">
        <f t="shared" si="21"/>
        <v>1</v>
      </c>
    </row>
    <row r="82" spans="2:11" x14ac:dyDescent="0.2">
      <c r="B82" s="188" t="s">
        <v>149</v>
      </c>
    </row>
    <row r="83" spans="2:11" x14ac:dyDescent="0.2">
      <c r="B83" s="188" t="s">
        <v>150</v>
      </c>
    </row>
  </sheetData>
  <mergeCells count="10">
    <mergeCell ref="B6:K6"/>
    <mergeCell ref="B5:K5"/>
    <mergeCell ref="B45:K45"/>
    <mergeCell ref="B44:K44"/>
    <mergeCell ref="B47:K47"/>
    <mergeCell ref="B48:B49"/>
    <mergeCell ref="C48:K48"/>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pageSetUpPr fitToPage="1"/>
  </sheetPr>
  <dimension ref="A1:P43"/>
  <sheetViews>
    <sheetView showGridLines="0" zoomScaleNormal="100" workbookViewId="0"/>
  </sheetViews>
  <sheetFormatPr baseColWidth="10" defaultRowHeight="12" x14ac:dyDescent="0.2"/>
  <cols>
    <col min="1" max="1" width="6" style="189" customWidth="1"/>
    <col min="2" max="2" width="18.140625" style="189" customWidth="1"/>
    <col min="3" max="3" width="8" style="189" bestFit="1" customWidth="1"/>
    <col min="4" max="4" width="7.42578125" style="189" bestFit="1" customWidth="1"/>
    <col min="5" max="6" width="7.42578125" style="189" customWidth="1"/>
    <col min="7" max="7" width="8.28515625" style="189" bestFit="1" customWidth="1"/>
    <col min="8" max="8" width="7.42578125" style="189" bestFit="1" customWidth="1"/>
    <col min="9" max="11" width="7.42578125" style="189" customWidth="1"/>
    <col min="12" max="12" width="7.85546875" style="189" customWidth="1"/>
    <col min="13" max="251" width="11.42578125" style="189"/>
    <col min="252" max="252" width="18.140625" style="189" customWidth="1"/>
    <col min="253" max="253" width="8" style="189" bestFit="1" customWidth="1"/>
    <col min="254" max="254" width="7.42578125" style="189" bestFit="1" customWidth="1"/>
    <col min="255" max="256" width="7.42578125" style="189" customWidth="1"/>
    <col min="257" max="257" width="8.28515625" style="189" bestFit="1" customWidth="1"/>
    <col min="258" max="258" width="7.42578125" style="189" bestFit="1" customWidth="1"/>
    <col min="259" max="261" width="7.42578125" style="189" customWidth="1"/>
    <col min="262" max="267" width="0" style="189" hidden="1" customWidth="1"/>
    <col min="268" max="268" width="7.85546875" style="189" customWidth="1"/>
    <col min="269" max="507" width="11.42578125" style="189"/>
    <col min="508" max="508" width="18.140625" style="189" customWidth="1"/>
    <col min="509" max="509" width="8" style="189" bestFit="1" customWidth="1"/>
    <col min="510" max="510" width="7.42578125" style="189" bestFit="1" customWidth="1"/>
    <col min="511" max="512" width="7.42578125" style="189" customWidth="1"/>
    <col min="513" max="513" width="8.28515625" style="189" bestFit="1" customWidth="1"/>
    <col min="514" max="514" width="7.42578125" style="189" bestFit="1" customWidth="1"/>
    <col min="515" max="517" width="7.42578125" style="189" customWidth="1"/>
    <col min="518" max="523" width="0" style="189" hidden="1" customWidth="1"/>
    <col min="524" max="524" width="7.85546875" style="189" customWidth="1"/>
    <col min="525" max="763" width="11.42578125" style="189"/>
    <col min="764" max="764" width="18.140625" style="189" customWidth="1"/>
    <col min="765" max="765" width="8" style="189" bestFit="1" customWidth="1"/>
    <col min="766" max="766" width="7.42578125" style="189" bestFit="1" customWidth="1"/>
    <col min="767" max="768" width="7.42578125" style="189" customWidth="1"/>
    <col min="769" max="769" width="8.28515625" style="189" bestFit="1" customWidth="1"/>
    <col min="770" max="770" width="7.42578125" style="189" bestFit="1" customWidth="1"/>
    <col min="771" max="773" width="7.42578125" style="189" customWidth="1"/>
    <col min="774" max="779" width="0" style="189" hidden="1" customWidth="1"/>
    <col min="780" max="780" width="7.85546875" style="189" customWidth="1"/>
    <col min="781" max="1019" width="11.42578125" style="189"/>
    <col min="1020" max="1020" width="18.140625" style="189" customWidth="1"/>
    <col min="1021" max="1021" width="8" style="189" bestFit="1" customWidth="1"/>
    <col min="1022" max="1022" width="7.42578125" style="189" bestFit="1" customWidth="1"/>
    <col min="1023" max="1024" width="7.42578125" style="189" customWidth="1"/>
    <col min="1025" max="1025" width="8.28515625" style="189" bestFit="1" customWidth="1"/>
    <col min="1026" max="1026" width="7.42578125" style="189" bestFit="1" customWidth="1"/>
    <col min="1027" max="1029" width="7.42578125" style="189" customWidth="1"/>
    <col min="1030" max="1035" width="0" style="189" hidden="1" customWidth="1"/>
    <col min="1036" max="1036" width="7.85546875" style="189" customWidth="1"/>
    <col min="1037" max="1275" width="11.42578125" style="189"/>
    <col min="1276" max="1276" width="18.140625" style="189" customWidth="1"/>
    <col min="1277" max="1277" width="8" style="189" bestFit="1" customWidth="1"/>
    <col min="1278" max="1278" width="7.42578125" style="189" bestFit="1" customWidth="1"/>
    <col min="1279" max="1280" width="7.42578125" style="189" customWidth="1"/>
    <col min="1281" max="1281" width="8.28515625" style="189" bestFit="1" customWidth="1"/>
    <col min="1282" max="1282" width="7.42578125" style="189" bestFit="1" customWidth="1"/>
    <col min="1283" max="1285" width="7.42578125" style="189" customWidth="1"/>
    <col min="1286" max="1291" width="0" style="189" hidden="1" customWidth="1"/>
    <col min="1292" max="1292" width="7.85546875" style="189" customWidth="1"/>
    <col min="1293" max="1531" width="11.42578125" style="189"/>
    <col min="1532" max="1532" width="18.140625" style="189" customWidth="1"/>
    <col min="1533" max="1533" width="8" style="189" bestFit="1" customWidth="1"/>
    <col min="1534" max="1534" width="7.42578125" style="189" bestFit="1" customWidth="1"/>
    <col min="1535" max="1536" width="7.42578125" style="189" customWidth="1"/>
    <col min="1537" max="1537" width="8.28515625" style="189" bestFit="1" customWidth="1"/>
    <col min="1538" max="1538" width="7.42578125" style="189" bestFit="1" customWidth="1"/>
    <col min="1539" max="1541" width="7.42578125" style="189" customWidth="1"/>
    <col min="1542" max="1547" width="0" style="189" hidden="1" customWidth="1"/>
    <col min="1548" max="1548" width="7.85546875" style="189" customWidth="1"/>
    <col min="1549" max="1787" width="11.42578125" style="189"/>
    <col min="1788" max="1788" width="18.140625" style="189" customWidth="1"/>
    <col min="1789" max="1789" width="8" style="189" bestFit="1" customWidth="1"/>
    <col min="1790" max="1790" width="7.42578125" style="189" bestFit="1" customWidth="1"/>
    <col min="1791" max="1792" width="7.42578125" style="189" customWidth="1"/>
    <col min="1793" max="1793" width="8.28515625" style="189" bestFit="1" customWidth="1"/>
    <col min="1794" max="1794" width="7.42578125" style="189" bestFit="1" customWidth="1"/>
    <col min="1795" max="1797" width="7.42578125" style="189" customWidth="1"/>
    <col min="1798" max="1803" width="0" style="189" hidden="1" customWidth="1"/>
    <col min="1804" max="1804" width="7.85546875" style="189" customWidth="1"/>
    <col min="1805" max="2043" width="11.42578125" style="189"/>
    <col min="2044" max="2044" width="18.140625" style="189" customWidth="1"/>
    <col min="2045" max="2045" width="8" style="189" bestFit="1" customWidth="1"/>
    <col min="2046" max="2046" width="7.42578125" style="189" bestFit="1" customWidth="1"/>
    <col min="2047" max="2048" width="7.42578125" style="189" customWidth="1"/>
    <col min="2049" max="2049" width="8.28515625" style="189" bestFit="1" customWidth="1"/>
    <col min="2050" max="2050" width="7.42578125" style="189" bestFit="1" customWidth="1"/>
    <col min="2051" max="2053" width="7.42578125" style="189" customWidth="1"/>
    <col min="2054" max="2059" width="0" style="189" hidden="1" customWidth="1"/>
    <col min="2060" max="2060" width="7.85546875" style="189" customWidth="1"/>
    <col min="2061" max="2299" width="11.42578125" style="189"/>
    <col min="2300" max="2300" width="18.140625" style="189" customWidth="1"/>
    <col min="2301" max="2301" width="8" style="189" bestFit="1" customWidth="1"/>
    <col min="2302" max="2302" width="7.42578125" style="189" bestFit="1" customWidth="1"/>
    <col min="2303" max="2304" width="7.42578125" style="189" customWidth="1"/>
    <col min="2305" max="2305" width="8.28515625" style="189" bestFit="1" customWidth="1"/>
    <col min="2306" max="2306" width="7.42578125" style="189" bestFit="1" customWidth="1"/>
    <col min="2307" max="2309" width="7.42578125" style="189" customWidth="1"/>
    <col min="2310" max="2315" width="0" style="189" hidden="1" customWidth="1"/>
    <col min="2316" max="2316" width="7.85546875" style="189" customWidth="1"/>
    <col min="2317" max="2555" width="11.42578125" style="189"/>
    <col min="2556" max="2556" width="18.140625" style="189" customWidth="1"/>
    <col min="2557" max="2557" width="8" style="189" bestFit="1" customWidth="1"/>
    <col min="2558" max="2558" width="7.42578125" style="189" bestFit="1" customWidth="1"/>
    <col min="2559" max="2560" width="7.42578125" style="189" customWidth="1"/>
    <col min="2561" max="2561" width="8.28515625" style="189" bestFit="1" customWidth="1"/>
    <col min="2562" max="2562" width="7.42578125" style="189" bestFit="1" customWidth="1"/>
    <col min="2563" max="2565" width="7.42578125" style="189" customWidth="1"/>
    <col min="2566" max="2571" width="0" style="189" hidden="1" customWidth="1"/>
    <col min="2572" max="2572" width="7.85546875" style="189" customWidth="1"/>
    <col min="2573" max="2811" width="11.42578125" style="189"/>
    <col min="2812" max="2812" width="18.140625" style="189" customWidth="1"/>
    <col min="2813" max="2813" width="8" style="189" bestFit="1" customWidth="1"/>
    <col min="2814" max="2814" width="7.42578125" style="189" bestFit="1" customWidth="1"/>
    <col min="2815" max="2816" width="7.42578125" style="189" customWidth="1"/>
    <col min="2817" max="2817" width="8.28515625" style="189" bestFit="1" customWidth="1"/>
    <col min="2818" max="2818" width="7.42578125" style="189" bestFit="1" customWidth="1"/>
    <col min="2819" max="2821" width="7.42578125" style="189" customWidth="1"/>
    <col min="2822" max="2827" width="0" style="189" hidden="1" customWidth="1"/>
    <col min="2828" max="2828" width="7.85546875" style="189" customWidth="1"/>
    <col min="2829" max="3067" width="11.42578125" style="189"/>
    <col min="3068" max="3068" width="18.140625" style="189" customWidth="1"/>
    <col min="3069" max="3069" width="8" style="189" bestFit="1" customWidth="1"/>
    <col min="3070" max="3070" width="7.42578125" style="189" bestFit="1" customWidth="1"/>
    <col min="3071" max="3072" width="7.42578125" style="189" customWidth="1"/>
    <col min="3073" max="3073" width="8.28515625" style="189" bestFit="1" customWidth="1"/>
    <col min="3074" max="3074" width="7.42578125" style="189" bestFit="1" customWidth="1"/>
    <col min="3075" max="3077" width="7.42578125" style="189" customWidth="1"/>
    <col min="3078" max="3083" width="0" style="189" hidden="1" customWidth="1"/>
    <col min="3084" max="3084" width="7.85546875" style="189" customWidth="1"/>
    <col min="3085" max="3323" width="11.42578125" style="189"/>
    <col min="3324" max="3324" width="18.140625" style="189" customWidth="1"/>
    <col min="3325" max="3325" width="8" style="189" bestFit="1" customWidth="1"/>
    <col min="3326" max="3326" width="7.42578125" style="189" bestFit="1" customWidth="1"/>
    <col min="3327" max="3328" width="7.42578125" style="189" customWidth="1"/>
    <col min="3329" max="3329" width="8.28515625" style="189" bestFit="1" customWidth="1"/>
    <col min="3330" max="3330" width="7.42578125" style="189" bestFit="1" customWidth="1"/>
    <col min="3331" max="3333" width="7.42578125" style="189" customWidth="1"/>
    <col min="3334" max="3339" width="0" style="189" hidden="1" customWidth="1"/>
    <col min="3340" max="3340" width="7.85546875" style="189" customWidth="1"/>
    <col min="3341" max="3579" width="11.42578125" style="189"/>
    <col min="3580" max="3580" width="18.140625" style="189" customWidth="1"/>
    <col min="3581" max="3581" width="8" style="189" bestFit="1" customWidth="1"/>
    <col min="3582" max="3582" width="7.42578125" style="189" bestFit="1" customWidth="1"/>
    <col min="3583" max="3584" width="7.42578125" style="189" customWidth="1"/>
    <col min="3585" max="3585" width="8.28515625" style="189" bestFit="1" customWidth="1"/>
    <col min="3586" max="3586" width="7.42578125" style="189" bestFit="1" customWidth="1"/>
    <col min="3587" max="3589" width="7.42578125" style="189" customWidth="1"/>
    <col min="3590" max="3595" width="0" style="189" hidden="1" customWidth="1"/>
    <col min="3596" max="3596" width="7.85546875" style="189" customWidth="1"/>
    <col min="3597" max="3835" width="11.42578125" style="189"/>
    <col min="3836" max="3836" width="18.140625" style="189" customWidth="1"/>
    <col min="3837" max="3837" width="8" style="189" bestFit="1" customWidth="1"/>
    <col min="3838" max="3838" width="7.42578125" style="189" bestFit="1" customWidth="1"/>
    <col min="3839" max="3840" width="7.42578125" style="189" customWidth="1"/>
    <col min="3841" max="3841" width="8.28515625" style="189" bestFit="1" customWidth="1"/>
    <col min="3842" max="3842" width="7.42578125" style="189" bestFit="1" customWidth="1"/>
    <col min="3843" max="3845" width="7.42578125" style="189" customWidth="1"/>
    <col min="3846" max="3851" width="0" style="189" hidden="1" customWidth="1"/>
    <col min="3852" max="3852" width="7.85546875" style="189" customWidth="1"/>
    <col min="3853" max="4091" width="11.42578125" style="189"/>
    <col min="4092" max="4092" width="18.140625" style="189" customWidth="1"/>
    <col min="4093" max="4093" width="8" style="189" bestFit="1" customWidth="1"/>
    <col min="4094" max="4094" width="7.42578125" style="189" bestFit="1" customWidth="1"/>
    <col min="4095" max="4096" width="7.42578125" style="189" customWidth="1"/>
    <col min="4097" max="4097" width="8.28515625" style="189" bestFit="1" customWidth="1"/>
    <col min="4098" max="4098" width="7.42578125" style="189" bestFit="1" customWidth="1"/>
    <col min="4099" max="4101" width="7.42578125" style="189" customWidth="1"/>
    <col min="4102" max="4107" width="0" style="189" hidden="1" customWidth="1"/>
    <col min="4108" max="4108" width="7.85546875" style="189" customWidth="1"/>
    <col min="4109" max="4347" width="11.42578125" style="189"/>
    <col min="4348" max="4348" width="18.140625" style="189" customWidth="1"/>
    <col min="4349" max="4349" width="8" style="189" bestFit="1" customWidth="1"/>
    <col min="4350" max="4350" width="7.42578125" style="189" bestFit="1" customWidth="1"/>
    <col min="4351" max="4352" width="7.42578125" style="189" customWidth="1"/>
    <col min="4353" max="4353" width="8.28515625" style="189" bestFit="1" customWidth="1"/>
    <col min="4354" max="4354" width="7.42578125" style="189" bestFit="1" customWidth="1"/>
    <col min="4355" max="4357" width="7.42578125" style="189" customWidth="1"/>
    <col min="4358" max="4363" width="0" style="189" hidden="1" customWidth="1"/>
    <col min="4364" max="4364" width="7.85546875" style="189" customWidth="1"/>
    <col min="4365" max="4603" width="11.42578125" style="189"/>
    <col min="4604" max="4604" width="18.140625" style="189" customWidth="1"/>
    <col min="4605" max="4605" width="8" style="189" bestFit="1" customWidth="1"/>
    <col min="4606" max="4606" width="7.42578125" style="189" bestFit="1" customWidth="1"/>
    <col min="4607" max="4608" width="7.42578125" style="189" customWidth="1"/>
    <col min="4609" max="4609" width="8.28515625" style="189" bestFit="1" customWidth="1"/>
    <col min="4610" max="4610" width="7.42578125" style="189" bestFit="1" customWidth="1"/>
    <col min="4611" max="4613" width="7.42578125" style="189" customWidth="1"/>
    <col min="4614" max="4619" width="0" style="189" hidden="1" customWidth="1"/>
    <col min="4620" max="4620" width="7.85546875" style="189" customWidth="1"/>
    <col min="4621" max="4859" width="11.42578125" style="189"/>
    <col min="4860" max="4860" width="18.140625" style="189" customWidth="1"/>
    <col min="4861" max="4861" width="8" style="189" bestFit="1" customWidth="1"/>
    <col min="4862" max="4862" width="7.42578125" style="189" bestFit="1" customWidth="1"/>
    <col min="4863" max="4864" width="7.42578125" style="189" customWidth="1"/>
    <col min="4865" max="4865" width="8.28515625" style="189" bestFit="1" customWidth="1"/>
    <col min="4866" max="4866" width="7.42578125" style="189" bestFit="1" customWidth="1"/>
    <col min="4867" max="4869" width="7.42578125" style="189" customWidth="1"/>
    <col min="4870" max="4875" width="0" style="189" hidden="1" customWidth="1"/>
    <col min="4876" max="4876" width="7.85546875" style="189" customWidth="1"/>
    <col min="4877" max="5115" width="11.42578125" style="189"/>
    <col min="5116" max="5116" width="18.140625" style="189" customWidth="1"/>
    <col min="5117" max="5117" width="8" style="189" bestFit="1" customWidth="1"/>
    <col min="5118" max="5118" width="7.42578125" style="189" bestFit="1" customWidth="1"/>
    <col min="5119" max="5120" width="7.42578125" style="189" customWidth="1"/>
    <col min="5121" max="5121" width="8.28515625" style="189" bestFit="1" customWidth="1"/>
    <col min="5122" max="5122" width="7.42578125" style="189" bestFit="1" customWidth="1"/>
    <col min="5123" max="5125" width="7.42578125" style="189" customWidth="1"/>
    <col min="5126" max="5131" width="0" style="189" hidden="1" customWidth="1"/>
    <col min="5132" max="5132" width="7.85546875" style="189" customWidth="1"/>
    <col min="5133" max="5371" width="11.42578125" style="189"/>
    <col min="5372" max="5372" width="18.140625" style="189" customWidth="1"/>
    <col min="5373" max="5373" width="8" style="189" bestFit="1" customWidth="1"/>
    <col min="5374" max="5374" width="7.42578125" style="189" bestFit="1" customWidth="1"/>
    <col min="5375" max="5376" width="7.42578125" style="189" customWidth="1"/>
    <col min="5377" max="5377" width="8.28515625" style="189" bestFit="1" customWidth="1"/>
    <col min="5378" max="5378" width="7.42578125" style="189" bestFit="1" customWidth="1"/>
    <col min="5379" max="5381" width="7.42578125" style="189" customWidth="1"/>
    <col min="5382" max="5387" width="0" style="189" hidden="1" customWidth="1"/>
    <col min="5388" max="5388" width="7.85546875" style="189" customWidth="1"/>
    <col min="5389" max="5627" width="11.42578125" style="189"/>
    <col min="5628" max="5628" width="18.140625" style="189" customWidth="1"/>
    <col min="5629" max="5629" width="8" style="189" bestFit="1" customWidth="1"/>
    <col min="5630" max="5630" width="7.42578125" style="189" bestFit="1" customWidth="1"/>
    <col min="5631" max="5632" width="7.42578125" style="189" customWidth="1"/>
    <col min="5633" max="5633" width="8.28515625" style="189" bestFit="1" customWidth="1"/>
    <col min="5634" max="5634" width="7.42578125" style="189" bestFit="1" customWidth="1"/>
    <col min="5635" max="5637" width="7.42578125" style="189" customWidth="1"/>
    <col min="5638" max="5643" width="0" style="189" hidden="1" customWidth="1"/>
    <col min="5644" max="5644" width="7.85546875" style="189" customWidth="1"/>
    <col min="5645" max="5883" width="11.42578125" style="189"/>
    <col min="5884" max="5884" width="18.140625" style="189" customWidth="1"/>
    <col min="5885" max="5885" width="8" style="189" bestFit="1" customWidth="1"/>
    <col min="5886" max="5886" width="7.42578125" style="189" bestFit="1" customWidth="1"/>
    <col min="5887" max="5888" width="7.42578125" style="189" customWidth="1"/>
    <col min="5889" max="5889" width="8.28515625" style="189" bestFit="1" customWidth="1"/>
    <col min="5890" max="5890" width="7.42578125" style="189" bestFit="1" customWidth="1"/>
    <col min="5891" max="5893" width="7.42578125" style="189" customWidth="1"/>
    <col min="5894" max="5899" width="0" style="189" hidden="1" customWidth="1"/>
    <col min="5900" max="5900" width="7.85546875" style="189" customWidth="1"/>
    <col min="5901" max="6139" width="11.42578125" style="189"/>
    <col min="6140" max="6140" width="18.140625" style="189" customWidth="1"/>
    <col min="6141" max="6141" width="8" style="189" bestFit="1" customWidth="1"/>
    <col min="6142" max="6142" width="7.42578125" style="189" bestFit="1" customWidth="1"/>
    <col min="6143" max="6144" width="7.42578125" style="189" customWidth="1"/>
    <col min="6145" max="6145" width="8.28515625" style="189" bestFit="1" customWidth="1"/>
    <col min="6146" max="6146" width="7.42578125" style="189" bestFit="1" customWidth="1"/>
    <col min="6147" max="6149" width="7.42578125" style="189" customWidth="1"/>
    <col min="6150" max="6155" width="0" style="189" hidden="1" customWidth="1"/>
    <col min="6156" max="6156" width="7.85546875" style="189" customWidth="1"/>
    <col min="6157" max="6395" width="11.42578125" style="189"/>
    <col min="6396" max="6396" width="18.140625" style="189" customWidth="1"/>
    <col min="6397" max="6397" width="8" style="189" bestFit="1" customWidth="1"/>
    <col min="6398" max="6398" width="7.42578125" style="189" bestFit="1" customWidth="1"/>
    <col min="6399" max="6400" width="7.42578125" style="189" customWidth="1"/>
    <col min="6401" max="6401" width="8.28515625" style="189" bestFit="1" customWidth="1"/>
    <col min="6402" max="6402" width="7.42578125" style="189" bestFit="1" customWidth="1"/>
    <col min="6403" max="6405" width="7.42578125" style="189" customWidth="1"/>
    <col min="6406" max="6411" width="0" style="189" hidden="1" customWidth="1"/>
    <col min="6412" max="6412" width="7.85546875" style="189" customWidth="1"/>
    <col min="6413" max="6651" width="11.42578125" style="189"/>
    <col min="6652" max="6652" width="18.140625" style="189" customWidth="1"/>
    <col min="6653" max="6653" width="8" style="189" bestFit="1" customWidth="1"/>
    <col min="6654" max="6654" width="7.42578125" style="189" bestFit="1" customWidth="1"/>
    <col min="6655" max="6656" width="7.42578125" style="189" customWidth="1"/>
    <col min="6657" max="6657" width="8.28515625" style="189" bestFit="1" customWidth="1"/>
    <col min="6658" max="6658" width="7.42578125" style="189" bestFit="1" customWidth="1"/>
    <col min="6659" max="6661" width="7.42578125" style="189" customWidth="1"/>
    <col min="6662" max="6667" width="0" style="189" hidden="1" customWidth="1"/>
    <col min="6668" max="6668" width="7.85546875" style="189" customWidth="1"/>
    <col min="6669" max="6907" width="11.42578125" style="189"/>
    <col min="6908" max="6908" width="18.140625" style="189" customWidth="1"/>
    <col min="6909" max="6909" width="8" style="189" bestFit="1" customWidth="1"/>
    <col min="6910" max="6910" width="7.42578125" style="189" bestFit="1" customWidth="1"/>
    <col min="6911" max="6912" width="7.42578125" style="189" customWidth="1"/>
    <col min="6913" max="6913" width="8.28515625" style="189" bestFit="1" customWidth="1"/>
    <col min="6914" max="6914" width="7.42578125" style="189" bestFit="1" customWidth="1"/>
    <col min="6915" max="6917" width="7.42578125" style="189" customWidth="1"/>
    <col min="6918" max="6923" width="0" style="189" hidden="1" customWidth="1"/>
    <col min="6924" max="6924" width="7.85546875" style="189" customWidth="1"/>
    <col min="6925" max="7163" width="11.42578125" style="189"/>
    <col min="7164" max="7164" width="18.140625" style="189" customWidth="1"/>
    <col min="7165" max="7165" width="8" style="189" bestFit="1" customWidth="1"/>
    <col min="7166" max="7166" width="7.42578125" style="189" bestFit="1" customWidth="1"/>
    <col min="7167" max="7168" width="7.42578125" style="189" customWidth="1"/>
    <col min="7169" max="7169" width="8.28515625" style="189" bestFit="1" customWidth="1"/>
    <col min="7170" max="7170" width="7.42578125" style="189" bestFit="1" customWidth="1"/>
    <col min="7171" max="7173" width="7.42578125" style="189" customWidth="1"/>
    <col min="7174" max="7179" width="0" style="189" hidden="1" customWidth="1"/>
    <col min="7180" max="7180" width="7.85546875" style="189" customWidth="1"/>
    <col min="7181" max="7419" width="11.42578125" style="189"/>
    <col min="7420" max="7420" width="18.140625" style="189" customWidth="1"/>
    <col min="7421" max="7421" width="8" style="189" bestFit="1" customWidth="1"/>
    <col min="7422" max="7422" width="7.42578125" style="189" bestFit="1" customWidth="1"/>
    <col min="7423" max="7424" width="7.42578125" style="189" customWidth="1"/>
    <col min="7425" max="7425" width="8.28515625" style="189" bestFit="1" customWidth="1"/>
    <col min="7426" max="7426" width="7.42578125" style="189" bestFit="1" customWidth="1"/>
    <col min="7427" max="7429" width="7.42578125" style="189" customWidth="1"/>
    <col min="7430" max="7435" width="0" style="189" hidden="1" customWidth="1"/>
    <col min="7436" max="7436" width="7.85546875" style="189" customWidth="1"/>
    <col min="7437" max="7675" width="11.42578125" style="189"/>
    <col min="7676" max="7676" width="18.140625" style="189" customWidth="1"/>
    <col min="7677" max="7677" width="8" style="189" bestFit="1" customWidth="1"/>
    <col min="7678" max="7678" width="7.42578125" style="189" bestFit="1" customWidth="1"/>
    <col min="7679" max="7680" width="7.42578125" style="189" customWidth="1"/>
    <col min="7681" max="7681" width="8.28515625" style="189" bestFit="1" customWidth="1"/>
    <col min="7682" max="7682" width="7.42578125" style="189" bestFit="1" customWidth="1"/>
    <col min="7683" max="7685" width="7.42578125" style="189" customWidth="1"/>
    <col min="7686" max="7691" width="0" style="189" hidden="1" customWidth="1"/>
    <col min="7692" max="7692" width="7.85546875" style="189" customWidth="1"/>
    <col min="7693" max="7931" width="11.42578125" style="189"/>
    <col min="7932" max="7932" width="18.140625" style="189" customWidth="1"/>
    <col min="7933" max="7933" width="8" style="189" bestFit="1" customWidth="1"/>
    <col min="7934" max="7934" width="7.42578125" style="189" bestFit="1" customWidth="1"/>
    <col min="7935" max="7936" width="7.42578125" style="189" customWidth="1"/>
    <col min="7937" max="7937" width="8.28515625" style="189" bestFit="1" customWidth="1"/>
    <col min="7938" max="7938" width="7.42578125" style="189" bestFit="1" customWidth="1"/>
    <col min="7939" max="7941" width="7.42578125" style="189" customWidth="1"/>
    <col min="7942" max="7947" width="0" style="189" hidden="1" customWidth="1"/>
    <col min="7948" max="7948" width="7.85546875" style="189" customWidth="1"/>
    <col min="7949" max="8187" width="11.42578125" style="189"/>
    <col min="8188" max="8188" width="18.140625" style="189" customWidth="1"/>
    <col min="8189" max="8189" width="8" style="189" bestFit="1" customWidth="1"/>
    <col min="8190" max="8190" width="7.42578125" style="189" bestFit="1" customWidth="1"/>
    <col min="8191" max="8192" width="7.42578125" style="189" customWidth="1"/>
    <col min="8193" max="8193" width="8.28515625" style="189" bestFit="1" customWidth="1"/>
    <col min="8194" max="8194" width="7.42578125" style="189" bestFit="1" customWidth="1"/>
    <col min="8195" max="8197" width="7.42578125" style="189" customWidth="1"/>
    <col min="8198" max="8203" width="0" style="189" hidden="1" customWidth="1"/>
    <col min="8204" max="8204" width="7.85546875" style="189" customWidth="1"/>
    <col min="8205" max="8443" width="11.42578125" style="189"/>
    <col min="8444" max="8444" width="18.140625" style="189" customWidth="1"/>
    <col min="8445" max="8445" width="8" style="189" bestFit="1" customWidth="1"/>
    <col min="8446" max="8446" width="7.42578125" style="189" bestFit="1" customWidth="1"/>
    <col min="8447" max="8448" width="7.42578125" style="189" customWidth="1"/>
    <col min="8449" max="8449" width="8.28515625" style="189" bestFit="1" customWidth="1"/>
    <col min="8450" max="8450" width="7.42578125" style="189" bestFit="1" customWidth="1"/>
    <col min="8451" max="8453" width="7.42578125" style="189" customWidth="1"/>
    <col min="8454" max="8459" width="0" style="189" hidden="1" customWidth="1"/>
    <col min="8460" max="8460" width="7.85546875" style="189" customWidth="1"/>
    <col min="8461" max="8699" width="11.42578125" style="189"/>
    <col min="8700" max="8700" width="18.140625" style="189" customWidth="1"/>
    <col min="8701" max="8701" width="8" style="189" bestFit="1" customWidth="1"/>
    <col min="8702" max="8702" width="7.42578125" style="189" bestFit="1" customWidth="1"/>
    <col min="8703" max="8704" width="7.42578125" style="189" customWidth="1"/>
    <col min="8705" max="8705" width="8.28515625" style="189" bestFit="1" customWidth="1"/>
    <col min="8706" max="8706" width="7.42578125" style="189" bestFit="1" customWidth="1"/>
    <col min="8707" max="8709" width="7.42578125" style="189" customWidth="1"/>
    <col min="8710" max="8715" width="0" style="189" hidden="1" customWidth="1"/>
    <col min="8716" max="8716" width="7.85546875" style="189" customWidth="1"/>
    <col min="8717" max="8955" width="11.42578125" style="189"/>
    <col min="8956" max="8956" width="18.140625" style="189" customWidth="1"/>
    <col min="8957" max="8957" width="8" style="189" bestFit="1" customWidth="1"/>
    <col min="8958" max="8958" width="7.42578125" style="189" bestFit="1" customWidth="1"/>
    <col min="8959" max="8960" width="7.42578125" style="189" customWidth="1"/>
    <col min="8961" max="8961" width="8.28515625" style="189" bestFit="1" customWidth="1"/>
    <col min="8962" max="8962" width="7.42578125" style="189" bestFit="1" customWidth="1"/>
    <col min="8963" max="8965" width="7.42578125" style="189" customWidth="1"/>
    <col min="8966" max="8971" width="0" style="189" hidden="1" customWidth="1"/>
    <col min="8972" max="8972" width="7.85546875" style="189" customWidth="1"/>
    <col min="8973" max="9211" width="11.42578125" style="189"/>
    <col min="9212" max="9212" width="18.140625" style="189" customWidth="1"/>
    <col min="9213" max="9213" width="8" style="189" bestFit="1" customWidth="1"/>
    <col min="9214" max="9214" width="7.42578125" style="189" bestFit="1" customWidth="1"/>
    <col min="9215" max="9216" width="7.42578125" style="189" customWidth="1"/>
    <col min="9217" max="9217" width="8.28515625" style="189" bestFit="1" customWidth="1"/>
    <col min="9218" max="9218" width="7.42578125" style="189" bestFit="1" customWidth="1"/>
    <col min="9219" max="9221" width="7.42578125" style="189" customWidth="1"/>
    <col min="9222" max="9227" width="0" style="189" hidden="1" customWidth="1"/>
    <col min="9228" max="9228" width="7.85546875" style="189" customWidth="1"/>
    <col min="9229" max="9467" width="11.42578125" style="189"/>
    <col min="9468" max="9468" width="18.140625" style="189" customWidth="1"/>
    <col min="9469" max="9469" width="8" style="189" bestFit="1" customWidth="1"/>
    <col min="9470" max="9470" width="7.42578125" style="189" bestFit="1" customWidth="1"/>
    <col min="9471" max="9472" width="7.42578125" style="189" customWidth="1"/>
    <col min="9473" max="9473" width="8.28515625" style="189" bestFit="1" customWidth="1"/>
    <col min="9474" max="9474" width="7.42578125" style="189" bestFit="1" customWidth="1"/>
    <col min="9475" max="9477" width="7.42578125" style="189" customWidth="1"/>
    <col min="9478" max="9483" width="0" style="189" hidden="1" customWidth="1"/>
    <col min="9484" max="9484" width="7.85546875" style="189" customWidth="1"/>
    <col min="9485" max="9723" width="11.42578125" style="189"/>
    <col min="9724" max="9724" width="18.140625" style="189" customWidth="1"/>
    <col min="9725" max="9725" width="8" style="189" bestFit="1" customWidth="1"/>
    <col min="9726" max="9726" width="7.42578125" style="189" bestFit="1" customWidth="1"/>
    <col min="9727" max="9728" width="7.42578125" style="189" customWidth="1"/>
    <col min="9729" max="9729" width="8.28515625" style="189" bestFit="1" customWidth="1"/>
    <col min="9730" max="9730" width="7.42578125" style="189" bestFit="1" customWidth="1"/>
    <col min="9731" max="9733" width="7.42578125" style="189" customWidth="1"/>
    <col min="9734" max="9739" width="0" style="189" hidden="1" customWidth="1"/>
    <col min="9740" max="9740" width="7.85546875" style="189" customWidth="1"/>
    <col min="9741" max="9979" width="11.42578125" style="189"/>
    <col min="9980" max="9980" width="18.140625" style="189" customWidth="1"/>
    <col min="9981" max="9981" width="8" style="189" bestFit="1" customWidth="1"/>
    <col min="9982" max="9982" width="7.42578125" style="189" bestFit="1" customWidth="1"/>
    <col min="9983" max="9984" width="7.42578125" style="189" customWidth="1"/>
    <col min="9985" max="9985" width="8.28515625" style="189" bestFit="1" customWidth="1"/>
    <col min="9986" max="9986" width="7.42578125" style="189" bestFit="1" customWidth="1"/>
    <col min="9987" max="9989" width="7.42578125" style="189" customWidth="1"/>
    <col min="9990" max="9995" width="0" style="189" hidden="1" customWidth="1"/>
    <col min="9996" max="9996" width="7.85546875" style="189" customWidth="1"/>
    <col min="9997" max="10235" width="11.42578125" style="189"/>
    <col min="10236" max="10236" width="18.140625" style="189" customWidth="1"/>
    <col min="10237" max="10237" width="8" style="189" bestFit="1" customWidth="1"/>
    <col min="10238" max="10238" width="7.42578125" style="189" bestFit="1" customWidth="1"/>
    <col min="10239" max="10240" width="7.42578125" style="189" customWidth="1"/>
    <col min="10241" max="10241" width="8.28515625" style="189" bestFit="1" customWidth="1"/>
    <col min="10242" max="10242" width="7.42578125" style="189" bestFit="1" customWidth="1"/>
    <col min="10243" max="10245" width="7.42578125" style="189" customWidth="1"/>
    <col min="10246" max="10251" width="0" style="189" hidden="1" customWidth="1"/>
    <col min="10252" max="10252" width="7.85546875" style="189" customWidth="1"/>
    <col min="10253" max="10491" width="11.42578125" style="189"/>
    <col min="10492" max="10492" width="18.140625" style="189" customWidth="1"/>
    <col min="10493" max="10493" width="8" style="189" bestFit="1" customWidth="1"/>
    <col min="10494" max="10494" width="7.42578125" style="189" bestFit="1" customWidth="1"/>
    <col min="10495" max="10496" width="7.42578125" style="189" customWidth="1"/>
    <col min="10497" max="10497" width="8.28515625" style="189" bestFit="1" customWidth="1"/>
    <col min="10498" max="10498" width="7.42578125" style="189" bestFit="1" customWidth="1"/>
    <col min="10499" max="10501" width="7.42578125" style="189" customWidth="1"/>
    <col min="10502" max="10507" width="0" style="189" hidden="1" customWidth="1"/>
    <col min="10508" max="10508" width="7.85546875" style="189" customWidth="1"/>
    <col min="10509" max="10747" width="11.42578125" style="189"/>
    <col min="10748" max="10748" width="18.140625" style="189" customWidth="1"/>
    <col min="10749" max="10749" width="8" style="189" bestFit="1" customWidth="1"/>
    <col min="10750" max="10750" width="7.42578125" style="189" bestFit="1" customWidth="1"/>
    <col min="10751" max="10752" width="7.42578125" style="189" customWidth="1"/>
    <col min="10753" max="10753" width="8.28515625" style="189" bestFit="1" customWidth="1"/>
    <col min="10754" max="10754" width="7.42578125" style="189" bestFit="1" customWidth="1"/>
    <col min="10755" max="10757" width="7.42578125" style="189" customWidth="1"/>
    <col min="10758" max="10763" width="0" style="189" hidden="1" customWidth="1"/>
    <col min="10764" max="10764" width="7.85546875" style="189" customWidth="1"/>
    <col min="10765" max="11003" width="11.42578125" style="189"/>
    <col min="11004" max="11004" width="18.140625" style="189" customWidth="1"/>
    <col min="11005" max="11005" width="8" style="189" bestFit="1" customWidth="1"/>
    <col min="11006" max="11006" width="7.42578125" style="189" bestFit="1" customWidth="1"/>
    <col min="11007" max="11008" width="7.42578125" style="189" customWidth="1"/>
    <col min="11009" max="11009" width="8.28515625" style="189" bestFit="1" customWidth="1"/>
    <col min="11010" max="11010" width="7.42578125" style="189" bestFit="1" customWidth="1"/>
    <col min="11011" max="11013" width="7.42578125" style="189" customWidth="1"/>
    <col min="11014" max="11019" width="0" style="189" hidden="1" customWidth="1"/>
    <col min="11020" max="11020" width="7.85546875" style="189" customWidth="1"/>
    <col min="11021" max="11259" width="11.42578125" style="189"/>
    <col min="11260" max="11260" width="18.140625" style="189" customWidth="1"/>
    <col min="11261" max="11261" width="8" style="189" bestFit="1" customWidth="1"/>
    <col min="11262" max="11262" width="7.42578125" style="189" bestFit="1" customWidth="1"/>
    <col min="11263" max="11264" width="7.42578125" style="189" customWidth="1"/>
    <col min="11265" max="11265" width="8.28515625" style="189" bestFit="1" customWidth="1"/>
    <col min="11266" max="11266" width="7.42578125" style="189" bestFit="1" customWidth="1"/>
    <col min="11267" max="11269" width="7.42578125" style="189" customWidth="1"/>
    <col min="11270" max="11275" width="0" style="189" hidden="1" customWidth="1"/>
    <col min="11276" max="11276" width="7.85546875" style="189" customWidth="1"/>
    <col min="11277" max="11515" width="11.42578125" style="189"/>
    <col min="11516" max="11516" width="18.140625" style="189" customWidth="1"/>
    <col min="11517" max="11517" width="8" style="189" bestFit="1" customWidth="1"/>
    <col min="11518" max="11518" width="7.42578125" style="189" bestFit="1" customWidth="1"/>
    <col min="11519" max="11520" width="7.42578125" style="189" customWidth="1"/>
    <col min="11521" max="11521" width="8.28515625" style="189" bestFit="1" customWidth="1"/>
    <col min="11522" max="11522" width="7.42578125" style="189" bestFit="1" customWidth="1"/>
    <col min="11523" max="11525" width="7.42578125" style="189" customWidth="1"/>
    <col min="11526" max="11531" width="0" style="189" hidden="1" customWidth="1"/>
    <col min="11532" max="11532" width="7.85546875" style="189" customWidth="1"/>
    <col min="11533" max="11771" width="11.42578125" style="189"/>
    <col min="11772" max="11772" width="18.140625" style="189" customWidth="1"/>
    <col min="11773" max="11773" width="8" style="189" bestFit="1" customWidth="1"/>
    <col min="11774" max="11774" width="7.42578125" style="189" bestFit="1" customWidth="1"/>
    <col min="11775" max="11776" width="7.42578125" style="189" customWidth="1"/>
    <col min="11777" max="11777" width="8.28515625" style="189" bestFit="1" customWidth="1"/>
    <col min="11778" max="11778" width="7.42578125" style="189" bestFit="1" customWidth="1"/>
    <col min="11779" max="11781" width="7.42578125" style="189" customWidth="1"/>
    <col min="11782" max="11787" width="0" style="189" hidden="1" customWidth="1"/>
    <col min="11788" max="11788" width="7.85546875" style="189" customWidth="1"/>
    <col min="11789" max="12027" width="11.42578125" style="189"/>
    <col min="12028" max="12028" width="18.140625" style="189" customWidth="1"/>
    <col min="12029" max="12029" width="8" style="189" bestFit="1" customWidth="1"/>
    <col min="12030" max="12030" width="7.42578125" style="189" bestFit="1" customWidth="1"/>
    <col min="12031" max="12032" width="7.42578125" style="189" customWidth="1"/>
    <col min="12033" max="12033" width="8.28515625" style="189" bestFit="1" customWidth="1"/>
    <col min="12034" max="12034" width="7.42578125" style="189" bestFit="1" customWidth="1"/>
    <col min="12035" max="12037" width="7.42578125" style="189" customWidth="1"/>
    <col min="12038" max="12043" width="0" style="189" hidden="1" customWidth="1"/>
    <col min="12044" max="12044" width="7.85546875" style="189" customWidth="1"/>
    <col min="12045" max="12283" width="11.42578125" style="189"/>
    <col min="12284" max="12284" width="18.140625" style="189" customWidth="1"/>
    <col min="12285" max="12285" width="8" style="189" bestFit="1" customWidth="1"/>
    <col min="12286" max="12286" width="7.42578125" style="189" bestFit="1" customWidth="1"/>
    <col min="12287" max="12288" width="7.42578125" style="189" customWidth="1"/>
    <col min="12289" max="12289" width="8.28515625" style="189" bestFit="1" customWidth="1"/>
    <col min="12290" max="12290" width="7.42578125" style="189" bestFit="1" customWidth="1"/>
    <col min="12291" max="12293" width="7.42578125" style="189" customWidth="1"/>
    <col min="12294" max="12299" width="0" style="189" hidden="1" customWidth="1"/>
    <col min="12300" max="12300" width="7.85546875" style="189" customWidth="1"/>
    <col min="12301" max="12539" width="11.42578125" style="189"/>
    <col min="12540" max="12540" width="18.140625" style="189" customWidth="1"/>
    <col min="12541" max="12541" width="8" style="189" bestFit="1" customWidth="1"/>
    <col min="12542" max="12542" width="7.42578125" style="189" bestFit="1" customWidth="1"/>
    <col min="12543" max="12544" width="7.42578125" style="189" customWidth="1"/>
    <col min="12545" max="12545" width="8.28515625" style="189" bestFit="1" customWidth="1"/>
    <col min="12546" max="12546" width="7.42578125" style="189" bestFit="1" customWidth="1"/>
    <col min="12547" max="12549" width="7.42578125" style="189" customWidth="1"/>
    <col min="12550" max="12555" width="0" style="189" hidden="1" customWidth="1"/>
    <col min="12556" max="12556" width="7.85546875" style="189" customWidth="1"/>
    <col min="12557" max="12795" width="11.42578125" style="189"/>
    <col min="12796" max="12796" width="18.140625" style="189" customWidth="1"/>
    <col min="12797" max="12797" width="8" style="189" bestFit="1" customWidth="1"/>
    <col min="12798" max="12798" width="7.42578125" style="189" bestFit="1" customWidth="1"/>
    <col min="12799" max="12800" width="7.42578125" style="189" customWidth="1"/>
    <col min="12801" max="12801" width="8.28515625" style="189" bestFit="1" customWidth="1"/>
    <col min="12802" max="12802" width="7.42578125" style="189" bestFit="1" customWidth="1"/>
    <col min="12803" max="12805" width="7.42578125" style="189" customWidth="1"/>
    <col min="12806" max="12811" width="0" style="189" hidden="1" customWidth="1"/>
    <col min="12812" max="12812" width="7.85546875" style="189" customWidth="1"/>
    <col min="12813" max="13051" width="11.42578125" style="189"/>
    <col min="13052" max="13052" width="18.140625" style="189" customWidth="1"/>
    <col min="13053" max="13053" width="8" style="189" bestFit="1" customWidth="1"/>
    <col min="13054" max="13054" width="7.42578125" style="189" bestFit="1" customWidth="1"/>
    <col min="13055" max="13056" width="7.42578125" style="189" customWidth="1"/>
    <col min="13057" max="13057" width="8.28515625" style="189" bestFit="1" customWidth="1"/>
    <col min="13058" max="13058" width="7.42578125" style="189" bestFit="1" customWidth="1"/>
    <col min="13059" max="13061" width="7.42578125" style="189" customWidth="1"/>
    <col min="13062" max="13067" width="0" style="189" hidden="1" customWidth="1"/>
    <col min="13068" max="13068" width="7.85546875" style="189" customWidth="1"/>
    <col min="13069" max="13307" width="11.42578125" style="189"/>
    <col min="13308" max="13308" width="18.140625" style="189" customWidth="1"/>
    <col min="13309" max="13309" width="8" style="189" bestFit="1" customWidth="1"/>
    <col min="13310" max="13310" width="7.42578125" style="189" bestFit="1" customWidth="1"/>
    <col min="13311" max="13312" width="7.42578125" style="189" customWidth="1"/>
    <col min="13313" max="13313" width="8.28515625" style="189" bestFit="1" customWidth="1"/>
    <col min="13314" max="13314" width="7.42578125" style="189" bestFit="1" customWidth="1"/>
    <col min="13315" max="13317" width="7.42578125" style="189" customWidth="1"/>
    <col min="13318" max="13323" width="0" style="189" hidden="1" customWidth="1"/>
    <col min="13324" max="13324" width="7.85546875" style="189" customWidth="1"/>
    <col min="13325" max="13563" width="11.42578125" style="189"/>
    <col min="13564" max="13564" width="18.140625" style="189" customWidth="1"/>
    <col min="13565" max="13565" width="8" style="189" bestFit="1" customWidth="1"/>
    <col min="13566" max="13566" width="7.42578125" style="189" bestFit="1" customWidth="1"/>
    <col min="13567" max="13568" width="7.42578125" style="189" customWidth="1"/>
    <col min="13569" max="13569" width="8.28515625" style="189" bestFit="1" customWidth="1"/>
    <col min="13570" max="13570" width="7.42578125" style="189" bestFit="1" customWidth="1"/>
    <col min="13571" max="13573" width="7.42578125" style="189" customWidth="1"/>
    <col min="13574" max="13579" width="0" style="189" hidden="1" customWidth="1"/>
    <col min="13580" max="13580" width="7.85546875" style="189" customWidth="1"/>
    <col min="13581" max="13819" width="11.42578125" style="189"/>
    <col min="13820" max="13820" width="18.140625" style="189" customWidth="1"/>
    <col min="13821" max="13821" width="8" style="189" bestFit="1" customWidth="1"/>
    <col min="13822" max="13822" width="7.42578125" style="189" bestFit="1" customWidth="1"/>
    <col min="13823" max="13824" width="7.42578125" style="189" customWidth="1"/>
    <col min="13825" max="13825" width="8.28515625" style="189" bestFit="1" customWidth="1"/>
    <col min="13826" max="13826" width="7.42578125" style="189" bestFit="1" customWidth="1"/>
    <col min="13827" max="13829" width="7.42578125" style="189" customWidth="1"/>
    <col min="13830" max="13835" width="0" style="189" hidden="1" customWidth="1"/>
    <col min="13836" max="13836" width="7.85546875" style="189" customWidth="1"/>
    <col min="13837" max="14075" width="11.42578125" style="189"/>
    <col min="14076" max="14076" width="18.140625" style="189" customWidth="1"/>
    <col min="14077" max="14077" width="8" style="189" bestFit="1" customWidth="1"/>
    <col min="14078" max="14078" width="7.42578125" style="189" bestFit="1" customWidth="1"/>
    <col min="14079" max="14080" width="7.42578125" style="189" customWidth="1"/>
    <col min="14081" max="14081" width="8.28515625" style="189" bestFit="1" customWidth="1"/>
    <col min="14082" max="14082" width="7.42578125" style="189" bestFit="1" customWidth="1"/>
    <col min="14083" max="14085" width="7.42578125" style="189" customWidth="1"/>
    <col min="14086" max="14091" width="0" style="189" hidden="1" customWidth="1"/>
    <col min="14092" max="14092" width="7.85546875" style="189" customWidth="1"/>
    <col min="14093" max="14331" width="11.42578125" style="189"/>
    <col min="14332" max="14332" width="18.140625" style="189" customWidth="1"/>
    <col min="14333" max="14333" width="8" style="189" bestFit="1" customWidth="1"/>
    <col min="14334" max="14334" width="7.42578125" style="189" bestFit="1" customWidth="1"/>
    <col min="14335" max="14336" width="7.42578125" style="189" customWidth="1"/>
    <col min="14337" max="14337" width="8.28515625" style="189" bestFit="1" customWidth="1"/>
    <col min="14338" max="14338" width="7.42578125" style="189" bestFit="1" customWidth="1"/>
    <col min="14339" max="14341" width="7.42578125" style="189" customWidth="1"/>
    <col min="14342" max="14347" width="0" style="189" hidden="1" customWidth="1"/>
    <col min="14348" max="14348" width="7.85546875" style="189" customWidth="1"/>
    <col min="14349" max="14587" width="11.42578125" style="189"/>
    <col min="14588" max="14588" width="18.140625" style="189" customWidth="1"/>
    <col min="14589" max="14589" width="8" style="189" bestFit="1" customWidth="1"/>
    <col min="14590" max="14590" width="7.42578125" style="189" bestFit="1" customWidth="1"/>
    <col min="14591" max="14592" width="7.42578125" style="189" customWidth="1"/>
    <col min="14593" max="14593" width="8.28515625" style="189" bestFit="1" customWidth="1"/>
    <col min="14594" max="14594" width="7.42578125" style="189" bestFit="1" customWidth="1"/>
    <col min="14595" max="14597" width="7.42578125" style="189" customWidth="1"/>
    <col min="14598" max="14603" width="0" style="189" hidden="1" customWidth="1"/>
    <col min="14604" max="14604" width="7.85546875" style="189" customWidth="1"/>
    <col min="14605" max="14843" width="11.42578125" style="189"/>
    <col min="14844" max="14844" width="18.140625" style="189" customWidth="1"/>
    <col min="14845" max="14845" width="8" style="189" bestFit="1" customWidth="1"/>
    <col min="14846" max="14846" width="7.42578125" style="189" bestFit="1" customWidth="1"/>
    <col min="14847" max="14848" width="7.42578125" style="189" customWidth="1"/>
    <col min="14849" max="14849" width="8.28515625" style="189" bestFit="1" customWidth="1"/>
    <col min="14850" max="14850" width="7.42578125" style="189" bestFit="1" customWidth="1"/>
    <col min="14851" max="14853" width="7.42578125" style="189" customWidth="1"/>
    <col min="14854" max="14859" width="0" style="189" hidden="1" customWidth="1"/>
    <col min="14860" max="14860" width="7.85546875" style="189" customWidth="1"/>
    <col min="14861" max="15099" width="11.42578125" style="189"/>
    <col min="15100" max="15100" width="18.140625" style="189" customWidth="1"/>
    <col min="15101" max="15101" width="8" style="189" bestFit="1" customWidth="1"/>
    <col min="15102" max="15102" width="7.42578125" style="189" bestFit="1" customWidth="1"/>
    <col min="15103" max="15104" width="7.42578125" style="189" customWidth="1"/>
    <col min="15105" max="15105" width="8.28515625" style="189" bestFit="1" customWidth="1"/>
    <col min="15106" max="15106" width="7.42578125" style="189" bestFit="1" customWidth="1"/>
    <col min="15107" max="15109" width="7.42578125" style="189" customWidth="1"/>
    <col min="15110" max="15115" width="0" style="189" hidden="1" customWidth="1"/>
    <col min="15116" max="15116" width="7.85546875" style="189" customWidth="1"/>
    <col min="15117" max="15355" width="11.42578125" style="189"/>
    <col min="15356" max="15356" width="18.140625" style="189" customWidth="1"/>
    <col min="15357" max="15357" width="8" style="189" bestFit="1" customWidth="1"/>
    <col min="15358" max="15358" width="7.42578125" style="189" bestFit="1" customWidth="1"/>
    <col min="15359" max="15360" width="7.42578125" style="189" customWidth="1"/>
    <col min="15361" max="15361" width="8.28515625" style="189" bestFit="1" customWidth="1"/>
    <col min="15362" max="15362" width="7.42578125" style="189" bestFit="1" customWidth="1"/>
    <col min="15363" max="15365" width="7.42578125" style="189" customWidth="1"/>
    <col min="15366" max="15371" width="0" style="189" hidden="1" customWidth="1"/>
    <col min="15372" max="15372" width="7.85546875" style="189" customWidth="1"/>
    <col min="15373" max="15611" width="11.42578125" style="189"/>
    <col min="15612" max="15612" width="18.140625" style="189" customWidth="1"/>
    <col min="15613" max="15613" width="8" style="189" bestFit="1" customWidth="1"/>
    <col min="15614" max="15614" width="7.42578125" style="189" bestFit="1" customWidth="1"/>
    <col min="15615" max="15616" width="7.42578125" style="189" customWidth="1"/>
    <col min="15617" max="15617" width="8.28515625" style="189" bestFit="1" customWidth="1"/>
    <col min="15618" max="15618" width="7.42578125" style="189" bestFit="1" customWidth="1"/>
    <col min="15619" max="15621" width="7.42578125" style="189" customWidth="1"/>
    <col min="15622" max="15627" width="0" style="189" hidden="1" customWidth="1"/>
    <col min="15628" max="15628" width="7.85546875" style="189" customWidth="1"/>
    <col min="15629" max="15867" width="11.42578125" style="189"/>
    <col min="15868" max="15868" width="18.140625" style="189" customWidth="1"/>
    <col min="15869" max="15869" width="8" style="189" bestFit="1" customWidth="1"/>
    <col min="15870" max="15870" width="7.42578125" style="189" bestFit="1" customWidth="1"/>
    <col min="15871" max="15872" width="7.42578125" style="189" customWidth="1"/>
    <col min="15873" max="15873" width="8.28515625" style="189" bestFit="1" customWidth="1"/>
    <col min="15874" max="15874" width="7.42578125" style="189" bestFit="1" customWidth="1"/>
    <col min="15875" max="15877" width="7.42578125" style="189" customWidth="1"/>
    <col min="15878" max="15883" width="0" style="189" hidden="1" customWidth="1"/>
    <col min="15884" max="15884" width="7.85546875" style="189" customWidth="1"/>
    <col min="15885" max="16123" width="11.42578125" style="189"/>
    <col min="16124" max="16124" width="18.140625" style="189" customWidth="1"/>
    <col min="16125" max="16125" width="8" style="189" bestFit="1" customWidth="1"/>
    <col min="16126" max="16126" width="7.42578125" style="189" bestFit="1" customWidth="1"/>
    <col min="16127" max="16128" width="7.42578125" style="189" customWidth="1"/>
    <col min="16129" max="16129" width="8.28515625" style="189" bestFit="1" customWidth="1"/>
    <col min="16130" max="16130" width="7.42578125" style="189" bestFit="1" customWidth="1"/>
    <col min="16131" max="16133" width="7.42578125" style="189" customWidth="1"/>
    <col min="16134" max="16139" width="0" style="189" hidden="1" customWidth="1"/>
    <col min="16140" max="16140" width="7.85546875" style="189" customWidth="1"/>
    <col min="16141" max="16384" width="11.42578125" style="189"/>
  </cols>
  <sheetData>
    <row r="1" spans="1:16" s="190" customFormat="1" x14ac:dyDescent="0.2">
      <c r="B1" s="203"/>
      <c r="C1" s="203"/>
      <c r="D1" s="203"/>
      <c r="E1" s="203"/>
      <c r="F1" s="203"/>
      <c r="G1" s="203"/>
      <c r="H1" s="203"/>
      <c r="I1" s="203"/>
      <c r="J1" s="203"/>
      <c r="K1" s="203"/>
      <c r="L1" s="203"/>
    </row>
    <row r="2" spans="1:16" s="190" customFormat="1" x14ac:dyDescent="0.2">
      <c r="A2" s="217" t="s">
        <v>121</v>
      </c>
      <c r="B2" s="203"/>
      <c r="C2" s="203"/>
      <c r="D2" s="203"/>
      <c r="E2" s="203"/>
      <c r="F2" s="203"/>
      <c r="G2" s="203"/>
      <c r="H2" s="203"/>
      <c r="I2" s="203"/>
      <c r="K2" s="203"/>
      <c r="L2" s="203"/>
    </row>
    <row r="3" spans="1:16" s="190" customFormat="1" ht="15" x14ac:dyDescent="0.25">
      <c r="A3" s="217" t="s">
        <v>122</v>
      </c>
      <c r="B3" s="203"/>
      <c r="C3" s="203"/>
      <c r="D3" s="203"/>
      <c r="E3" s="203"/>
      <c r="F3" s="203"/>
      <c r="G3" s="203"/>
      <c r="H3" s="203"/>
      <c r="I3" s="203"/>
      <c r="J3" s="203"/>
      <c r="K3" s="359"/>
      <c r="L3" s="203"/>
    </row>
    <row r="4" spans="1:16" s="190" customFormat="1" x14ac:dyDescent="0.2">
      <c r="B4" s="203"/>
      <c r="C4" s="203"/>
      <c r="D4" s="203"/>
      <c r="E4" s="203"/>
      <c r="F4" s="203"/>
      <c r="G4" s="203"/>
      <c r="H4" s="203"/>
      <c r="I4" s="203"/>
      <c r="J4" s="203"/>
      <c r="K4" s="203"/>
      <c r="L4" s="203"/>
    </row>
    <row r="5" spans="1:16" s="190" customFormat="1" ht="12.75" x14ac:dyDescent="0.2">
      <c r="B5" s="424" t="s">
        <v>116</v>
      </c>
      <c r="C5" s="424"/>
      <c r="D5" s="424"/>
      <c r="E5" s="424"/>
      <c r="F5" s="424"/>
      <c r="G5" s="424"/>
      <c r="H5" s="424"/>
      <c r="I5" s="424"/>
      <c r="J5" s="424"/>
      <c r="K5" s="424"/>
      <c r="M5" s="390" t="s">
        <v>594</v>
      </c>
      <c r="O5" s="360"/>
    </row>
    <row r="6" spans="1:16" s="190" customFormat="1" ht="12.75" x14ac:dyDescent="0.2">
      <c r="B6" s="437" t="str">
        <f>'Solicitudes Regiones'!$B$6:$P$6</f>
        <v>Acumuladas de julio de 2008 a octubre de 2018</v>
      </c>
      <c r="C6" s="437"/>
      <c r="D6" s="437"/>
      <c r="E6" s="437"/>
      <c r="F6" s="437"/>
      <c r="G6" s="437"/>
      <c r="H6" s="437"/>
      <c r="I6" s="437"/>
      <c r="J6" s="437"/>
      <c r="K6" s="437"/>
      <c r="L6" s="231"/>
    </row>
    <row r="7" spans="1:16" x14ac:dyDescent="0.2">
      <c r="B7" s="191"/>
      <c r="C7" s="192"/>
      <c r="D7" s="192"/>
      <c r="E7" s="192"/>
      <c r="F7" s="192"/>
      <c r="G7" s="192"/>
      <c r="H7" s="192"/>
      <c r="I7" s="192"/>
      <c r="J7" s="192"/>
      <c r="K7" s="192"/>
      <c r="L7" s="192"/>
    </row>
    <row r="8" spans="1:16" ht="15" customHeight="1" x14ac:dyDescent="0.2">
      <c r="B8" s="453" t="s">
        <v>73</v>
      </c>
      <c r="C8" s="454"/>
      <c r="D8" s="454"/>
      <c r="E8" s="454"/>
      <c r="F8" s="454"/>
      <c r="G8" s="454"/>
      <c r="H8" s="454"/>
      <c r="I8" s="454"/>
      <c r="J8" s="454"/>
      <c r="K8" s="455"/>
      <c r="L8" s="208"/>
    </row>
    <row r="9" spans="1:16" ht="20.25" customHeight="1" x14ac:dyDescent="0.2">
      <c r="B9" s="452" t="s">
        <v>74</v>
      </c>
      <c r="C9" s="453" t="s">
        <v>2</v>
      </c>
      <c r="D9" s="454"/>
      <c r="E9" s="454"/>
      <c r="F9" s="454"/>
      <c r="G9" s="454"/>
      <c r="H9" s="454"/>
      <c r="I9" s="454"/>
      <c r="J9" s="454"/>
      <c r="K9" s="455"/>
    </row>
    <row r="10" spans="1:16" ht="24" x14ac:dyDescent="0.2">
      <c r="B10" s="452"/>
      <c r="C10" s="186" t="s">
        <v>75</v>
      </c>
      <c r="D10" s="186" t="s">
        <v>76</v>
      </c>
      <c r="E10" s="186" t="s">
        <v>77</v>
      </c>
      <c r="F10" s="186" t="s">
        <v>78</v>
      </c>
      <c r="G10" s="186" t="s">
        <v>8</v>
      </c>
      <c r="H10" s="186" t="s">
        <v>79</v>
      </c>
      <c r="I10" s="186" t="s">
        <v>80</v>
      </c>
      <c r="J10" s="186" t="s">
        <v>81</v>
      </c>
      <c r="K10" s="247" t="s">
        <v>46</v>
      </c>
    </row>
    <row r="11" spans="1:16" x14ac:dyDescent="0.2">
      <c r="B11" s="181" t="s">
        <v>409</v>
      </c>
      <c r="C11" s="181">
        <v>1143</v>
      </c>
      <c r="D11" s="181">
        <v>685</v>
      </c>
      <c r="E11" s="181">
        <f>D11+C11</f>
        <v>1828</v>
      </c>
      <c r="F11" s="182">
        <f>E11/$E$21</f>
        <v>0.52258433390508863</v>
      </c>
      <c r="G11" s="181">
        <v>3497</v>
      </c>
      <c r="H11" s="181">
        <v>304</v>
      </c>
      <c r="I11" s="181">
        <f>G11+H11</f>
        <v>3801</v>
      </c>
      <c r="J11" s="182">
        <f>I11/$I$21</f>
        <v>0.56302769960005927</v>
      </c>
      <c r="K11" s="181">
        <f t="shared" ref="K11:K20" si="0">E11+I11</f>
        <v>5629</v>
      </c>
      <c r="P11" s="194"/>
    </row>
    <row r="12" spans="1:16" x14ac:dyDescent="0.2">
      <c r="B12" s="181" t="s">
        <v>410</v>
      </c>
      <c r="C12" s="181">
        <v>35</v>
      </c>
      <c r="D12" s="181">
        <v>8</v>
      </c>
      <c r="E12" s="181">
        <f t="shared" ref="E12:E20" si="1">D12+C12</f>
        <v>43</v>
      </c>
      <c r="F12" s="182">
        <f t="shared" ref="F12:F20" si="2">E12/$E$21</f>
        <v>1.2292738707833047E-2</v>
      </c>
      <c r="G12" s="181">
        <v>71</v>
      </c>
      <c r="H12" s="181">
        <v>1</v>
      </c>
      <c r="I12" s="181">
        <f t="shared" ref="I12:I20" si="3">G12+H12</f>
        <v>72</v>
      </c>
      <c r="J12" s="182">
        <f t="shared" ref="J12:J20" si="4">I12/$I$21</f>
        <v>1.0665086653829063E-2</v>
      </c>
      <c r="K12" s="181">
        <f t="shared" si="0"/>
        <v>115</v>
      </c>
      <c r="P12" s="194"/>
    </row>
    <row r="13" spans="1:16" x14ac:dyDescent="0.2">
      <c r="B13" s="181" t="s">
        <v>411</v>
      </c>
      <c r="C13" s="181">
        <v>450</v>
      </c>
      <c r="D13" s="181">
        <v>237</v>
      </c>
      <c r="E13" s="181">
        <f t="shared" si="1"/>
        <v>687</v>
      </c>
      <c r="F13" s="182">
        <f t="shared" si="2"/>
        <v>0.19639794168096056</v>
      </c>
      <c r="G13" s="181">
        <v>1514</v>
      </c>
      <c r="H13" s="181">
        <v>117</v>
      </c>
      <c r="I13" s="181">
        <f t="shared" si="3"/>
        <v>1631</v>
      </c>
      <c r="J13" s="182">
        <f t="shared" si="4"/>
        <v>0.24159383794993333</v>
      </c>
      <c r="K13" s="181">
        <f t="shared" si="0"/>
        <v>2318</v>
      </c>
      <c r="P13" s="194"/>
    </row>
    <row r="14" spans="1:16" x14ac:dyDescent="0.2">
      <c r="B14" s="181" t="s">
        <v>412</v>
      </c>
      <c r="C14" s="181">
        <v>97</v>
      </c>
      <c r="D14" s="181">
        <v>41</v>
      </c>
      <c r="E14" s="181">
        <f t="shared" si="1"/>
        <v>138</v>
      </c>
      <c r="F14" s="182">
        <f t="shared" si="2"/>
        <v>3.9451114922813037E-2</v>
      </c>
      <c r="G14" s="181">
        <v>302</v>
      </c>
      <c r="H14" s="181">
        <v>21</v>
      </c>
      <c r="I14" s="181">
        <f t="shared" si="3"/>
        <v>323</v>
      </c>
      <c r="J14" s="182">
        <f t="shared" si="4"/>
        <v>4.784476373870538E-2</v>
      </c>
      <c r="K14" s="181">
        <f t="shared" si="0"/>
        <v>461</v>
      </c>
      <c r="P14" s="194"/>
    </row>
    <row r="15" spans="1:16" x14ac:dyDescent="0.2">
      <c r="B15" s="181" t="s">
        <v>413</v>
      </c>
      <c r="C15" s="181">
        <v>35</v>
      </c>
      <c r="D15" s="181">
        <v>14</v>
      </c>
      <c r="E15" s="181">
        <f t="shared" si="1"/>
        <v>49</v>
      </c>
      <c r="F15" s="182">
        <f t="shared" si="2"/>
        <v>1.4008004574042309E-2</v>
      </c>
      <c r="G15" s="181">
        <v>55</v>
      </c>
      <c r="H15" s="181">
        <v>4</v>
      </c>
      <c r="I15" s="181">
        <f t="shared" si="3"/>
        <v>59</v>
      </c>
      <c r="J15" s="182">
        <f t="shared" si="4"/>
        <v>8.7394460079988148E-3</v>
      </c>
      <c r="K15" s="181">
        <f t="shared" si="0"/>
        <v>108</v>
      </c>
      <c r="P15" s="194"/>
    </row>
    <row r="16" spans="1:16" x14ac:dyDescent="0.2">
      <c r="B16" s="181" t="s">
        <v>414</v>
      </c>
      <c r="C16" s="181">
        <v>129</v>
      </c>
      <c r="D16" s="181">
        <v>44</v>
      </c>
      <c r="E16" s="181">
        <f t="shared" si="1"/>
        <v>173</v>
      </c>
      <c r="F16" s="182">
        <f t="shared" si="2"/>
        <v>4.9456832475700402E-2</v>
      </c>
      <c r="G16" s="181">
        <v>176</v>
      </c>
      <c r="H16" s="181">
        <v>10</v>
      </c>
      <c r="I16" s="181">
        <f t="shared" si="3"/>
        <v>186</v>
      </c>
      <c r="J16" s="182">
        <f t="shared" si="4"/>
        <v>2.7551473855725078E-2</v>
      </c>
      <c r="K16" s="181">
        <f t="shared" si="0"/>
        <v>359</v>
      </c>
      <c r="P16" s="194"/>
    </row>
    <row r="17" spans="2:16" x14ac:dyDescent="0.2">
      <c r="B17" s="181" t="s">
        <v>415</v>
      </c>
      <c r="C17" s="181">
        <v>4</v>
      </c>
      <c r="D17" s="181">
        <v>1</v>
      </c>
      <c r="E17" s="181">
        <f t="shared" si="1"/>
        <v>5</v>
      </c>
      <c r="F17" s="182">
        <f t="shared" si="2"/>
        <v>1.429388221841052E-3</v>
      </c>
      <c r="G17" s="181">
        <v>18</v>
      </c>
      <c r="H17" s="181">
        <v>0</v>
      </c>
      <c r="I17" s="181">
        <f t="shared" si="3"/>
        <v>18</v>
      </c>
      <c r="J17" s="182">
        <f t="shared" si="4"/>
        <v>2.6662716634572657E-3</v>
      </c>
      <c r="K17" s="181">
        <f t="shared" si="0"/>
        <v>23</v>
      </c>
      <c r="P17" s="194"/>
    </row>
    <row r="18" spans="2:16" x14ac:dyDescent="0.2">
      <c r="B18" s="181" t="s">
        <v>416</v>
      </c>
      <c r="C18" s="181">
        <v>9</v>
      </c>
      <c r="D18" s="181">
        <v>2</v>
      </c>
      <c r="E18" s="181">
        <f t="shared" si="1"/>
        <v>11</v>
      </c>
      <c r="F18" s="182">
        <f t="shared" si="2"/>
        <v>3.1446540880503146E-3</v>
      </c>
      <c r="G18" s="181">
        <v>21</v>
      </c>
      <c r="H18" s="181">
        <v>2</v>
      </c>
      <c r="I18" s="181">
        <f t="shared" si="3"/>
        <v>23</v>
      </c>
      <c r="J18" s="182">
        <f t="shared" si="4"/>
        <v>3.4069026810842839E-3</v>
      </c>
      <c r="K18" s="181">
        <f t="shared" si="0"/>
        <v>34</v>
      </c>
      <c r="P18" s="194"/>
    </row>
    <row r="19" spans="2:16" x14ac:dyDescent="0.2">
      <c r="B19" s="181" t="s">
        <v>417</v>
      </c>
      <c r="C19" s="181">
        <v>342</v>
      </c>
      <c r="D19" s="181">
        <v>102</v>
      </c>
      <c r="E19" s="181">
        <f t="shared" si="1"/>
        <v>444</v>
      </c>
      <c r="F19" s="182">
        <f t="shared" si="2"/>
        <v>0.12692967409948541</v>
      </c>
      <c r="G19" s="181">
        <v>397</v>
      </c>
      <c r="H19" s="181">
        <v>31</v>
      </c>
      <c r="I19" s="181">
        <f t="shared" si="3"/>
        <v>428</v>
      </c>
      <c r="J19" s="182">
        <f t="shared" si="4"/>
        <v>6.339801510887276E-2</v>
      </c>
      <c r="K19" s="181">
        <f t="shared" si="0"/>
        <v>872</v>
      </c>
      <c r="P19" s="194"/>
    </row>
    <row r="20" spans="2:16" x14ac:dyDescent="0.2">
      <c r="B20" s="181" t="s">
        <v>418</v>
      </c>
      <c r="C20" s="181">
        <v>91</v>
      </c>
      <c r="D20" s="181">
        <v>29</v>
      </c>
      <c r="E20" s="181">
        <f t="shared" si="1"/>
        <v>120</v>
      </c>
      <c r="F20" s="182">
        <f t="shared" si="2"/>
        <v>3.430531732418525E-2</v>
      </c>
      <c r="G20" s="181">
        <v>195</v>
      </c>
      <c r="H20" s="181">
        <v>15</v>
      </c>
      <c r="I20" s="181">
        <f t="shared" si="3"/>
        <v>210</v>
      </c>
      <c r="J20" s="182">
        <f t="shared" si="4"/>
        <v>3.1106502740334767E-2</v>
      </c>
      <c r="K20" s="181">
        <f t="shared" si="0"/>
        <v>330</v>
      </c>
      <c r="P20" s="194"/>
    </row>
    <row r="21" spans="2:16" x14ac:dyDescent="0.2">
      <c r="B21" s="183" t="s">
        <v>66</v>
      </c>
      <c r="C21" s="181">
        <f t="shared" ref="C21:H21" si="5">SUM(C11:C20)</f>
        <v>2335</v>
      </c>
      <c r="D21" s="181">
        <f t="shared" si="5"/>
        <v>1163</v>
      </c>
      <c r="E21" s="183">
        <f t="shared" ref="E21" si="6">D21+C21</f>
        <v>3498</v>
      </c>
      <c r="F21" s="185">
        <f t="shared" ref="F21" si="7">E21/$E$21</f>
        <v>1</v>
      </c>
      <c r="G21" s="181">
        <f t="shared" si="5"/>
        <v>6246</v>
      </c>
      <c r="H21" s="181">
        <f t="shared" si="5"/>
        <v>505</v>
      </c>
      <c r="I21" s="183">
        <f t="shared" ref="I21" si="8">G21+H21</f>
        <v>6751</v>
      </c>
      <c r="J21" s="185">
        <f t="shared" ref="J21" si="9">I21/$I$21</f>
        <v>1</v>
      </c>
      <c r="K21" s="183">
        <f t="shared" ref="K21:K22" si="10">E21+I21</f>
        <v>10249</v>
      </c>
      <c r="P21" s="194"/>
    </row>
    <row r="22" spans="2:16" ht="25.5" customHeight="1" x14ac:dyDescent="0.2">
      <c r="B22" s="195" t="s">
        <v>82</v>
      </c>
      <c r="C22" s="196">
        <f>+C21/$K$21</f>
        <v>0.22782710508342277</v>
      </c>
      <c r="D22" s="196">
        <f>+D21/$K$21</f>
        <v>0.11347448531564056</v>
      </c>
      <c r="E22" s="237">
        <f>C22+D22</f>
        <v>0.34130159039906333</v>
      </c>
      <c r="F22" s="197"/>
      <c r="G22" s="196">
        <f>+G21/$K$21</f>
        <v>0.60942530978632059</v>
      </c>
      <c r="H22" s="196">
        <f>+H21/$K$21</f>
        <v>4.9273099814616063E-2</v>
      </c>
      <c r="I22" s="197">
        <f>G22+H22</f>
        <v>0.65869840960093662</v>
      </c>
      <c r="J22" s="197"/>
      <c r="K22" s="197">
        <f t="shared" si="10"/>
        <v>1</v>
      </c>
    </row>
    <row r="23" spans="2:16" x14ac:dyDescent="0.2">
      <c r="B23" s="188"/>
      <c r="C23" s="201"/>
      <c r="D23" s="201"/>
      <c r="E23" s="201"/>
      <c r="F23" s="201"/>
      <c r="G23" s="201"/>
      <c r="H23" s="201"/>
      <c r="I23" s="201"/>
      <c r="J23" s="201"/>
      <c r="K23" s="201"/>
    </row>
    <row r="24" spans="2:16" ht="12.75" x14ac:dyDescent="0.2">
      <c r="B24" s="424" t="s">
        <v>117</v>
      </c>
      <c r="C24" s="424"/>
      <c r="D24" s="424"/>
      <c r="E24" s="424"/>
      <c r="F24" s="424"/>
      <c r="G24" s="424"/>
      <c r="H24" s="424"/>
      <c r="I24" s="424"/>
      <c r="J24" s="424"/>
      <c r="K24" s="424"/>
    </row>
    <row r="25" spans="2:16" ht="12.75" x14ac:dyDescent="0.2">
      <c r="B25" s="437" t="str">
        <f>'Solicitudes Regiones'!$B$6:$P$6</f>
        <v>Acumuladas de julio de 2008 a octubre de 2018</v>
      </c>
      <c r="C25" s="437"/>
      <c r="D25" s="437"/>
      <c r="E25" s="437"/>
      <c r="F25" s="437"/>
      <c r="G25" s="437"/>
      <c r="H25" s="437"/>
      <c r="I25" s="437"/>
      <c r="J25" s="437"/>
      <c r="K25" s="437"/>
    </row>
    <row r="26" spans="2:16" x14ac:dyDescent="0.2">
      <c r="B26" s="188"/>
      <c r="C26" s="201"/>
      <c r="D26" s="201"/>
      <c r="E26" s="201"/>
      <c r="F26" s="201"/>
      <c r="G26" s="201"/>
      <c r="H26" s="201"/>
      <c r="I26" s="201"/>
      <c r="J26" s="201"/>
      <c r="K26" s="201"/>
    </row>
    <row r="27" spans="2:16" ht="15" customHeight="1" x14ac:dyDescent="0.2">
      <c r="B27" s="452" t="s">
        <v>83</v>
      </c>
      <c r="C27" s="452"/>
      <c r="D27" s="452"/>
      <c r="E27" s="452"/>
      <c r="F27" s="452"/>
      <c r="G27" s="452"/>
      <c r="H27" s="452"/>
      <c r="I27" s="452"/>
      <c r="J27" s="452"/>
      <c r="K27" s="452"/>
      <c r="L27" s="202"/>
    </row>
    <row r="28" spans="2:16" ht="15" customHeight="1" x14ac:dyDescent="0.2">
      <c r="B28" s="452" t="s">
        <v>74</v>
      </c>
      <c r="C28" s="452" t="s">
        <v>2</v>
      </c>
      <c r="D28" s="452"/>
      <c r="E28" s="452"/>
      <c r="F28" s="452"/>
      <c r="G28" s="452"/>
      <c r="H28" s="452"/>
      <c r="I28" s="452"/>
      <c r="J28" s="452"/>
      <c r="K28" s="187" t="s">
        <v>115</v>
      </c>
    </row>
    <row r="29" spans="2:16" ht="24" x14ac:dyDescent="0.2">
      <c r="B29" s="452"/>
      <c r="C29" s="187" t="s">
        <v>75</v>
      </c>
      <c r="D29" s="187" t="s">
        <v>76</v>
      </c>
      <c r="E29" s="187" t="s">
        <v>77</v>
      </c>
      <c r="F29" s="187" t="s">
        <v>78</v>
      </c>
      <c r="G29" s="187" t="s">
        <v>8</v>
      </c>
      <c r="H29" s="187" t="s">
        <v>79</v>
      </c>
      <c r="I29" s="187" t="s">
        <v>80</v>
      </c>
      <c r="J29" s="187" t="s">
        <v>81</v>
      </c>
      <c r="K29" s="187" t="s">
        <v>46</v>
      </c>
    </row>
    <row r="30" spans="2:16" x14ac:dyDescent="0.2">
      <c r="B30" s="181" t="s">
        <v>409</v>
      </c>
      <c r="C30" s="181">
        <v>981</v>
      </c>
      <c r="D30" s="181">
        <v>310</v>
      </c>
      <c r="E30" s="181">
        <f>C30+D30</f>
        <v>1291</v>
      </c>
      <c r="F30" s="182">
        <f>E30/$E$40</f>
        <v>0.48643556895252449</v>
      </c>
      <c r="G30" s="181">
        <v>2795</v>
      </c>
      <c r="H30" s="181">
        <v>238</v>
      </c>
      <c r="I30" s="181">
        <f>G30+H30</f>
        <v>3033</v>
      </c>
      <c r="J30" s="182">
        <f>I30/$I$40</f>
        <v>0.55815237394184758</v>
      </c>
      <c r="K30" s="181">
        <f t="shared" ref="K30:K39" si="11">E30+I30</f>
        <v>4324</v>
      </c>
    </row>
    <row r="31" spans="2:16" x14ac:dyDescent="0.2">
      <c r="B31" s="181" t="s">
        <v>410</v>
      </c>
      <c r="C31" s="181">
        <v>34</v>
      </c>
      <c r="D31" s="181">
        <v>3</v>
      </c>
      <c r="E31" s="181">
        <f t="shared" ref="E31:E39" si="12">C31+D31</f>
        <v>37</v>
      </c>
      <c r="F31" s="182">
        <f t="shared" ref="F31:F39" si="13">E31/$E$40</f>
        <v>1.3941220798794273E-2</v>
      </c>
      <c r="G31" s="181">
        <v>62</v>
      </c>
      <c r="H31" s="181">
        <v>1</v>
      </c>
      <c r="I31" s="181">
        <f t="shared" ref="I31:I39" si="14">G31+H31</f>
        <v>63</v>
      </c>
      <c r="J31" s="182">
        <f t="shared" ref="J31:J39" si="15">I31/$I$40</f>
        <v>1.159366948840633E-2</v>
      </c>
      <c r="K31" s="181">
        <f t="shared" si="11"/>
        <v>100</v>
      </c>
    </row>
    <row r="32" spans="2:16" x14ac:dyDescent="0.2">
      <c r="B32" s="181" t="s">
        <v>411</v>
      </c>
      <c r="C32" s="181">
        <v>417</v>
      </c>
      <c r="D32" s="181">
        <v>133</v>
      </c>
      <c r="E32" s="181">
        <f t="shared" si="12"/>
        <v>550</v>
      </c>
      <c r="F32" s="182">
        <f t="shared" si="13"/>
        <v>0.20723436322532027</v>
      </c>
      <c r="G32" s="181">
        <v>1224</v>
      </c>
      <c r="H32" s="181">
        <v>90</v>
      </c>
      <c r="I32" s="181">
        <f t="shared" si="14"/>
        <v>1314</v>
      </c>
      <c r="J32" s="182">
        <f t="shared" si="15"/>
        <v>0.24181082075818919</v>
      </c>
      <c r="K32" s="181">
        <f t="shared" si="11"/>
        <v>1864</v>
      </c>
    </row>
    <row r="33" spans="2:11" x14ac:dyDescent="0.2">
      <c r="B33" s="181" t="s">
        <v>412</v>
      </c>
      <c r="C33" s="181">
        <v>90</v>
      </c>
      <c r="D33" s="181">
        <v>19</v>
      </c>
      <c r="E33" s="181">
        <f t="shared" si="12"/>
        <v>109</v>
      </c>
      <c r="F33" s="182">
        <f t="shared" si="13"/>
        <v>4.1070082893745287E-2</v>
      </c>
      <c r="G33" s="181">
        <v>234</v>
      </c>
      <c r="H33" s="181">
        <v>14</v>
      </c>
      <c r="I33" s="181">
        <f t="shared" si="14"/>
        <v>248</v>
      </c>
      <c r="J33" s="182">
        <f t="shared" si="15"/>
        <v>4.5638571954361426E-2</v>
      </c>
      <c r="K33" s="181">
        <f t="shared" si="11"/>
        <v>357</v>
      </c>
    </row>
    <row r="34" spans="2:11" x14ac:dyDescent="0.2">
      <c r="B34" s="181" t="s">
        <v>413</v>
      </c>
      <c r="C34" s="181">
        <v>35</v>
      </c>
      <c r="D34" s="181">
        <v>6</v>
      </c>
      <c r="E34" s="181">
        <f t="shared" si="12"/>
        <v>41</v>
      </c>
      <c r="F34" s="182">
        <f t="shared" si="13"/>
        <v>1.544837980406933E-2</v>
      </c>
      <c r="G34" s="181">
        <v>49</v>
      </c>
      <c r="H34" s="181">
        <v>4</v>
      </c>
      <c r="I34" s="181">
        <f t="shared" si="14"/>
        <v>53</v>
      </c>
      <c r="J34" s="182">
        <f t="shared" si="15"/>
        <v>9.7534044902465953E-3</v>
      </c>
      <c r="K34" s="181">
        <f t="shared" si="11"/>
        <v>94</v>
      </c>
    </row>
    <row r="35" spans="2:11" x14ac:dyDescent="0.2">
      <c r="B35" s="181" t="s">
        <v>414</v>
      </c>
      <c r="C35" s="181">
        <v>117</v>
      </c>
      <c r="D35" s="181">
        <v>21</v>
      </c>
      <c r="E35" s="181">
        <f t="shared" si="12"/>
        <v>138</v>
      </c>
      <c r="F35" s="182">
        <f t="shared" si="13"/>
        <v>5.1996985681989447E-2</v>
      </c>
      <c r="G35" s="181">
        <v>148</v>
      </c>
      <c r="H35" s="181">
        <v>4</v>
      </c>
      <c r="I35" s="181">
        <f t="shared" si="14"/>
        <v>152</v>
      </c>
      <c r="J35" s="182">
        <f t="shared" si="15"/>
        <v>2.7972027972027972E-2</v>
      </c>
      <c r="K35" s="181">
        <f t="shared" si="11"/>
        <v>290</v>
      </c>
    </row>
    <row r="36" spans="2:11" x14ac:dyDescent="0.2">
      <c r="B36" s="181" t="s">
        <v>415</v>
      </c>
      <c r="C36" s="181">
        <v>4</v>
      </c>
      <c r="D36" s="181">
        <v>0</v>
      </c>
      <c r="E36" s="181">
        <f t="shared" si="12"/>
        <v>4</v>
      </c>
      <c r="F36" s="182">
        <f t="shared" si="13"/>
        <v>1.5071590052750565E-3</v>
      </c>
      <c r="G36" s="181">
        <v>17</v>
      </c>
      <c r="H36" s="181">
        <v>0</v>
      </c>
      <c r="I36" s="181">
        <f t="shared" si="14"/>
        <v>17</v>
      </c>
      <c r="J36" s="182">
        <f t="shared" si="15"/>
        <v>3.1284504968715496E-3</v>
      </c>
      <c r="K36" s="181">
        <f t="shared" si="11"/>
        <v>21</v>
      </c>
    </row>
    <row r="37" spans="2:11" x14ac:dyDescent="0.2">
      <c r="B37" s="181" t="s">
        <v>416</v>
      </c>
      <c r="C37" s="181">
        <v>9</v>
      </c>
      <c r="D37" s="181">
        <v>1</v>
      </c>
      <c r="E37" s="181">
        <f t="shared" si="12"/>
        <v>10</v>
      </c>
      <c r="F37" s="182">
        <f t="shared" si="13"/>
        <v>3.7678975131876413E-3</v>
      </c>
      <c r="G37" s="181">
        <v>16</v>
      </c>
      <c r="H37" s="181">
        <v>2</v>
      </c>
      <c r="I37" s="181">
        <f t="shared" si="14"/>
        <v>18</v>
      </c>
      <c r="J37" s="182">
        <f t="shared" si="15"/>
        <v>3.3124769966875228E-3</v>
      </c>
      <c r="K37" s="181">
        <f t="shared" si="11"/>
        <v>28</v>
      </c>
    </row>
    <row r="38" spans="2:11" x14ac:dyDescent="0.2">
      <c r="B38" s="181" t="s">
        <v>417</v>
      </c>
      <c r="C38" s="181">
        <v>320</v>
      </c>
      <c r="D38" s="181">
        <v>57</v>
      </c>
      <c r="E38" s="181">
        <f t="shared" si="12"/>
        <v>377</v>
      </c>
      <c r="F38" s="182">
        <f t="shared" si="13"/>
        <v>0.14204973624717407</v>
      </c>
      <c r="G38" s="181">
        <v>341</v>
      </c>
      <c r="H38" s="181">
        <v>21</v>
      </c>
      <c r="I38" s="181">
        <f t="shared" si="14"/>
        <v>362</v>
      </c>
      <c r="J38" s="182">
        <f t="shared" si="15"/>
        <v>6.6617592933382402E-2</v>
      </c>
      <c r="K38" s="181">
        <f t="shared" si="11"/>
        <v>739</v>
      </c>
    </row>
    <row r="39" spans="2:11" x14ac:dyDescent="0.2">
      <c r="B39" s="181" t="s">
        <v>418</v>
      </c>
      <c r="C39" s="181">
        <v>79</v>
      </c>
      <c r="D39" s="181">
        <v>18</v>
      </c>
      <c r="E39" s="181">
        <f t="shared" si="12"/>
        <v>97</v>
      </c>
      <c r="F39" s="182">
        <f t="shared" si="13"/>
        <v>3.6548605877920123E-2</v>
      </c>
      <c r="G39" s="181">
        <v>161</v>
      </c>
      <c r="H39" s="181">
        <v>13</v>
      </c>
      <c r="I39" s="181">
        <f t="shared" si="14"/>
        <v>174</v>
      </c>
      <c r="J39" s="182">
        <f t="shared" si="15"/>
        <v>3.2020610967979389E-2</v>
      </c>
      <c r="K39" s="181">
        <f t="shared" si="11"/>
        <v>271</v>
      </c>
    </row>
    <row r="40" spans="2:11" x14ac:dyDescent="0.2">
      <c r="B40" s="183" t="s">
        <v>66</v>
      </c>
      <c r="C40" s="181">
        <f t="shared" ref="C40:H40" si="16">SUM(C30:C39)</f>
        <v>2086</v>
      </c>
      <c r="D40" s="181">
        <f t="shared" si="16"/>
        <v>568</v>
      </c>
      <c r="E40" s="183">
        <f t="shared" ref="E40" si="17">C40+D40</f>
        <v>2654</v>
      </c>
      <c r="F40" s="185">
        <f t="shared" ref="F40" si="18">E40/$E$40</f>
        <v>1</v>
      </c>
      <c r="G40" s="181">
        <f t="shared" si="16"/>
        <v>5047</v>
      </c>
      <c r="H40" s="181">
        <f t="shared" si="16"/>
        <v>387</v>
      </c>
      <c r="I40" s="183">
        <f t="shared" ref="I40" si="19">G40+H40</f>
        <v>5434</v>
      </c>
      <c r="J40" s="185">
        <f t="shared" ref="J40" si="20">I40/$I$40</f>
        <v>1</v>
      </c>
      <c r="K40" s="183">
        <f t="shared" ref="K40:K41" si="21">E40+I40</f>
        <v>8088</v>
      </c>
    </row>
    <row r="41" spans="2:11" ht="24" x14ac:dyDescent="0.2">
      <c r="B41" s="195" t="s">
        <v>84</v>
      </c>
      <c r="C41" s="196">
        <f>+C40/$K$40</f>
        <v>0.25791295746785359</v>
      </c>
      <c r="D41" s="196">
        <f>+D40/$K$40</f>
        <v>7.0227497527200797E-2</v>
      </c>
      <c r="E41" s="197">
        <f>C41+D41</f>
        <v>0.3281404549950544</v>
      </c>
      <c r="F41" s="196"/>
      <c r="G41" s="196">
        <f>+G40/$K$40</f>
        <v>0.6240108803165183</v>
      </c>
      <c r="H41" s="196">
        <f>+H40/$K$40</f>
        <v>4.78486646884273E-2</v>
      </c>
      <c r="I41" s="197">
        <f>G41+H41</f>
        <v>0.6718595450049456</v>
      </c>
      <c r="J41" s="197"/>
      <c r="K41" s="197">
        <f t="shared" si="21"/>
        <v>1</v>
      </c>
    </row>
    <row r="42" spans="2:11" x14ac:dyDescent="0.2">
      <c r="B42" s="188" t="s">
        <v>149</v>
      </c>
    </row>
    <row r="43" spans="2:11" x14ac:dyDescent="0.2">
      <c r="B43" s="188" t="s">
        <v>150</v>
      </c>
    </row>
  </sheetData>
  <mergeCells count="10">
    <mergeCell ref="B6:K6"/>
    <mergeCell ref="B5:K5"/>
    <mergeCell ref="B25:K25"/>
    <mergeCell ref="B24:K24"/>
    <mergeCell ref="B27:K27"/>
    <mergeCell ref="B28:B29"/>
    <mergeCell ref="C28:J28"/>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8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fitToPage="1"/>
  </sheetPr>
  <dimension ref="A1:P45"/>
  <sheetViews>
    <sheetView showGridLines="0" zoomScaleNormal="100" workbookViewId="0"/>
  </sheetViews>
  <sheetFormatPr baseColWidth="10" defaultRowHeight="12" x14ac:dyDescent="0.2"/>
  <cols>
    <col min="1" max="1" width="6" style="189" customWidth="1"/>
    <col min="2" max="2" width="18.140625" style="189" customWidth="1"/>
    <col min="3" max="3" width="8.42578125" style="189" bestFit="1" customWidth="1"/>
    <col min="4" max="4" width="8" style="189" bestFit="1" customWidth="1"/>
    <col min="5" max="6" width="8" style="189" customWidth="1"/>
    <col min="7" max="7" width="8.28515625" style="189" bestFit="1" customWidth="1"/>
    <col min="8" max="8" width="8" style="189" bestFit="1" customWidth="1"/>
    <col min="9" max="11" width="8" style="189" customWidth="1"/>
    <col min="12" max="12" width="7.85546875" style="189" customWidth="1"/>
    <col min="13" max="251" width="11.42578125" style="189"/>
    <col min="252" max="252" width="18.140625" style="189" customWidth="1"/>
    <col min="253" max="253" width="8.42578125" style="189" bestFit="1" customWidth="1"/>
    <col min="254" max="254" width="8" style="189" bestFit="1" customWidth="1"/>
    <col min="255" max="256" width="8" style="189" customWidth="1"/>
    <col min="257" max="257" width="8.28515625" style="189" bestFit="1" customWidth="1"/>
    <col min="258" max="258" width="8" style="189" bestFit="1" customWidth="1"/>
    <col min="259" max="261" width="8" style="189" customWidth="1"/>
    <col min="262" max="267" width="0" style="189" hidden="1" customWidth="1"/>
    <col min="268" max="268" width="7.85546875" style="189" customWidth="1"/>
    <col min="269" max="507" width="11.42578125" style="189"/>
    <col min="508" max="508" width="18.140625" style="189" customWidth="1"/>
    <col min="509" max="509" width="8.42578125" style="189" bestFit="1" customWidth="1"/>
    <col min="510" max="510" width="8" style="189" bestFit="1" customWidth="1"/>
    <col min="511" max="512" width="8" style="189" customWidth="1"/>
    <col min="513" max="513" width="8.28515625" style="189" bestFit="1" customWidth="1"/>
    <col min="514" max="514" width="8" style="189" bestFit="1" customWidth="1"/>
    <col min="515" max="517" width="8" style="189" customWidth="1"/>
    <col min="518" max="523" width="0" style="189" hidden="1" customWidth="1"/>
    <col min="524" max="524" width="7.85546875" style="189" customWidth="1"/>
    <col min="525" max="763" width="11.42578125" style="189"/>
    <col min="764" max="764" width="18.140625" style="189" customWidth="1"/>
    <col min="765" max="765" width="8.42578125" style="189" bestFit="1" customWidth="1"/>
    <col min="766" max="766" width="8" style="189" bestFit="1" customWidth="1"/>
    <col min="767" max="768" width="8" style="189" customWidth="1"/>
    <col min="769" max="769" width="8.28515625" style="189" bestFit="1" customWidth="1"/>
    <col min="770" max="770" width="8" style="189" bestFit="1" customWidth="1"/>
    <col min="771" max="773" width="8" style="189" customWidth="1"/>
    <col min="774" max="779" width="0" style="189" hidden="1" customWidth="1"/>
    <col min="780" max="780" width="7.85546875" style="189" customWidth="1"/>
    <col min="781" max="1019" width="11.42578125" style="189"/>
    <col min="1020" max="1020" width="18.140625" style="189" customWidth="1"/>
    <col min="1021" max="1021" width="8.42578125" style="189" bestFit="1" customWidth="1"/>
    <col min="1022" max="1022" width="8" style="189" bestFit="1" customWidth="1"/>
    <col min="1023" max="1024" width="8" style="189" customWidth="1"/>
    <col min="1025" max="1025" width="8.28515625" style="189" bestFit="1" customWidth="1"/>
    <col min="1026" max="1026" width="8" style="189" bestFit="1" customWidth="1"/>
    <col min="1027" max="1029" width="8" style="189" customWidth="1"/>
    <col min="1030" max="1035" width="0" style="189" hidden="1" customWidth="1"/>
    <col min="1036" max="1036" width="7.85546875" style="189" customWidth="1"/>
    <col min="1037" max="1275" width="11.42578125" style="189"/>
    <col min="1276" max="1276" width="18.140625" style="189" customWidth="1"/>
    <col min="1277" max="1277" width="8.42578125" style="189" bestFit="1" customWidth="1"/>
    <col min="1278" max="1278" width="8" style="189" bestFit="1" customWidth="1"/>
    <col min="1279" max="1280" width="8" style="189" customWidth="1"/>
    <col min="1281" max="1281" width="8.28515625" style="189" bestFit="1" customWidth="1"/>
    <col min="1282" max="1282" width="8" style="189" bestFit="1" customWidth="1"/>
    <col min="1283" max="1285" width="8" style="189" customWidth="1"/>
    <col min="1286" max="1291" width="0" style="189" hidden="1" customWidth="1"/>
    <col min="1292" max="1292" width="7.85546875" style="189" customWidth="1"/>
    <col min="1293" max="1531" width="11.42578125" style="189"/>
    <col min="1532" max="1532" width="18.140625" style="189" customWidth="1"/>
    <col min="1533" max="1533" width="8.42578125" style="189" bestFit="1" customWidth="1"/>
    <col min="1534" max="1534" width="8" style="189" bestFit="1" customWidth="1"/>
    <col min="1535" max="1536" width="8" style="189" customWidth="1"/>
    <col min="1537" max="1537" width="8.28515625" style="189" bestFit="1" customWidth="1"/>
    <col min="1538" max="1538" width="8" style="189" bestFit="1" customWidth="1"/>
    <col min="1539" max="1541" width="8" style="189" customWidth="1"/>
    <col min="1542" max="1547" width="0" style="189" hidden="1" customWidth="1"/>
    <col min="1548" max="1548" width="7.85546875" style="189" customWidth="1"/>
    <col min="1549" max="1787" width="11.42578125" style="189"/>
    <col min="1788" max="1788" width="18.140625" style="189" customWidth="1"/>
    <col min="1789" max="1789" width="8.42578125" style="189" bestFit="1" customWidth="1"/>
    <col min="1790" max="1790" width="8" style="189" bestFit="1" customWidth="1"/>
    <col min="1791" max="1792" width="8" style="189" customWidth="1"/>
    <col min="1793" max="1793" width="8.28515625" style="189" bestFit="1" customWidth="1"/>
    <col min="1794" max="1794" width="8" style="189" bestFit="1" customWidth="1"/>
    <col min="1795" max="1797" width="8" style="189" customWidth="1"/>
    <col min="1798" max="1803" width="0" style="189" hidden="1" customWidth="1"/>
    <col min="1804" max="1804" width="7.85546875" style="189" customWidth="1"/>
    <col min="1805" max="2043" width="11.42578125" style="189"/>
    <col min="2044" max="2044" width="18.140625" style="189" customWidth="1"/>
    <col min="2045" max="2045" width="8.42578125" style="189" bestFit="1" customWidth="1"/>
    <col min="2046" max="2046" width="8" style="189" bestFit="1" customWidth="1"/>
    <col min="2047" max="2048" width="8" style="189" customWidth="1"/>
    <col min="2049" max="2049" width="8.28515625" style="189" bestFit="1" customWidth="1"/>
    <col min="2050" max="2050" width="8" style="189" bestFit="1" customWidth="1"/>
    <col min="2051" max="2053" width="8" style="189" customWidth="1"/>
    <col min="2054" max="2059" width="0" style="189" hidden="1" customWidth="1"/>
    <col min="2060" max="2060" width="7.85546875" style="189" customWidth="1"/>
    <col min="2061" max="2299" width="11.42578125" style="189"/>
    <col min="2300" max="2300" width="18.140625" style="189" customWidth="1"/>
    <col min="2301" max="2301" width="8.42578125" style="189" bestFit="1" customWidth="1"/>
    <col min="2302" max="2302" width="8" style="189" bestFit="1" customWidth="1"/>
    <col min="2303" max="2304" width="8" style="189" customWidth="1"/>
    <col min="2305" max="2305" width="8.28515625" style="189" bestFit="1" customWidth="1"/>
    <col min="2306" max="2306" width="8" style="189" bestFit="1" customWidth="1"/>
    <col min="2307" max="2309" width="8" style="189" customWidth="1"/>
    <col min="2310" max="2315" width="0" style="189" hidden="1" customWidth="1"/>
    <col min="2316" max="2316" width="7.85546875" style="189" customWidth="1"/>
    <col min="2317" max="2555" width="11.42578125" style="189"/>
    <col min="2556" max="2556" width="18.140625" style="189" customWidth="1"/>
    <col min="2557" max="2557" width="8.42578125" style="189" bestFit="1" customWidth="1"/>
    <col min="2558" max="2558" width="8" style="189" bestFit="1" customWidth="1"/>
    <col min="2559" max="2560" width="8" style="189" customWidth="1"/>
    <col min="2561" max="2561" width="8.28515625" style="189" bestFit="1" customWidth="1"/>
    <col min="2562" max="2562" width="8" style="189" bestFit="1" customWidth="1"/>
    <col min="2563" max="2565" width="8" style="189" customWidth="1"/>
    <col min="2566" max="2571" width="0" style="189" hidden="1" customWidth="1"/>
    <col min="2572" max="2572" width="7.85546875" style="189" customWidth="1"/>
    <col min="2573" max="2811" width="11.42578125" style="189"/>
    <col min="2812" max="2812" width="18.140625" style="189" customWidth="1"/>
    <col min="2813" max="2813" width="8.42578125" style="189" bestFit="1" customWidth="1"/>
    <col min="2814" max="2814" width="8" style="189" bestFit="1" customWidth="1"/>
    <col min="2815" max="2816" width="8" style="189" customWidth="1"/>
    <col min="2817" max="2817" width="8.28515625" style="189" bestFit="1" customWidth="1"/>
    <col min="2818" max="2818" width="8" style="189" bestFit="1" customWidth="1"/>
    <col min="2819" max="2821" width="8" style="189" customWidth="1"/>
    <col min="2822" max="2827" width="0" style="189" hidden="1" customWidth="1"/>
    <col min="2828" max="2828" width="7.85546875" style="189" customWidth="1"/>
    <col min="2829" max="3067" width="11.42578125" style="189"/>
    <col min="3068" max="3068" width="18.140625" style="189" customWidth="1"/>
    <col min="3069" max="3069" width="8.42578125" style="189" bestFit="1" customWidth="1"/>
    <col min="3070" max="3070" width="8" style="189" bestFit="1" customWidth="1"/>
    <col min="3071" max="3072" width="8" style="189" customWidth="1"/>
    <col min="3073" max="3073" width="8.28515625" style="189" bestFit="1" customWidth="1"/>
    <col min="3074" max="3074" width="8" style="189" bestFit="1" customWidth="1"/>
    <col min="3075" max="3077" width="8" style="189" customWidth="1"/>
    <col min="3078" max="3083" width="0" style="189" hidden="1" customWidth="1"/>
    <col min="3084" max="3084" width="7.85546875" style="189" customWidth="1"/>
    <col min="3085" max="3323" width="11.42578125" style="189"/>
    <col min="3324" max="3324" width="18.140625" style="189" customWidth="1"/>
    <col min="3325" max="3325" width="8.42578125" style="189" bestFit="1" customWidth="1"/>
    <col min="3326" max="3326" width="8" style="189" bestFit="1" customWidth="1"/>
    <col min="3327" max="3328" width="8" style="189" customWidth="1"/>
    <col min="3329" max="3329" width="8.28515625" style="189" bestFit="1" customWidth="1"/>
    <col min="3330" max="3330" width="8" style="189" bestFit="1" customWidth="1"/>
    <col min="3331" max="3333" width="8" style="189" customWidth="1"/>
    <col min="3334" max="3339" width="0" style="189" hidden="1" customWidth="1"/>
    <col min="3340" max="3340" width="7.85546875" style="189" customWidth="1"/>
    <col min="3341" max="3579" width="11.42578125" style="189"/>
    <col min="3580" max="3580" width="18.140625" style="189" customWidth="1"/>
    <col min="3581" max="3581" width="8.42578125" style="189" bestFit="1" customWidth="1"/>
    <col min="3582" max="3582" width="8" style="189" bestFit="1" customWidth="1"/>
    <col min="3583" max="3584" width="8" style="189" customWidth="1"/>
    <col min="3585" max="3585" width="8.28515625" style="189" bestFit="1" customWidth="1"/>
    <col min="3586" max="3586" width="8" style="189" bestFit="1" customWidth="1"/>
    <col min="3587" max="3589" width="8" style="189" customWidth="1"/>
    <col min="3590" max="3595" width="0" style="189" hidden="1" customWidth="1"/>
    <col min="3596" max="3596" width="7.85546875" style="189" customWidth="1"/>
    <col min="3597" max="3835" width="11.42578125" style="189"/>
    <col min="3836" max="3836" width="18.140625" style="189" customWidth="1"/>
    <col min="3837" max="3837" width="8.42578125" style="189" bestFit="1" customWidth="1"/>
    <col min="3838" max="3838" width="8" style="189" bestFit="1" customWidth="1"/>
    <col min="3839" max="3840" width="8" style="189" customWidth="1"/>
    <col min="3841" max="3841" width="8.28515625" style="189" bestFit="1" customWidth="1"/>
    <col min="3842" max="3842" width="8" style="189" bestFit="1" customWidth="1"/>
    <col min="3843" max="3845" width="8" style="189" customWidth="1"/>
    <col min="3846" max="3851" width="0" style="189" hidden="1" customWidth="1"/>
    <col min="3852" max="3852" width="7.85546875" style="189" customWidth="1"/>
    <col min="3853" max="4091" width="11.42578125" style="189"/>
    <col min="4092" max="4092" width="18.140625" style="189" customWidth="1"/>
    <col min="4093" max="4093" width="8.42578125" style="189" bestFit="1" customWidth="1"/>
    <col min="4094" max="4094" width="8" style="189" bestFit="1" customWidth="1"/>
    <col min="4095" max="4096" width="8" style="189" customWidth="1"/>
    <col min="4097" max="4097" width="8.28515625" style="189" bestFit="1" customWidth="1"/>
    <col min="4098" max="4098" width="8" style="189" bestFit="1" customWidth="1"/>
    <col min="4099" max="4101" width="8" style="189" customWidth="1"/>
    <col min="4102" max="4107" width="0" style="189" hidden="1" customWidth="1"/>
    <col min="4108" max="4108" width="7.85546875" style="189" customWidth="1"/>
    <col min="4109" max="4347" width="11.42578125" style="189"/>
    <col min="4348" max="4348" width="18.140625" style="189" customWidth="1"/>
    <col min="4349" max="4349" width="8.42578125" style="189" bestFit="1" customWidth="1"/>
    <col min="4350" max="4350" width="8" style="189" bestFit="1" customWidth="1"/>
    <col min="4351" max="4352" width="8" style="189" customWidth="1"/>
    <col min="4353" max="4353" width="8.28515625" style="189" bestFit="1" customWidth="1"/>
    <col min="4354" max="4354" width="8" style="189" bestFit="1" customWidth="1"/>
    <col min="4355" max="4357" width="8" style="189" customWidth="1"/>
    <col min="4358" max="4363" width="0" style="189" hidden="1" customWidth="1"/>
    <col min="4364" max="4364" width="7.85546875" style="189" customWidth="1"/>
    <col min="4365" max="4603" width="11.42578125" style="189"/>
    <col min="4604" max="4604" width="18.140625" style="189" customWidth="1"/>
    <col min="4605" max="4605" width="8.42578125" style="189" bestFit="1" customWidth="1"/>
    <col min="4606" max="4606" width="8" style="189" bestFit="1" customWidth="1"/>
    <col min="4607" max="4608" width="8" style="189" customWidth="1"/>
    <col min="4609" max="4609" width="8.28515625" style="189" bestFit="1" customWidth="1"/>
    <col min="4610" max="4610" width="8" style="189" bestFit="1" customWidth="1"/>
    <col min="4611" max="4613" width="8" style="189" customWidth="1"/>
    <col min="4614" max="4619" width="0" style="189" hidden="1" customWidth="1"/>
    <col min="4620" max="4620" width="7.85546875" style="189" customWidth="1"/>
    <col min="4621" max="4859" width="11.42578125" style="189"/>
    <col min="4860" max="4860" width="18.140625" style="189" customWidth="1"/>
    <col min="4861" max="4861" width="8.42578125" style="189" bestFit="1" customWidth="1"/>
    <col min="4862" max="4862" width="8" style="189" bestFit="1" customWidth="1"/>
    <col min="4863" max="4864" width="8" style="189" customWidth="1"/>
    <col min="4865" max="4865" width="8.28515625" style="189" bestFit="1" customWidth="1"/>
    <col min="4866" max="4866" width="8" style="189" bestFit="1" customWidth="1"/>
    <col min="4867" max="4869" width="8" style="189" customWidth="1"/>
    <col min="4870" max="4875" width="0" style="189" hidden="1" customWidth="1"/>
    <col min="4876" max="4876" width="7.85546875" style="189" customWidth="1"/>
    <col min="4877" max="5115" width="11.42578125" style="189"/>
    <col min="5116" max="5116" width="18.140625" style="189" customWidth="1"/>
    <col min="5117" max="5117" width="8.42578125" style="189" bestFit="1" customWidth="1"/>
    <col min="5118" max="5118" width="8" style="189" bestFit="1" customWidth="1"/>
    <col min="5119" max="5120" width="8" style="189" customWidth="1"/>
    <col min="5121" max="5121" width="8.28515625" style="189" bestFit="1" customWidth="1"/>
    <col min="5122" max="5122" width="8" style="189" bestFit="1" customWidth="1"/>
    <col min="5123" max="5125" width="8" style="189" customWidth="1"/>
    <col min="5126" max="5131" width="0" style="189" hidden="1" customWidth="1"/>
    <col min="5132" max="5132" width="7.85546875" style="189" customWidth="1"/>
    <col min="5133" max="5371" width="11.42578125" style="189"/>
    <col min="5372" max="5372" width="18.140625" style="189" customWidth="1"/>
    <col min="5373" max="5373" width="8.42578125" style="189" bestFit="1" customWidth="1"/>
    <col min="5374" max="5374" width="8" style="189" bestFit="1" customWidth="1"/>
    <col min="5375" max="5376" width="8" style="189" customWidth="1"/>
    <col min="5377" max="5377" width="8.28515625" style="189" bestFit="1" customWidth="1"/>
    <col min="5378" max="5378" width="8" style="189" bestFit="1" customWidth="1"/>
    <col min="5379" max="5381" width="8" style="189" customWidth="1"/>
    <col min="5382" max="5387" width="0" style="189" hidden="1" customWidth="1"/>
    <col min="5388" max="5388" width="7.85546875" style="189" customWidth="1"/>
    <col min="5389" max="5627" width="11.42578125" style="189"/>
    <col min="5628" max="5628" width="18.140625" style="189" customWidth="1"/>
    <col min="5629" max="5629" width="8.42578125" style="189" bestFit="1" customWidth="1"/>
    <col min="5630" max="5630" width="8" style="189" bestFit="1" customWidth="1"/>
    <col min="5631" max="5632" width="8" style="189" customWidth="1"/>
    <col min="5633" max="5633" width="8.28515625" style="189" bestFit="1" customWidth="1"/>
    <col min="5634" max="5634" width="8" style="189" bestFit="1" customWidth="1"/>
    <col min="5635" max="5637" width="8" style="189" customWidth="1"/>
    <col min="5638" max="5643" width="0" style="189" hidden="1" customWidth="1"/>
    <col min="5644" max="5644" width="7.85546875" style="189" customWidth="1"/>
    <col min="5645" max="5883" width="11.42578125" style="189"/>
    <col min="5884" max="5884" width="18.140625" style="189" customWidth="1"/>
    <col min="5885" max="5885" width="8.42578125" style="189" bestFit="1" customWidth="1"/>
    <col min="5886" max="5886" width="8" style="189" bestFit="1" customWidth="1"/>
    <col min="5887" max="5888" width="8" style="189" customWidth="1"/>
    <col min="5889" max="5889" width="8.28515625" style="189" bestFit="1" customWidth="1"/>
    <col min="5890" max="5890" width="8" style="189" bestFit="1" customWidth="1"/>
    <col min="5891" max="5893" width="8" style="189" customWidth="1"/>
    <col min="5894" max="5899" width="0" style="189" hidden="1" customWidth="1"/>
    <col min="5900" max="5900" width="7.85546875" style="189" customWidth="1"/>
    <col min="5901" max="6139" width="11.42578125" style="189"/>
    <col min="6140" max="6140" width="18.140625" style="189" customWidth="1"/>
    <col min="6141" max="6141" width="8.42578125" style="189" bestFit="1" customWidth="1"/>
    <col min="6142" max="6142" width="8" style="189" bestFit="1" customWidth="1"/>
    <col min="6143" max="6144" width="8" style="189" customWidth="1"/>
    <col min="6145" max="6145" width="8.28515625" style="189" bestFit="1" customWidth="1"/>
    <col min="6146" max="6146" width="8" style="189" bestFit="1" customWidth="1"/>
    <col min="6147" max="6149" width="8" style="189" customWidth="1"/>
    <col min="6150" max="6155" width="0" style="189" hidden="1" customWidth="1"/>
    <col min="6156" max="6156" width="7.85546875" style="189" customWidth="1"/>
    <col min="6157" max="6395" width="11.42578125" style="189"/>
    <col min="6396" max="6396" width="18.140625" style="189" customWidth="1"/>
    <col min="6397" max="6397" width="8.42578125" style="189" bestFit="1" customWidth="1"/>
    <col min="6398" max="6398" width="8" style="189" bestFit="1" customWidth="1"/>
    <col min="6399" max="6400" width="8" style="189" customWidth="1"/>
    <col min="6401" max="6401" width="8.28515625" style="189" bestFit="1" customWidth="1"/>
    <col min="6402" max="6402" width="8" style="189" bestFit="1" customWidth="1"/>
    <col min="6403" max="6405" width="8" style="189" customWidth="1"/>
    <col min="6406" max="6411" width="0" style="189" hidden="1" customWidth="1"/>
    <col min="6412" max="6412" width="7.85546875" style="189" customWidth="1"/>
    <col min="6413" max="6651" width="11.42578125" style="189"/>
    <col min="6652" max="6652" width="18.140625" style="189" customWidth="1"/>
    <col min="6653" max="6653" width="8.42578125" style="189" bestFit="1" customWidth="1"/>
    <col min="6654" max="6654" width="8" style="189" bestFit="1" customWidth="1"/>
    <col min="6655" max="6656" width="8" style="189" customWidth="1"/>
    <col min="6657" max="6657" width="8.28515625" style="189" bestFit="1" customWidth="1"/>
    <col min="6658" max="6658" width="8" style="189" bestFit="1" customWidth="1"/>
    <col min="6659" max="6661" width="8" style="189" customWidth="1"/>
    <col min="6662" max="6667" width="0" style="189" hidden="1" customWidth="1"/>
    <col min="6668" max="6668" width="7.85546875" style="189" customWidth="1"/>
    <col min="6669" max="6907" width="11.42578125" style="189"/>
    <col min="6908" max="6908" width="18.140625" style="189" customWidth="1"/>
    <col min="6909" max="6909" width="8.42578125" style="189" bestFit="1" customWidth="1"/>
    <col min="6910" max="6910" width="8" style="189" bestFit="1" customWidth="1"/>
    <col min="6911" max="6912" width="8" style="189" customWidth="1"/>
    <col min="6913" max="6913" width="8.28515625" style="189" bestFit="1" customWidth="1"/>
    <col min="6914" max="6914" width="8" style="189" bestFit="1" customWidth="1"/>
    <col min="6915" max="6917" width="8" style="189" customWidth="1"/>
    <col min="6918" max="6923" width="0" style="189" hidden="1" customWidth="1"/>
    <col min="6924" max="6924" width="7.85546875" style="189" customWidth="1"/>
    <col min="6925" max="7163" width="11.42578125" style="189"/>
    <col min="7164" max="7164" width="18.140625" style="189" customWidth="1"/>
    <col min="7165" max="7165" width="8.42578125" style="189" bestFit="1" customWidth="1"/>
    <col min="7166" max="7166" width="8" style="189" bestFit="1" customWidth="1"/>
    <col min="7167" max="7168" width="8" style="189" customWidth="1"/>
    <col min="7169" max="7169" width="8.28515625" style="189" bestFit="1" customWidth="1"/>
    <col min="7170" max="7170" width="8" style="189" bestFit="1" customWidth="1"/>
    <col min="7171" max="7173" width="8" style="189" customWidth="1"/>
    <col min="7174" max="7179" width="0" style="189" hidden="1" customWidth="1"/>
    <col min="7180" max="7180" width="7.85546875" style="189" customWidth="1"/>
    <col min="7181" max="7419" width="11.42578125" style="189"/>
    <col min="7420" max="7420" width="18.140625" style="189" customWidth="1"/>
    <col min="7421" max="7421" width="8.42578125" style="189" bestFit="1" customWidth="1"/>
    <col min="7422" max="7422" width="8" style="189" bestFit="1" customWidth="1"/>
    <col min="7423" max="7424" width="8" style="189" customWidth="1"/>
    <col min="7425" max="7425" width="8.28515625" style="189" bestFit="1" customWidth="1"/>
    <col min="7426" max="7426" width="8" style="189" bestFit="1" customWidth="1"/>
    <col min="7427" max="7429" width="8" style="189" customWidth="1"/>
    <col min="7430" max="7435" width="0" style="189" hidden="1" customWidth="1"/>
    <col min="7436" max="7436" width="7.85546875" style="189" customWidth="1"/>
    <col min="7437" max="7675" width="11.42578125" style="189"/>
    <col min="7676" max="7676" width="18.140625" style="189" customWidth="1"/>
    <col min="7677" max="7677" width="8.42578125" style="189" bestFit="1" customWidth="1"/>
    <col min="7678" max="7678" width="8" style="189" bestFit="1" customWidth="1"/>
    <col min="7679" max="7680" width="8" style="189" customWidth="1"/>
    <col min="7681" max="7681" width="8.28515625" style="189" bestFit="1" customWidth="1"/>
    <col min="7682" max="7682" width="8" style="189" bestFit="1" customWidth="1"/>
    <col min="7683" max="7685" width="8" style="189" customWidth="1"/>
    <col min="7686" max="7691" width="0" style="189" hidden="1" customWidth="1"/>
    <col min="7692" max="7692" width="7.85546875" style="189" customWidth="1"/>
    <col min="7693" max="7931" width="11.42578125" style="189"/>
    <col min="7932" max="7932" width="18.140625" style="189" customWidth="1"/>
    <col min="7933" max="7933" width="8.42578125" style="189" bestFit="1" customWidth="1"/>
    <col min="7934" max="7934" width="8" style="189" bestFit="1" customWidth="1"/>
    <col min="7935" max="7936" width="8" style="189" customWidth="1"/>
    <col min="7937" max="7937" width="8.28515625" style="189" bestFit="1" customWidth="1"/>
    <col min="7938" max="7938" width="8" style="189" bestFit="1" customWidth="1"/>
    <col min="7939" max="7941" width="8" style="189" customWidth="1"/>
    <col min="7942" max="7947" width="0" style="189" hidden="1" customWidth="1"/>
    <col min="7948" max="7948" width="7.85546875" style="189" customWidth="1"/>
    <col min="7949" max="8187" width="11.42578125" style="189"/>
    <col min="8188" max="8188" width="18.140625" style="189" customWidth="1"/>
    <col min="8189" max="8189" width="8.42578125" style="189" bestFit="1" customWidth="1"/>
    <col min="8190" max="8190" width="8" style="189" bestFit="1" customWidth="1"/>
    <col min="8191" max="8192" width="8" style="189" customWidth="1"/>
    <col min="8193" max="8193" width="8.28515625" style="189" bestFit="1" customWidth="1"/>
    <col min="8194" max="8194" width="8" style="189" bestFit="1" customWidth="1"/>
    <col min="8195" max="8197" width="8" style="189" customWidth="1"/>
    <col min="8198" max="8203" width="0" style="189" hidden="1" customWidth="1"/>
    <col min="8204" max="8204" width="7.85546875" style="189" customWidth="1"/>
    <col min="8205" max="8443" width="11.42578125" style="189"/>
    <col min="8444" max="8444" width="18.140625" style="189" customWidth="1"/>
    <col min="8445" max="8445" width="8.42578125" style="189" bestFit="1" customWidth="1"/>
    <col min="8446" max="8446" width="8" style="189" bestFit="1" customWidth="1"/>
    <col min="8447" max="8448" width="8" style="189" customWidth="1"/>
    <col min="8449" max="8449" width="8.28515625" style="189" bestFit="1" customWidth="1"/>
    <col min="8450" max="8450" width="8" style="189" bestFit="1" customWidth="1"/>
    <col min="8451" max="8453" width="8" style="189" customWidth="1"/>
    <col min="8454" max="8459" width="0" style="189" hidden="1" customWidth="1"/>
    <col min="8460" max="8460" width="7.85546875" style="189" customWidth="1"/>
    <col min="8461" max="8699" width="11.42578125" style="189"/>
    <col min="8700" max="8700" width="18.140625" style="189" customWidth="1"/>
    <col min="8701" max="8701" width="8.42578125" style="189" bestFit="1" customWidth="1"/>
    <col min="8702" max="8702" width="8" style="189" bestFit="1" customWidth="1"/>
    <col min="8703" max="8704" width="8" style="189" customWidth="1"/>
    <col min="8705" max="8705" width="8.28515625" style="189" bestFit="1" customWidth="1"/>
    <col min="8706" max="8706" width="8" style="189" bestFit="1" customWidth="1"/>
    <col min="8707" max="8709" width="8" style="189" customWidth="1"/>
    <col min="8710" max="8715" width="0" style="189" hidden="1" customWidth="1"/>
    <col min="8716" max="8716" width="7.85546875" style="189" customWidth="1"/>
    <col min="8717" max="8955" width="11.42578125" style="189"/>
    <col min="8956" max="8956" width="18.140625" style="189" customWidth="1"/>
    <col min="8957" max="8957" width="8.42578125" style="189" bestFit="1" customWidth="1"/>
    <col min="8958" max="8958" width="8" style="189" bestFit="1" customWidth="1"/>
    <col min="8959" max="8960" width="8" style="189" customWidth="1"/>
    <col min="8961" max="8961" width="8.28515625" style="189" bestFit="1" customWidth="1"/>
    <col min="8962" max="8962" width="8" style="189" bestFit="1" customWidth="1"/>
    <col min="8963" max="8965" width="8" style="189" customWidth="1"/>
    <col min="8966" max="8971" width="0" style="189" hidden="1" customWidth="1"/>
    <col min="8972" max="8972" width="7.85546875" style="189" customWidth="1"/>
    <col min="8973" max="9211" width="11.42578125" style="189"/>
    <col min="9212" max="9212" width="18.140625" style="189" customWidth="1"/>
    <col min="9213" max="9213" width="8.42578125" style="189" bestFit="1" customWidth="1"/>
    <col min="9214" max="9214" width="8" style="189" bestFit="1" customWidth="1"/>
    <col min="9215" max="9216" width="8" style="189" customWidth="1"/>
    <col min="9217" max="9217" width="8.28515625" style="189" bestFit="1" customWidth="1"/>
    <col min="9218" max="9218" width="8" style="189" bestFit="1" customWidth="1"/>
    <col min="9219" max="9221" width="8" style="189" customWidth="1"/>
    <col min="9222" max="9227" width="0" style="189" hidden="1" customWidth="1"/>
    <col min="9228" max="9228" width="7.85546875" style="189" customWidth="1"/>
    <col min="9229" max="9467" width="11.42578125" style="189"/>
    <col min="9468" max="9468" width="18.140625" style="189" customWidth="1"/>
    <col min="9469" max="9469" width="8.42578125" style="189" bestFit="1" customWidth="1"/>
    <col min="9470" max="9470" width="8" style="189" bestFit="1" customWidth="1"/>
    <col min="9471" max="9472" width="8" style="189" customWidth="1"/>
    <col min="9473" max="9473" width="8.28515625" style="189" bestFit="1" customWidth="1"/>
    <col min="9474" max="9474" width="8" style="189" bestFit="1" customWidth="1"/>
    <col min="9475" max="9477" width="8" style="189" customWidth="1"/>
    <col min="9478" max="9483" width="0" style="189" hidden="1" customWidth="1"/>
    <col min="9484" max="9484" width="7.85546875" style="189" customWidth="1"/>
    <col min="9485" max="9723" width="11.42578125" style="189"/>
    <col min="9724" max="9724" width="18.140625" style="189" customWidth="1"/>
    <col min="9725" max="9725" width="8.42578125" style="189" bestFit="1" customWidth="1"/>
    <col min="9726" max="9726" width="8" style="189" bestFit="1" customWidth="1"/>
    <col min="9727" max="9728" width="8" style="189" customWidth="1"/>
    <col min="9729" max="9729" width="8.28515625" style="189" bestFit="1" customWidth="1"/>
    <col min="9730" max="9730" width="8" style="189" bestFit="1" customWidth="1"/>
    <col min="9731" max="9733" width="8" style="189" customWidth="1"/>
    <col min="9734" max="9739" width="0" style="189" hidden="1" customWidth="1"/>
    <col min="9740" max="9740" width="7.85546875" style="189" customWidth="1"/>
    <col min="9741" max="9979" width="11.42578125" style="189"/>
    <col min="9980" max="9980" width="18.140625" style="189" customWidth="1"/>
    <col min="9981" max="9981" width="8.42578125" style="189" bestFit="1" customWidth="1"/>
    <col min="9982" max="9982" width="8" style="189" bestFit="1" customWidth="1"/>
    <col min="9983" max="9984" width="8" style="189" customWidth="1"/>
    <col min="9985" max="9985" width="8.28515625" style="189" bestFit="1" customWidth="1"/>
    <col min="9986" max="9986" width="8" style="189" bestFit="1" customWidth="1"/>
    <col min="9987" max="9989" width="8" style="189" customWidth="1"/>
    <col min="9990" max="9995" width="0" style="189" hidden="1" customWidth="1"/>
    <col min="9996" max="9996" width="7.85546875" style="189" customWidth="1"/>
    <col min="9997" max="10235" width="11.42578125" style="189"/>
    <col min="10236" max="10236" width="18.140625" style="189" customWidth="1"/>
    <col min="10237" max="10237" width="8.42578125" style="189" bestFit="1" customWidth="1"/>
    <col min="10238" max="10238" width="8" style="189" bestFit="1" customWidth="1"/>
    <col min="10239" max="10240" width="8" style="189" customWidth="1"/>
    <col min="10241" max="10241" width="8.28515625" style="189" bestFit="1" customWidth="1"/>
    <col min="10242" max="10242" width="8" style="189" bestFit="1" customWidth="1"/>
    <col min="10243" max="10245" width="8" style="189" customWidth="1"/>
    <col min="10246" max="10251" width="0" style="189" hidden="1" customWidth="1"/>
    <col min="10252" max="10252" width="7.85546875" style="189" customWidth="1"/>
    <col min="10253" max="10491" width="11.42578125" style="189"/>
    <col min="10492" max="10492" width="18.140625" style="189" customWidth="1"/>
    <col min="10493" max="10493" width="8.42578125" style="189" bestFit="1" customWidth="1"/>
    <col min="10494" max="10494" width="8" style="189" bestFit="1" customWidth="1"/>
    <col min="10495" max="10496" width="8" style="189" customWidth="1"/>
    <col min="10497" max="10497" width="8.28515625" style="189" bestFit="1" customWidth="1"/>
    <col min="10498" max="10498" width="8" style="189" bestFit="1" customWidth="1"/>
    <col min="10499" max="10501" width="8" style="189" customWidth="1"/>
    <col min="10502" max="10507" width="0" style="189" hidden="1" customWidth="1"/>
    <col min="10508" max="10508" width="7.85546875" style="189" customWidth="1"/>
    <col min="10509" max="10747" width="11.42578125" style="189"/>
    <col min="10748" max="10748" width="18.140625" style="189" customWidth="1"/>
    <col min="10749" max="10749" width="8.42578125" style="189" bestFit="1" customWidth="1"/>
    <col min="10750" max="10750" width="8" style="189" bestFit="1" customWidth="1"/>
    <col min="10751" max="10752" width="8" style="189" customWidth="1"/>
    <col min="10753" max="10753" width="8.28515625" style="189" bestFit="1" customWidth="1"/>
    <col min="10754" max="10754" width="8" style="189" bestFit="1" customWidth="1"/>
    <col min="10755" max="10757" width="8" style="189" customWidth="1"/>
    <col min="10758" max="10763" width="0" style="189" hidden="1" customWidth="1"/>
    <col min="10764" max="10764" width="7.85546875" style="189" customWidth="1"/>
    <col min="10765" max="11003" width="11.42578125" style="189"/>
    <col min="11004" max="11004" width="18.140625" style="189" customWidth="1"/>
    <col min="11005" max="11005" width="8.42578125" style="189" bestFit="1" customWidth="1"/>
    <col min="11006" max="11006" width="8" style="189" bestFit="1" customWidth="1"/>
    <col min="11007" max="11008" width="8" style="189" customWidth="1"/>
    <col min="11009" max="11009" width="8.28515625" style="189" bestFit="1" customWidth="1"/>
    <col min="11010" max="11010" width="8" style="189" bestFit="1" customWidth="1"/>
    <col min="11011" max="11013" width="8" style="189" customWidth="1"/>
    <col min="11014" max="11019" width="0" style="189" hidden="1" customWidth="1"/>
    <col min="11020" max="11020" width="7.85546875" style="189" customWidth="1"/>
    <col min="11021" max="11259" width="11.42578125" style="189"/>
    <col min="11260" max="11260" width="18.140625" style="189" customWidth="1"/>
    <col min="11261" max="11261" width="8.42578125" style="189" bestFit="1" customWidth="1"/>
    <col min="11262" max="11262" width="8" style="189" bestFit="1" customWidth="1"/>
    <col min="11263" max="11264" width="8" style="189" customWidth="1"/>
    <col min="11265" max="11265" width="8.28515625" style="189" bestFit="1" customWidth="1"/>
    <col min="11266" max="11266" width="8" style="189" bestFit="1" customWidth="1"/>
    <col min="11267" max="11269" width="8" style="189" customWidth="1"/>
    <col min="11270" max="11275" width="0" style="189" hidden="1" customWidth="1"/>
    <col min="11276" max="11276" width="7.85546875" style="189" customWidth="1"/>
    <col min="11277" max="11515" width="11.42578125" style="189"/>
    <col min="11516" max="11516" width="18.140625" style="189" customWidth="1"/>
    <col min="11517" max="11517" width="8.42578125" style="189" bestFit="1" customWidth="1"/>
    <col min="11518" max="11518" width="8" style="189" bestFit="1" customWidth="1"/>
    <col min="11519" max="11520" width="8" style="189" customWidth="1"/>
    <col min="11521" max="11521" width="8.28515625" style="189" bestFit="1" customWidth="1"/>
    <col min="11522" max="11522" width="8" style="189" bestFit="1" customWidth="1"/>
    <col min="11523" max="11525" width="8" style="189" customWidth="1"/>
    <col min="11526" max="11531" width="0" style="189" hidden="1" customWidth="1"/>
    <col min="11532" max="11532" width="7.85546875" style="189" customWidth="1"/>
    <col min="11533" max="11771" width="11.42578125" style="189"/>
    <col min="11772" max="11772" width="18.140625" style="189" customWidth="1"/>
    <col min="11773" max="11773" width="8.42578125" style="189" bestFit="1" customWidth="1"/>
    <col min="11774" max="11774" width="8" style="189" bestFit="1" customWidth="1"/>
    <col min="11775" max="11776" width="8" style="189" customWidth="1"/>
    <col min="11777" max="11777" width="8.28515625" style="189" bestFit="1" customWidth="1"/>
    <col min="11778" max="11778" width="8" style="189" bestFit="1" customWidth="1"/>
    <col min="11779" max="11781" width="8" style="189" customWidth="1"/>
    <col min="11782" max="11787" width="0" style="189" hidden="1" customWidth="1"/>
    <col min="11788" max="11788" width="7.85546875" style="189" customWidth="1"/>
    <col min="11789" max="12027" width="11.42578125" style="189"/>
    <col min="12028" max="12028" width="18.140625" style="189" customWidth="1"/>
    <col min="12029" max="12029" width="8.42578125" style="189" bestFit="1" customWidth="1"/>
    <col min="12030" max="12030" width="8" style="189" bestFit="1" customWidth="1"/>
    <col min="12031" max="12032" width="8" style="189" customWidth="1"/>
    <col min="12033" max="12033" width="8.28515625" style="189" bestFit="1" customWidth="1"/>
    <col min="12034" max="12034" width="8" style="189" bestFit="1" customWidth="1"/>
    <col min="12035" max="12037" width="8" style="189" customWidth="1"/>
    <col min="12038" max="12043" width="0" style="189" hidden="1" customWidth="1"/>
    <col min="12044" max="12044" width="7.85546875" style="189" customWidth="1"/>
    <col min="12045" max="12283" width="11.42578125" style="189"/>
    <col min="12284" max="12284" width="18.140625" style="189" customWidth="1"/>
    <col min="12285" max="12285" width="8.42578125" style="189" bestFit="1" customWidth="1"/>
    <col min="12286" max="12286" width="8" style="189" bestFit="1" customWidth="1"/>
    <col min="12287" max="12288" width="8" style="189" customWidth="1"/>
    <col min="12289" max="12289" width="8.28515625" style="189" bestFit="1" customWidth="1"/>
    <col min="12290" max="12290" width="8" style="189" bestFit="1" customWidth="1"/>
    <col min="12291" max="12293" width="8" style="189" customWidth="1"/>
    <col min="12294" max="12299" width="0" style="189" hidden="1" customWidth="1"/>
    <col min="12300" max="12300" width="7.85546875" style="189" customWidth="1"/>
    <col min="12301" max="12539" width="11.42578125" style="189"/>
    <col min="12540" max="12540" width="18.140625" style="189" customWidth="1"/>
    <col min="12541" max="12541" width="8.42578125" style="189" bestFit="1" customWidth="1"/>
    <col min="12542" max="12542" width="8" style="189" bestFit="1" customWidth="1"/>
    <col min="12543" max="12544" width="8" style="189" customWidth="1"/>
    <col min="12545" max="12545" width="8.28515625" style="189" bestFit="1" customWidth="1"/>
    <col min="12546" max="12546" width="8" style="189" bestFit="1" customWidth="1"/>
    <col min="12547" max="12549" width="8" style="189" customWidth="1"/>
    <col min="12550" max="12555" width="0" style="189" hidden="1" customWidth="1"/>
    <col min="12556" max="12556" width="7.85546875" style="189" customWidth="1"/>
    <col min="12557" max="12795" width="11.42578125" style="189"/>
    <col min="12796" max="12796" width="18.140625" style="189" customWidth="1"/>
    <col min="12797" max="12797" width="8.42578125" style="189" bestFit="1" customWidth="1"/>
    <col min="12798" max="12798" width="8" style="189" bestFit="1" customWidth="1"/>
    <col min="12799" max="12800" width="8" style="189" customWidth="1"/>
    <col min="12801" max="12801" width="8.28515625" style="189" bestFit="1" customWidth="1"/>
    <col min="12802" max="12802" width="8" style="189" bestFit="1" customWidth="1"/>
    <col min="12803" max="12805" width="8" style="189" customWidth="1"/>
    <col min="12806" max="12811" width="0" style="189" hidden="1" customWidth="1"/>
    <col min="12812" max="12812" width="7.85546875" style="189" customWidth="1"/>
    <col min="12813" max="13051" width="11.42578125" style="189"/>
    <col min="13052" max="13052" width="18.140625" style="189" customWidth="1"/>
    <col min="13053" max="13053" width="8.42578125" style="189" bestFit="1" customWidth="1"/>
    <col min="13054" max="13054" width="8" style="189" bestFit="1" customWidth="1"/>
    <col min="13055" max="13056" width="8" style="189" customWidth="1"/>
    <col min="13057" max="13057" width="8.28515625" style="189" bestFit="1" customWidth="1"/>
    <col min="13058" max="13058" width="8" style="189" bestFit="1" customWidth="1"/>
    <col min="13059" max="13061" width="8" style="189" customWidth="1"/>
    <col min="13062" max="13067" width="0" style="189" hidden="1" customWidth="1"/>
    <col min="13068" max="13068" width="7.85546875" style="189" customWidth="1"/>
    <col min="13069" max="13307" width="11.42578125" style="189"/>
    <col min="13308" max="13308" width="18.140625" style="189" customWidth="1"/>
    <col min="13309" max="13309" width="8.42578125" style="189" bestFit="1" customWidth="1"/>
    <col min="13310" max="13310" width="8" style="189" bestFit="1" customWidth="1"/>
    <col min="13311" max="13312" width="8" style="189" customWidth="1"/>
    <col min="13313" max="13313" width="8.28515625" style="189" bestFit="1" customWidth="1"/>
    <col min="13314" max="13314" width="8" style="189" bestFit="1" customWidth="1"/>
    <col min="13315" max="13317" width="8" style="189" customWidth="1"/>
    <col min="13318" max="13323" width="0" style="189" hidden="1" customWidth="1"/>
    <col min="13324" max="13324" width="7.85546875" style="189" customWidth="1"/>
    <col min="13325" max="13563" width="11.42578125" style="189"/>
    <col min="13564" max="13564" width="18.140625" style="189" customWidth="1"/>
    <col min="13565" max="13565" width="8.42578125" style="189" bestFit="1" customWidth="1"/>
    <col min="13566" max="13566" width="8" style="189" bestFit="1" customWidth="1"/>
    <col min="13567" max="13568" width="8" style="189" customWidth="1"/>
    <col min="13569" max="13569" width="8.28515625" style="189" bestFit="1" customWidth="1"/>
    <col min="13570" max="13570" width="8" style="189" bestFit="1" customWidth="1"/>
    <col min="13571" max="13573" width="8" style="189" customWidth="1"/>
    <col min="13574" max="13579" width="0" style="189" hidden="1" customWidth="1"/>
    <col min="13580" max="13580" width="7.85546875" style="189" customWidth="1"/>
    <col min="13581" max="13819" width="11.42578125" style="189"/>
    <col min="13820" max="13820" width="18.140625" style="189" customWidth="1"/>
    <col min="13821" max="13821" width="8.42578125" style="189" bestFit="1" customWidth="1"/>
    <col min="13822" max="13822" width="8" style="189" bestFit="1" customWidth="1"/>
    <col min="13823" max="13824" width="8" style="189" customWidth="1"/>
    <col min="13825" max="13825" width="8.28515625" style="189" bestFit="1" customWidth="1"/>
    <col min="13826" max="13826" width="8" style="189" bestFit="1" customWidth="1"/>
    <col min="13827" max="13829" width="8" style="189" customWidth="1"/>
    <col min="13830" max="13835" width="0" style="189" hidden="1" customWidth="1"/>
    <col min="13836" max="13836" width="7.85546875" style="189" customWidth="1"/>
    <col min="13837" max="14075" width="11.42578125" style="189"/>
    <col min="14076" max="14076" width="18.140625" style="189" customWidth="1"/>
    <col min="14077" max="14077" width="8.42578125" style="189" bestFit="1" customWidth="1"/>
    <col min="14078" max="14078" width="8" style="189" bestFit="1" customWidth="1"/>
    <col min="14079" max="14080" width="8" style="189" customWidth="1"/>
    <col min="14081" max="14081" width="8.28515625" style="189" bestFit="1" customWidth="1"/>
    <col min="14082" max="14082" width="8" style="189" bestFit="1" customWidth="1"/>
    <col min="14083" max="14085" width="8" style="189" customWidth="1"/>
    <col min="14086" max="14091" width="0" style="189" hidden="1" customWidth="1"/>
    <col min="14092" max="14092" width="7.85546875" style="189" customWidth="1"/>
    <col min="14093" max="14331" width="11.42578125" style="189"/>
    <col min="14332" max="14332" width="18.140625" style="189" customWidth="1"/>
    <col min="14333" max="14333" width="8.42578125" style="189" bestFit="1" customWidth="1"/>
    <col min="14334" max="14334" width="8" style="189" bestFit="1" customWidth="1"/>
    <col min="14335" max="14336" width="8" style="189" customWidth="1"/>
    <col min="14337" max="14337" width="8.28515625" style="189" bestFit="1" customWidth="1"/>
    <col min="14338" max="14338" width="8" style="189" bestFit="1" customWidth="1"/>
    <col min="14339" max="14341" width="8" style="189" customWidth="1"/>
    <col min="14342" max="14347" width="0" style="189" hidden="1" customWidth="1"/>
    <col min="14348" max="14348" width="7.85546875" style="189" customWidth="1"/>
    <col min="14349" max="14587" width="11.42578125" style="189"/>
    <col min="14588" max="14588" width="18.140625" style="189" customWidth="1"/>
    <col min="14589" max="14589" width="8.42578125" style="189" bestFit="1" customWidth="1"/>
    <col min="14590" max="14590" width="8" style="189" bestFit="1" customWidth="1"/>
    <col min="14591" max="14592" width="8" style="189" customWidth="1"/>
    <col min="14593" max="14593" width="8.28515625" style="189" bestFit="1" customWidth="1"/>
    <col min="14594" max="14594" width="8" style="189" bestFit="1" customWidth="1"/>
    <col min="14595" max="14597" width="8" style="189" customWidth="1"/>
    <col min="14598" max="14603" width="0" style="189" hidden="1" customWidth="1"/>
    <col min="14604" max="14604" width="7.85546875" style="189" customWidth="1"/>
    <col min="14605" max="14843" width="11.42578125" style="189"/>
    <col min="14844" max="14844" width="18.140625" style="189" customWidth="1"/>
    <col min="14845" max="14845" width="8.42578125" style="189" bestFit="1" customWidth="1"/>
    <col min="14846" max="14846" width="8" style="189" bestFit="1" customWidth="1"/>
    <col min="14847" max="14848" width="8" style="189" customWidth="1"/>
    <col min="14849" max="14849" width="8.28515625" style="189" bestFit="1" customWidth="1"/>
    <col min="14850" max="14850" width="8" style="189" bestFit="1" customWidth="1"/>
    <col min="14851" max="14853" width="8" style="189" customWidth="1"/>
    <col min="14854" max="14859" width="0" style="189" hidden="1" customWidth="1"/>
    <col min="14860" max="14860" width="7.85546875" style="189" customWidth="1"/>
    <col min="14861" max="15099" width="11.42578125" style="189"/>
    <col min="15100" max="15100" width="18.140625" style="189" customWidth="1"/>
    <col min="15101" max="15101" width="8.42578125" style="189" bestFit="1" customWidth="1"/>
    <col min="15102" max="15102" width="8" style="189" bestFit="1" customWidth="1"/>
    <col min="15103" max="15104" width="8" style="189" customWidth="1"/>
    <col min="15105" max="15105" width="8.28515625" style="189" bestFit="1" customWidth="1"/>
    <col min="15106" max="15106" width="8" style="189" bestFit="1" customWidth="1"/>
    <col min="15107" max="15109" width="8" style="189" customWidth="1"/>
    <col min="15110" max="15115" width="0" style="189" hidden="1" customWidth="1"/>
    <col min="15116" max="15116" width="7.85546875" style="189" customWidth="1"/>
    <col min="15117" max="15355" width="11.42578125" style="189"/>
    <col min="15356" max="15356" width="18.140625" style="189" customWidth="1"/>
    <col min="15357" max="15357" width="8.42578125" style="189" bestFit="1" customWidth="1"/>
    <col min="15358" max="15358" width="8" style="189" bestFit="1" customWidth="1"/>
    <col min="15359" max="15360" width="8" style="189" customWidth="1"/>
    <col min="15361" max="15361" width="8.28515625" style="189" bestFit="1" customWidth="1"/>
    <col min="15362" max="15362" width="8" style="189" bestFit="1" customWidth="1"/>
    <col min="15363" max="15365" width="8" style="189" customWidth="1"/>
    <col min="15366" max="15371" width="0" style="189" hidden="1" customWidth="1"/>
    <col min="15372" max="15372" width="7.85546875" style="189" customWidth="1"/>
    <col min="15373" max="15611" width="11.42578125" style="189"/>
    <col min="15612" max="15612" width="18.140625" style="189" customWidth="1"/>
    <col min="15613" max="15613" width="8.42578125" style="189" bestFit="1" customWidth="1"/>
    <col min="15614" max="15614" width="8" style="189" bestFit="1" customWidth="1"/>
    <col min="15615" max="15616" width="8" style="189" customWidth="1"/>
    <col min="15617" max="15617" width="8.28515625" style="189" bestFit="1" customWidth="1"/>
    <col min="15618" max="15618" width="8" style="189" bestFit="1" customWidth="1"/>
    <col min="15619" max="15621" width="8" style="189" customWidth="1"/>
    <col min="15622" max="15627" width="0" style="189" hidden="1" customWidth="1"/>
    <col min="15628" max="15628" width="7.85546875" style="189" customWidth="1"/>
    <col min="15629" max="15867" width="11.42578125" style="189"/>
    <col min="15868" max="15868" width="18.140625" style="189" customWidth="1"/>
    <col min="15869" max="15869" width="8.42578125" style="189" bestFit="1" customWidth="1"/>
    <col min="15870" max="15870" width="8" style="189" bestFit="1" customWidth="1"/>
    <col min="15871" max="15872" width="8" style="189" customWidth="1"/>
    <col min="15873" max="15873" width="8.28515625" style="189" bestFit="1" customWidth="1"/>
    <col min="15874" max="15874" width="8" style="189" bestFit="1" customWidth="1"/>
    <col min="15875" max="15877" width="8" style="189" customWidth="1"/>
    <col min="15878" max="15883" width="0" style="189" hidden="1" customWidth="1"/>
    <col min="15884" max="15884" width="7.85546875" style="189" customWidth="1"/>
    <col min="15885" max="16123" width="11.42578125" style="189"/>
    <col min="16124" max="16124" width="18.140625" style="189" customWidth="1"/>
    <col min="16125" max="16125" width="8.42578125" style="189" bestFit="1" customWidth="1"/>
    <col min="16126" max="16126" width="8" style="189" bestFit="1" customWidth="1"/>
    <col min="16127" max="16128" width="8" style="189" customWidth="1"/>
    <col min="16129" max="16129" width="8.28515625" style="189" bestFit="1" customWidth="1"/>
    <col min="16130" max="16130" width="8" style="189" bestFit="1" customWidth="1"/>
    <col min="16131" max="16133" width="8" style="189" customWidth="1"/>
    <col min="16134" max="16139" width="0" style="189" hidden="1" customWidth="1"/>
    <col min="16140" max="16140" width="7.85546875" style="189" customWidth="1"/>
    <col min="16141" max="16384" width="11.42578125" style="189"/>
  </cols>
  <sheetData>
    <row r="1" spans="1:16" s="190" customFormat="1" x14ac:dyDescent="0.2">
      <c r="B1" s="203"/>
      <c r="C1" s="203"/>
      <c r="D1" s="203"/>
      <c r="E1" s="203"/>
      <c r="F1" s="203"/>
      <c r="G1" s="203"/>
      <c r="H1" s="203"/>
      <c r="I1" s="203"/>
      <c r="J1" s="203"/>
      <c r="K1" s="203"/>
      <c r="L1" s="203"/>
    </row>
    <row r="2" spans="1:16" s="190" customFormat="1" x14ac:dyDescent="0.2">
      <c r="A2" s="217" t="s">
        <v>121</v>
      </c>
      <c r="B2" s="203"/>
      <c r="C2" s="203"/>
      <c r="D2" s="203"/>
      <c r="E2" s="203"/>
      <c r="F2" s="203"/>
      <c r="G2" s="203"/>
      <c r="H2" s="203"/>
      <c r="I2" s="203"/>
      <c r="K2" s="203"/>
      <c r="L2" s="203"/>
    </row>
    <row r="3" spans="1:16" s="190" customFormat="1" ht="15" x14ac:dyDescent="0.25">
      <c r="A3" s="217" t="s">
        <v>122</v>
      </c>
      <c r="B3" s="203"/>
      <c r="C3" s="203"/>
      <c r="D3" s="203"/>
      <c r="E3" s="203"/>
      <c r="F3" s="203"/>
      <c r="G3" s="203"/>
      <c r="H3" s="203"/>
      <c r="I3" s="203"/>
      <c r="J3" s="203"/>
      <c r="K3" s="359"/>
      <c r="L3" s="203"/>
    </row>
    <row r="4" spans="1:16" s="190" customFormat="1" x14ac:dyDescent="0.2">
      <c r="B4" s="203"/>
      <c r="C4" s="203"/>
      <c r="D4" s="203"/>
      <c r="E4" s="203"/>
      <c r="F4" s="203"/>
      <c r="G4" s="203"/>
      <c r="H4" s="203"/>
      <c r="I4" s="203"/>
      <c r="J4" s="203"/>
      <c r="K4" s="203"/>
      <c r="L4" s="203"/>
    </row>
    <row r="5" spans="1:16" s="190" customFormat="1" ht="12.75" x14ac:dyDescent="0.2">
      <c r="B5" s="424" t="s">
        <v>118</v>
      </c>
      <c r="C5" s="424"/>
      <c r="D5" s="424"/>
      <c r="E5" s="424"/>
      <c r="F5" s="424"/>
      <c r="G5" s="424"/>
      <c r="H5" s="424"/>
      <c r="I5" s="424"/>
      <c r="J5" s="424"/>
      <c r="K5" s="424"/>
      <c r="M5" s="390" t="s">
        <v>594</v>
      </c>
      <c r="O5" s="360"/>
    </row>
    <row r="6" spans="1:16" s="190" customFormat="1" ht="12.75" x14ac:dyDescent="0.2">
      <c r="B6" s="437" t="str">
        <f>'Solicitudes Regiones'!$B$6:$P$6</f>
        <v>Acumuladas de julio de 2008 a octubre de 2018</v>
      </c>
      <c r="C6" s="437"/>
      <c r="D6" s="437"/>
      <c r="E6" s="437"/>
      <c r="F6" s="437"/>
      <c r="G6" s="437"/>
      <c r="H6" s="437"/>
      <c r="I6" s="437"/>
      <c r="J6" s="437"/>
      <c r="K6" s="437"/>
      <c r="L6" s="231"/>
    </row>
    <row r="7" spans="1:16" s="193" customFormat="1" x14ac:dyDescent="0.2">
      <c r="B7" s="191"/>
      <c r="C7" s="192"/>
      <c r="D7" s="192"/>
      <c r="E7" s="192"/>
      <c r="F7" s="192"/>
      <c r="G7" s="192"/>
      <c r="H7" s="192"/>
      <c r="I7" s="192"/>
      <c r="J7" s="192"/>
      <c r="K7" s="192"/>
      <c r="L7" s="192"/>
    </row>
    <row r="8" spans="1:16" ht="15" customHeight="1" x14ac:dyDescent="0.2">
      <c r="B8" s="453" t="s">
        <v>73</v>
      </c>
      <c r="C8" s="454"/>
      <c r="D8" s="454"/>
      <c r="E8" s="454"/>
      <c r="F8" s="454"/>
      <c r="G8" s="454"/>
      <c r="H8" s="454"/>
      <c r="I8" s="454"/>
      <c r="J8" s="454"/>
      <c r="K8" s="455"/>
      <c r="L8" s="208"/>
    </row>
    <row r="9" spans="1:16" ht="20.25" customHeight="1" x14ac:dyDescent="0.2">
      <c r="B9" s="452" t="s">
        <v>74</v>
      </c>
      <c r="C9" s="453" t="s">
        <v>2</v>
      </c>
      <c r="D9" s="454"/>
      <c r="E9" s="454"/>
      <c r="F9" s="454"/>
      <c r="G9" s="454"/>
      <c r="H9" s="454"/>
      <c r="I9" s="454"/>
      <c r="J9" s="454"/>
      <c r="K9" s="455"/>
    </row>
    <row r="10" spans="1:16" ht="24" x14ac:dyDescent="0.2">
      <c r="B10" s="452"/>
      <c r="C10" s="186" t="s">
        <v>75</v>
      </c>
      <c r="D10" s="186" t="s">
        <v>76</v>
      </c>
      <c r="E10" s="186" t="s">
        <v>77</v>
      </c>
      <c r="F10" s="186" t="s">
        <v>78</v>
      </c>
      <c r="G10" s="186" t="s">
        <v>8</v>
      </c>
      <c r="H10" s="186" t="s">
        <v>79</v>
      </c>
      <c r="I10" s="186" t="s">
        <v>80</v>
      </c>
      <c r="J10" s="186" t="s">
        <v>81</v>
      </c>
      <c r="K10" s="247" t="s">
        <v>46</v>
      </c>
    </row>
    <row r="11" spans="1:16" x14ac:dyDescent="0.2">
      <c r="B11" s="181" t="s">
        <v>419</v>
      </c>
      <c r="C11" s="181">
        <v>2806</v>
      </c>
      <c r="D11" s="181">
        <v>1097</v>
      </c>
      <c r="E11" s="181">
        <f>C11+D11</f>
        <v>3903</v>
      </c>
      <c r="F11" s="182">
        <f>E11/$E$22</f>
        <v>0.72506037525543376</v>
      </c>
      <c r="G11" s="181">
        <v>9909</v>
      </c>
      <c r="H11" s="181">
        <v>486</v>
      </c>
      <c r="I11" s="181">
        <f>G11+H11</f>
        <v>10395</v>
      </c>
      <c r="J11" s="182">
        <f>I11/$I$22</f>
        <v>0.79472477064220182</v>
      </c>
      <c r="K11" s="181">
        <f t="shared" ref="K11:K21" si="0">E11+I11</f>
        <v>14298</v>
      </c>
      <c r="P11" s="236"/>
    </row>
    <row r="12" spans="1:16" x14ac:dyDescent="0.2">
      <c r="B12" s="181" t="s">
        <v>420</v>
      </c>
      <c r="C12" s="181">
        <v>2</v>
      </c>
      <c r="D12" s="181">
        <v>0</v>
      </c>
      <c r="E12" s="181">
        <f t="shared" ref="E12:E21" si="1">C12+D12</f>
        <v>2</v>
      </c>
      <c r="F12" s="182"/>
      <c r="G12" s="181">
        <v>6</v>
      </c>
      <c r="H12" s="181">
        <v>0</v>
      </c>
      <c r="I12" s="181">
        <f t="shared" ref="I12:I21" si="2">G12+H12</f>
        <v>6</v>
      </c>
      <c r="J12" s="182"/>
      <c r="K12" s="181">
        <f t="shared" si="0"/>
        <v>8</v>
      </c>
      <c r="P12" s="236"/>
    </row>
    <row r="13" spans="1:16" x14ac:dyDescent="0.2">
      <c r="B13" s="181" t="s">
        <v>421</v>
      </c>
      <c r="C13" s="181">
        <v>1</v>
      </c>
      <c r="D13" s="181">
        <v>0</v>
      </c>
      <c r="E13" s="181">
        <f t="shared" si="1"/>
        <v>1</v>
      </c>
      <c r="F13" s="182">
        <f t="shared" ref="F13:F20" si="3">E13/$E$22</f>
        <v>1.8577001671930151E-4</v>
      </c>
      <c r="G13" s="181">
        <v>3</v>
      </c>
      <c r="H13" s="181">
        <v>0</v>
      </c>
      <c r="I13" s="181">
        <f t="shared" si="2"/>
        <v>3</v>
      </c>
      <c r="J13" s="182">
        <f t="shared" ref="J13:J20" si="4">I13/$I$22</f>
        <v>2.2935779816513763E-4</v>
      </c>
      <c r="K13" s="181">
        <f t="shared" si="0"/>
        <v>4</v>
      </c>
      <c r="P13" s="236"/>
    </row>
    <row r="14" spans="1:16" x14ac:dyDescent="0.2">
      <c r="B14" s="181" t="s">
        <v>422</v>
      </c>
      <c r="C14" s="181">
        <v>4</v>
      </c>
      <c r="D14" s="181">
        <v>0</v>
      </c>
      <c r="E14" s="181">
        <f t="shared" si="1"/>
        <v>4</v>
      </c>
      <c r="F14" s="182">
        <f t="shared" si="3"/>
        <v>7.4308006687720605E-4</v>
      </c>
      <c r="G14" s="181">
        <v>12</v>
      </c>
      <c r="H14" s="181">
        <v>0</v>
      </c>
      <c r="I14" s="181">
        <f t="shared" si="2"/>
        <v>12</v>
      </c>
      <c r="J14" s="182">
        <f t="shared" si="4"/>
        <v>9.1743119266055051E-4</v>
      </c>
      <c r="K14" s="181">
        <f t="shared" si="0"/>
        <v>16</v>
      </c>
      <c r="P14" s="236"/>
    </row>
    <row r="15" spans="1:16" x14ac:dyDescent="0.2">
      <c r="B15" s="181" t="s">
        <v>423</v>
      </c>
      <c r="C15" s="181">
        <v>9</v>
      </c>
      <c r="D15" s="181">
        <v>6</v>
      </c>
      <c r="E15" s="181">
        <f t="shared" si="1"/>
        <v>15</v>
      </c>
      <c r="F15" s="182"/>
      <c r="G15" s="181">
        <v>56</v>
      </c>
      <c r="H15" s="181">
        <v>4</v>
      </c>
      <c r="I15" s="181">
        <f t="shared" si="2"/>
        <v>60</v>
      </c>
      <c r="J15" s="182"/>
      <c r="K15" s="181">
        <f t="shared" si="0"/>
        <v>75</v>
      </c>
      <c r="P15" s="236"/>
    </row>
    <row r="16" spans="1:16" x14ac:dyDescent="0.2">
      <c r="B16" s="181" t="s">
        <v>424</v>
      </c>
      <c r="C16" s="181">
        <v>0</v>
      </c>
      <c r="D16" s="181">
        <v>0</v>
      </c>
      <c r="E16" s="181">
        <f t="shared" si="1"/>
        <v>0</v>
      </c>
      <c r="F16" s="182">
        <f t="shared" si="3"/>
        <v>0</v>
      </c>
      <c r="G16" s="181">
        <v>2</v>
      </c>
      <c r="H16" s="181">
        <v>0</v>
      </c>
      <c r="I16" s="181">
        <f t="shared" si="2"/>
        <v>2</v>
      </c>
      <c r="J16" s="182">
        <f t="shared" si="4"/>
        <v>1.529051987767584E-4</v>
      </c>
      <c r="K16" s="181">
        <f t="shared" si="0"/>
        <v>2</v>
      </c>
      <c r="P16" s="236"/>
    </row>
    <row r="17" spans="2:16" x14ac:dyDescent="0.2">
      <c r="B17" s="181" t="s">
        <v>425</v>
      </c>
      <c r="C17" s="181">
        <v>131</v>
      </c>
      <c r="D17" s="181">
        <v>45</v>
      </c>
      <c r="E17" s="181">
        <f t="shared" si="1"/>
        <v>176</v>
      </c>
      <c r="F17" s="182">
        <f t="shared" si="3"/>
        <v>3.2695522942597068E-2</v>
      </c>
      <c r="G17" s="181">
        <v>470</v>
      </c>
      <c r="H17" s="181">
        <v>30</v>
      </c>
      <c r="I17" s="181">
        <f t="shared" si="2"/>
        <v>500</v>
      </c>
      <c r="J17" s="182">
        <f t="shared" si="4"/>
        <v>3.82262996941896E-2</v>
      </c>
      <c r="K17" s="181">
        <f t="shared" si="0"/>
        <v>676</v>
      </c>
      <c r="P17" s="236"/>
    </row>
    <row r="18" spans="2:16" x14ac:dyDescent="0.2">
      <c r="B18" s="181" t="s">
        <v>426</v>
      </c>
      <c r="C18" s="181">
        <v>7</v>
      </c>
      <c r="D18" s="181">
        <v>2</v>
      </c>
      <c r="E18" s="181">
        <f t="shared" si="1"/>
        <v>9</v>
      </c>
      <c r="F18" s="182">
        <f t="shared" si="3"/>
        <v>1.6719301504737136E-3</v>
      </c>
      <c r="G18" s="181">
        <v>33</v>
      </c>
      <c r="H18" s="181">
        <v>2</v>
      </c>
      <c r="I18" s="181">
        <f t="shared" si="2"/>
        <v>35</v>
      </c>
      <c r="J18" s="182">
        <f t="shared" si="4"/>
        <v>2.675840978593272E-3</v>
      </c>
      <c r="K18" s="181">
        <f t="shared" si="0"/>
        <v>44</v>
      </c>
      <c r="P18" s="236"/>
    </row>
    <row r="19" spans="2:16" x14ac:dyDescent="0.2">
      <c r="B19" s="181" t="s">
        <v>427</v>
      </c>
      <c r="C19" s="181">
        <v>1</v>
      </c>
      <c r="D19" s="181">
        <v>0</v>
      </c>
      <c r="E19" s="181">
        <f t="shared" si="1"/>
        <v>1</v>
      </c>
      <c r="F19" s="182">
        <f t="shared" si="3"/>
        <v>1.8577001671930151E-4</v>
      </c>
      <c r="G19" s="181">
        <v>0</v>
      </c>
      <c r="H19" s="181">
        <v>0</v>
      </c>
      <c r="I19" s="181">
        <f t="shared" si="2"/>
        <v>0</v>
      </c>
      <c r="J19" s="182">
        <f t="shared" si="4"/>
        <v>0</v>
      </c>
      <c r="K19" s="181">
        <f t="shared" si="0"/>
        <v>1</v>
      </c>
      <c r="P19" s="236"/>
    </row>
    <row r="20" spans="2:16" x14ac:dyDescent="0.2">
      <c r="B20" s="181" t="s">
        <v>428</v>
      </c>
      <c r="C20" s="181">
        <v>933</v>
      </c>
      <c r="D20" s="181">
        <v>337</v>
      </c>
      <c r="E20" s="181">
        <f t="shared" si="1"/>
        <v>1270</v>
      </c>
      <c r="F20" s="182">
        <f t="shared" si="3"/>
        <v>0.23592792123351292</v>
      </c>
      <c r="G20" s="181">
        <v>1969</v>
      </c>
      <c r="H20" s="181">
        <v>96</v>
      </c>
      <c r="I20" s="181">
        <f t="shared" si="2"/>
        <v>2065</v>
      </c>
      <c r="J20" s="182">
        <f t="shared" si="4"/>
        <v>0.15787461773700306</v>
      </c>
      <c r="K20" s="181">
        <f t="shared" si="0"/>
        <v>3335</v>
      </c>
      <c r="P20" s="236"/>
    </row>
    <row r="21" spans="2:16" x14ac:dyDescent="0.2">
      <c r="B21" s="181" t="s">
        <v>429</v>
      </c>
      <c r="C21" s="181">
        <v>2</v>
      </c>
      <c r="D21" s="181">
        <v>0</v>
      </c>
      <c r="E21" s="181">
        <f t="shared" si="1"/>
        <v>2</v>
      </c>
      <c r="F21" s="182"/>
      <c r="G21" s="181">
        <v>2</v>
      </c>
      <c r="H21" s="181">
        <v>0</v>
      </c>
      <c r="I21" s="181">
        <f t="shared" si="2"/>
        <v>2</v>
      </c>
      <c r="J21" s="182"/>
      <c r="K21" s="181">
        <f t="shared" si="0"/>
        <v>4</v>
      </c>
      <c r="P21" s="236"/>
    </row>
    <row r="22" spans="2:16" x14ac:dyDescent="0.2">
      <c r="B22" s="183" t="s">
        <v>66</v>
      </c>
      <c r="C22" s="181">
        <f t="shared" ref="C22:H22" si="5">SUM(C11:C21)</f>
        <v>3896</v>
      </c>
      <c r="D22" s="181">
        <f t="shared" si="5"/>
        <v>1487</v>
      </c>
      <c r="E22" s="183">
        <f t="shared" ref="E22:E23" si="6">C22+D22</f>
        <v>5383</v>
      </c>
      <c r="F22" s="185">
        <f t="shared" ref="F22" si="7">E22/$E$22</f>
        <v>1</v>
      </c>
      <c r="G22" s="181">
        <f t="shared" si="5"/>
        <v>12462</v>
      </c>
      <c r="H22" s="181">
        <f t="shared" si="5"/>
        <v>618</v>
      </c>
      <c r="I22" s="183">
        <f t="shared" ref="I22" si="8">G22+H22</f>
        <v>13080</v>
      </c>
      <c r="J22" s="185">
        <f t="shared" ref="J22" si="9">I22/$I$22</f>
        <v>1</v>
      </c>
      <c r="K22" s="183">
        <f t="shared" ref="K22:K23" si="10">E22+I22</f>
        <v>18463</v>
      </c>
    </row>
    <row r="23" spans="2:16" ht="25.5" customHeight="1" x14ac:dyDescent="0.2">
      <c r="B23" s="195" t="s">
        <v>82</v>
      </c>
      <c r="C23" s="196">
        <f>+C22/$K$22</f>
        <v>0.21101662785029518</v>
      </c>
      <c r="D23" s="196">
        <f>+D22/$K$22</f>
        <v>8.05394572929643E-2</v>
      </c>
      <c r="E23" s="197">
        <f t="shared" si="6"/>
        <v>0.29155608514325948</v>
      </c>
      <c r="F23" s="197"/>
      <c r="G23" s="196">
        <f>+G22/$K$22</f>
        <v>0.67497156475112385</v>
      </c>
      <c r="H23" s="196">
        <f>+H22/$K$22</f>
        <v>3.3472350105616638E-2</v>
      </c>
      <c r="I23" s="197">
        <f>G23+H23</f>
        <v>0.70844391485674052</v>
      </c>
      <c r="J23" s="197"/>
      <c r="K23" s="197">
        <f t="shared" si="10"/>
        <v>1</v>
      </c>
    </row>
    <row r="24" spans="2:16" x14ac:dyDescent="0.2">
      <c r="B24" s="188"/>
      <c r="C24" s="201"/>
      <c r="D24" s="201"/>
      <c r="E24" s="201"/>
      <c r="F24" s="201"/>
      <c r="G24" s="201"/>
      <c r="H24" s="201"/>
      <c r="I24" s="201"/>
      <c r="J24" s="201"/>
      <c r="K24" s="201"/>
    </row>
    <row r="25" spans="2:16" ht="12.75" x14ac:dyDescent="0.2">
      <c r="B25" s="424" t="s">
        <v>119</v>
      </c>
      <c r="C25" s="424"/>
      <c r="D25" s="424"/>
      <c r="E25" s="424"/>
      <c r="F25" s="424"/>
      <c r="G25" s="424"/>
      <c r="H25" s="424"/>
      <c r="I25" s="424"/>
      <c r="J25" s="424"/>
      <c r="K25" s="424"/>
    </row>
    <row r="26" spans="2:16" ht="12.75" x14ac:dyDescent="0.2">
      <c r="B26" s="437" t="str">
        <f>'Solicitudes Regiones'!$B$6:$P$6</f>
        <v>Acumuladas de julio de 2008 a octubre de 2018</v>
      </c>
      <c r="C26" s="437"/>
      <c r="D26" s="437"/>
      <c r="E26" s="437"/>
      <c r="F26" s="437"/>
      <c r="G26" s="437"/>
      <c r="H26" s="437"/>
      <c r="I26" s="437"/>
      <c r="J26" s="437"/>
      <c r="K26" s="437"/>
    </row>
    <row r="28" spans="2:16" ht="15" customHeight="1" x14ac:dyDescent="0.2">
      <c r="B28" s="453" t="s">
        <v>83</v>
      </c>
      <c r="C28" s="454"/>
      <c r="D28" s="454"/>
      <c r="E28" s="454"/>
      <c r="F28" s="454"/>
      <c r="G28" s="454"/>
      <c r="H28" s="454"/>
      <c r="I28" s="454"/>
      <c r="J28" s="454"/>
      <c r="K28" s="455"/>
      <c r="L28" s="202"/>
    </row>
    <row r="29" spans="2:16" ht="15" customHeight="1" x14ac:dyDescent="0.2">
      <c r="B29" s="452" t="s">
        <v>74</v>
      </c>
      <c r="C29" s="452" t="s">
        <v>2</v>
      </c>
      <c r="D29" s="452"/>
      <c r="E29" s="452"/>
      <c r="F29" s="452"/>
      <c r="G29" s="452"/>
      <c r="H29" s="452"/>
      <c r="I29" s="452"/>
      <c r="J29" s="452"/>
      <c r="K29" s="452"/>
    </row>
    <row r="30" spans="2:16" ht="24" x14ac:dyDescent="0.2">
      <c r="B30" s="452"/>
      <c r="C30" s="186" t="s">
        <v>75</v>
      </c>
      <c r="D30" s="186" t="s">
        <v>76</v>
      </c>
      <c r="E30" s="186" t="s">
        <v>77</v>
      </c>
      <c r="F30" s="186" t="s">
        <v>78</v>
      </c>
      <c r="G30" s="186" t="s">
        <v>8</v>
      </c>
      <c r="H30" s="186" t="s">
        <v>79</v>
      </c>
      <c r="I30" s="186" t="s">
        <v>80</v>
      </c>
      <c r="J30" s="186" t="s">
        <v>81</v>
      </c>
      <c r="K30" s="187" t="s">
        <v>46</v>
      </c>
    </row>
    <row r="31" spans="2:16" x14ac:dyDescent="0.2">
      <c r="B31" s="181" t="s">
        <v>419</v>
      </c>
      <c r="C31" s="181">
        <v>2485</v>
      </c>
      <c r="D31" s="181">
        <v>749</v>
      </c>
      <c r="E31" s="181">
        <f>C31+D31</f>
        <v>3234</v>
      </c>
      <c r="F31" s="182">
        <f>E31/$E$42</f>
        <v>0.72332811451576828</v>
      </c>
      <c r="G31" s="181">
        <v>7798</v>
      </c>
      <c r="H31" s="181">
        <v>383</v>
      </c>
      <c r="I31" s="181">
        <f>G31+H31</f>
        <v>8181</v>
      </c>
      <c r="J31" s="182">
        <f>I31/$I$42</f>
        <v>0.78929088277858173</v>
      </c>
      <c r="K31" s="181">
        <f t="shared" ref="K31:K41" si="11">E31+I31</f>
        <v>11415</v>
      </c>
    </row>
    <row r="32" spans="2:16" x14ac:dyDescent="0.2">
      <c r="B32" s="181" t="s">
        <v>420</v>
      </c>
      <c r="C32" s="181">
        <v>2</v>
      </c>
      <c r="D32" s="181">
        <v>0</v>
      </c>
      <c r="E32" s="181">
        <f t="shared" ref="E32:E41" si="12">C32+D32</f>
        <v>2</v>
      </c>
      <c r="F32" s="182"/>
      <c r="G32" s="181">
        <v>5</v>
      </c>
      <c r="H32" s="181">
        <v>0</v>
      </c>
      <c r="I32" s="181">
        <f t="shared" ref="I32:I41" si="13">G32+H32</f>
        <v>5</v>
      </c>
      <c r="J32" s="182"/>
      <c r="K32" s="181">
        <f t="shared" si="11"/>
        <v>7</v>
      </c>
    </row>
    <row r="33" spans="2:11" x14ac:dyDescent="0.2">
      <c r="B33" s="181" t="s">
        <v>421</v>
      </c>
      <c r="C33" s="181">
        <v>1</v>
      </c>
      <c r="D33" s="181">
        <v>0</v>
      </c>
      <c r="E33" s="181">
        <f t="shared" si="12"/>
        <v>1</v>
      </c>
      <c r="F33" s="182">
        <f t="shared" ref="F33:F40" si="14">E33/$E$42</f>
        <v>2.2366360993066427E-4</v>
      </c>
      <c r="G33" s="181">
        <v>3</v>
      </c>
      <c r="H33" s="181">
        <v>0</v>
      </c>
      <c r="I33" s="181">
        <f t="shared" si="13"/>
        <v>3</v>
      </c>
      <c r="J33" s="182">
        <f t="shared" ref="J33:J40" si="15">I33/$I$42</f>
        <v>2.8943560057887119E-4</v>
      </c>
      <c r="K33" s="181">
        <f t="shared" si="11"/>
        <v>4</v>
      </c>
    </row>
    <row r="34" spans="2:11" x14ac:dyDescent="0.2">
      <c r="B34" s="181" t="s">
        <v>422</v>
      </c>
      <c r="C34" s="181">
        <v>3</v>
      </c>
      <c r="D34" s="181">
        <v>0</v>
      </c>
      <c r="E34" s="181">
        <f t="shared" si="12"/>
        <v>3</v>
      </c>
      <c r="F34" s="182">
        <f t="shared" si="14"/>
        <v>6.7099082979199282E-4</v>
      </c>
      <c r="G34" s="181">
        <v>10</v>
      </c>
      <c r="H34" s="181">
        <v>0</v>
      </c>
      <c r="I34" s="181">
        <f t="shared" si="13"/>
        <v>10</v>
      </c>
      <c r="J34" s="182">
        <f t="shared" si="15"/>
        <v>9.6478533526290404E-4</v>
      </c>
      <c r="K34" s="181">
        <f t="shared" si="11"/>
        <v>13</v>
      </c>
    </row>
    <row r="35" spans="2:11" x14ac:dyDescent="0.2">
      <c r="B35" s="181" t="s">
        <v>423</v>
      </c>
      <c r="C35" s="181">
        <v>9</v>
      </c>
      <c r="D35" s="181">
        <v>5</v>
      </c>
      <c r="E35" s="181">
        <f t="shared" si="12"/>
        <v>14</v>
      </c>
      <c r="F35" s="182"/>
      <c r="G35" s="181">
        <v>41</v>
      </c>
      <c r="H35" s="181">
        <v>2</v>
      </c>
      <c r="I35" s="181">
        <f t="shared" si="13"/>
        <v>43</v>
      </c>
      <c r="J35" s="182"/>
      <c r="K35" s="181">
        <f t="shared" si="11"/>
        <v>57</v>
      </c>
    </row>
    <row r="36" spans="2:11" x14ac:dyDescent="0.2">
      <c r="B36" s="181" t="s">
        <v>424</v>
      </c>
      <c r="C36" s="181">
        <v>0</v>
      </c>
      <c r="D36" s="181">
        <v>0</v>
      </c>
      <c r="E36" s="181">
        <f t="shared" si="12"/>
        <v>0</v>
      </c>
      <c r="F36" s="182">
        <f t="shared" si="14"/>
        <v>0</v>
      </c>
      <c r="G36" s="181">
        <v>2</v>
      </c>
      <c r="H36" s="181">
        <v>0</v>
      </c>
      <c r="I36" s="181">
        <f t="shared" si="13"/>
        <v>2</v>
      </c>
      <c r="J36" s="182">
        <f t="shared" si="15"/>
        <v>1.929570670525808E-4</v>
      </c>
      <c r="K36" s="181">
        <f t="shared" si="11"/>
        <v>2</v>
      </c>
    </row>
    <row r="37" spans="2:11" x14ac:dyDescent="0.2">
      <c r="B37" s="181" t="s">
        <v>425</v>
      </c>
      <c r="C37" s="181">
        <v>115</v>
      </c>
      <c r="D37" s="181">
        <v>29</v>
      </c>
      <c r="E37" s="181">
        <f t="shared" si="12"/>
        <v>144</v>
      </c>
      <c r="F37" s="182">
        <f t="shared" si="14"/>
        <v>3.2207559830015657E-2</v>
      </c>
      <c r="G37" s="181">
        <v>385</v>
      </c>
      <c r="H37" s="181">
        <v>23</v>
      </c>
      <c r="I37" s="181">
        <f t="shared" si="13"/>
        <v>408</v>
      </c>
      <c r="J37" s="182">
        <f t="shared" si="15"/>
        <v>3.9363241678726485E-2</v>
      </c>
      <c r="K37" s="181">
        <f t="shared" si="11"/>
        <v>552</v>
      </c>
    </row>
    <row r="38" spans="2:11" x14ac:dyDescent="0.2">
      <c r="B38" s="181" t="s">
        <v>426</v>
      </c>
      <c r="C38" s="181">
        <v>2</v>
      </c>
      <c r="D38" s="181">
        <v>2</v>
      </c>
      <c r="E38" s="181">
        <f t="shared" si="12"/>
        <v>4</v>
      </c>
      <c r="F38" s="182">
        <f t="shared" si="14"/>
        <v>8.9465443972265709E-4</v>
      </c>
      <c r="G38" s="181">
        <v>25</v>
      </c>
      <c r="H38" s="181">
        <v>1</v>
      </c>
      <c r="I38" s="181">
        <f t="shared" si="13"/>
        <v>26</v>
      </c>
      <c r="J38" s="182">
        <f t="shared" si="15"/>
        <v>2.5084418716835506E-3</v>
      </c>
      <c r="K38" s="181">
        <f t="shared" si="11"/>
        <v>30</v>
      </c>
    </row>
    <row r="39" spans="2:11" x14ac:dyDescent="0.2">
      <c r="B39" s="181" t="s">
        <v>427</v>
      </c>
      <c r="C39" s="181">
        <v>1</v>
      </c>
      <c r="D39" s="181">
        <v>0</v>
      </c>
      <c r="E39" s="181">
        <f t="shared" si="12"/>
        <v>1</v>
      </c>
      <c r="F39" s="182">
        <f t="shared" si="14"/>
        <v>2.2366360993066427E-4</v>
      </c>
      <c r="G39" s="181">
        <v>0</v>
      </c>
      <c r="H39" s="181">
        <v>0</v>
      </c>
      <c r="I39" s="181">
        <f t="shared" si="13"/>
        <v>0</v>
      </c>
      <c r="J39" s="182">
        <f t="shared" si="15"/>
        <v>0</v>
      </c>
      <c r="K39" s="181">
        <f t="shared" si="11"/>
        <v>1</v>
      </c>
    </row>
    <row r="40" spans="2:11" x14ac:dyDescent="0.2">
      <c r="B40" s="181" t="s">
        <v>428</v>
      </c>
      <c r="C40" s="181">
        <v>853</v>
      </c>
      <c r="D40" s="181">
        <v>214</v>
      </c>
      <c r="E40" s="181">
        <f t="shared" si="12"/>
        <v>1067</v>
      </c>
      <c r="F40" s="182">
        <f t="shared" si="14"/>
        <v>0.2386490717960188</v>
      </c>
      <c r="G40" s="181">
        <v>1615</v>
      </c>
      <c r="H40" s="181">
        <v>71</v>
      </c>
      <c r="I40" s="181">
        <f t="shared" si="13"/>
        <v>1686</v>
      </c>
      <c r="J40" s="182">
        <f t="shared" si="15"/>
        <v>0.16266280752532561</v>
      </c>
      <c r="K40" s="181">
        <f t="shared" si="11"/>
        <v>2753</v>
      </c>
    </row>
    <row r="41" spans="2:11" x14ac:dyDescent="0.2">
      <c r="B41" s="181" t="s">
        <v>429</v>
      </c>
      <c r="C41" s="181">
        <v>1</v>
      </c>
      <c r="D41" s="181">
        <v>0</v>
      </c>
      <c r="E41" s="181">
        <f t="shared" si="12"/>
        <v>1</v>
      </c>
      <c r="F41" s="182"/>
      <c r="G41" s="181">
        <v>1</v>
      </c>
      <c r="H41" s="181">
        <v>0</v>
      </c>
      <c r="I41" s="181">
        <f t="shared" si="13"/>
        <v>1</v>
      </c>
      <c r="J41" s="182"/>
      <c r="K41" s="181">
        <f t="shared" si="11"/>
        <v>2</v>
      </c>
    </row>
    <row r="42" spans="2:11" x14ac:dyDescent="0.2">
      <c r="B42" s="183" t="s">
        <v>66</v>
      </c>
      <c r="C42" s="181">
        <f t="shared" ref="C42:H42" si="16">SUM(C31:C41)</f>
        <v>3472</v>
      </c>
      <c r="D42" s="181">
        <f t="shared" si="16"/>
        <v>999</v>
      </c>
      <c r="E42" s="183">
        <f t="shared" ref="E42" si="17">C42+D42</f>
        <v>4471</v>
      </c>
      <c r="F42" s="185">
        <f t="shared" ref="F42" si="18">E42/$E$42</f>
        <v>1</v>
      </c>
      <c r="G42" s="181">
        <f t="shared" si="16"/>
        <v>9885</v>
      </c>
      <c r="H42" s="181">
        <f t="shared" si="16"/>
        <v>480</v>
      </c>
      <c r="I42" s="183">
        <f t="shared" ref="I42" si="19">G42+H42</f>
        <v>10365</v>
      </c>
      <c r="J42" s="185">
        <f t="shared" ref="J42" si="20">I42/$I$42</f>
        <v>1</v>
      </c>
      <c r="K42" s="183">
        <f t="shared" ref="K42:K43" si="21">E42+I42</f>
        <v>14836</v>
      </c>
    </row>
    <row r="43" spans="2:11" ht="24" x14ac:dyDescent="0.2">
      <c r="B43" s="195" t="s">
        <v>84</v>
      </c>
      <c r="C43" s="196">
        <f>+C42/$K$42</f>
        <v>0.23402534375842546</v>
      </c>
      <c r="D43" s="196">
        <f>+D42/$K$42</f>
        <v>6.7336209220814236E-2</v>
      </c>
      <c r="E43" s="197">
        <f>C43+D43</f>
        <v>0.30136155297923972</v>
      </c>
      <c r="F43" s="197"/>
      <c r="G43" s="196">
        <f>+G42/$K$42</f>
        <v>0.66628471286060931</v>
      </c>
      <c r="H43" s="196">
        <f>+H42/$K$42</f>
        <v>3.2353734160150985E-2</v>
      </c>
      <c r="I43" s="197">
        <f>G43+H43</f>
        <v>0.69863844702076028</v>
      </c>
      <c r="J43" s="197"/>
      <c r="K43" s="197">
        <f t="shared" si="21"/>
        <v>1</v>
      </c>
    </row>
    <row r="44" spans="2:11" x14ac:dyDescent="0.2">
      <c r="B44" s="188" t="s">
        <v>149</v>
      </c>
    </row>
    <row r="45" spans="2:11" x14ac:dyDescent="0.2">
      <c r="B45" s="188" t="s">
        <v>150</v>
      </c>
    </row>
  </sheetData>
  <mergeCells count="10">
    <mergeCell ref="B6:K6"/>
    <mergeCell ref="B5:K5"/>
    <mergeCell ref="B25:K25"/>
    <mergeCell ref="B26:K26"/>
    <mergeCell ref="B28:K28"/>
    <mergeCell ref="B29:B30"/>
    <mergeCell ref="C29:K29"/>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9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P127"/>
  <sheetViews>
    <sheetView showGridLines="0" zoomScaleNormal="100" workbookViewId="0">
      <selection activeCell="A2" sqref="A2"/>
    </sheetView>
  </sheetViews>
  <sheetFormatPr baseColWidth="10" defaultRowHeight="12" x14ac:dyDescent="0.2"/>
  <cols>
    <col min="1" max="1" width="6" style="189" customWidth="1"/>
    <col min="2" max="2" width="18.140625" style="189" customWidth="1"/>
    <col min="3" max="3" width="8.42578125" style="189" customWidth="1"/>
    <col min="4" max="4" width="7.42578125" style="189" bestFit="1" customWidth="1"/>
    <col min="5" max="6" width="7.42578125" style="189" customWidth="1"/>
    <col min="7" max="7" width="8" style="189" bestFit="1" customWidth="1"/>
    <col min="8" max="8" width="7.42578125" style="189" bestFit="1" customWidth="1"/>
    <col min="9" max="11" width="7.42578125" style="189" customWidth="1"/>
    <col min="12" max="12" width="7.85546875" style="189" customWidth="1"/>
    <col min="13" max="251" width="11.42578125" style="189"/>
    <col min="252" max="252" width="18.140625" style="189" customWidth="1"/>
    <col min="253" max="253" width="8" style="189" bestFit="1" customWidth="1"/>
    <col min="254" max="254" width="7.42578125" style="189" bestFit="1" customWidth="1"/>
    <col min="255" max="256" width="7.42578125" style="189" customWidth="1"/>
    <col min="257" max="257" width="8" style="189" bestFit="1" customWidth="1"/>
    <col min="258" max="258" width="7.42578125" style="189" bestFit="1" customWidth="1"/>
    <col min="259" max="261" width="7.42578125" style="189" customWidth="1"/>
    <col min="262" max="267" width="0" style="189" hidden="1" customWidth="1"/>
    <col min="268" max="268" width="7.85546875" style="189" customWidth="1"/>
    <col min="269" max="507" width="11.42578125" style="189"/>
    <col min="508" max="508" width="18.140625" style="189" customWidth="1"/>
    <col min="509" max="509" width="8" style="189" bestFit="1" customWidth="1"/>
    <col min="510" max="510" width="7.42578125" style="189" bestFit="1" customWidth="1"/>
    <col min="511" max="512" width="7.42578125" style="189" customWidth="1"/>
    <col min="513" max="513" width="8" style="189" bestFit="1" customWidth="1"/>
    <col min="514" max="514" width="7.42578125" style="189" bestFit="1" customWidth="1"/>
    <col min="515" max="517" width="7.42578125" style="189" customWidth="1"/>
    <col min="518" max="523" width="0" style="189" hidden="1" customWidth="1"/>
    <col min="524" max="524" width="7.85546875" style="189" customWidth="1"/>
    <col min="525" max="763" width="11.42578125" style="189"/>
    <col min="764" max="764" width="18.140625" style="189" customWidth="1"/>
    <col min="765" max="765" width="8" style="189" bestFit="1" customWidth="1"/>
    <col min="766" max="766" width="7.42578125" style="189" bestFit="1" customWidth="1"/>
    <col min="767" max="768" width="7.42578125" style="189" customWidth="1"/>
    <col min="769" max="769" width="8" style="189" bestFit="1" customWidth="1"/>
    <col min="770" max="770" width="7.42578125" style="189" bestFit="1" customWidth="1"/>
    <col min="771" max="773" width="7.42578125" style="189" customWidth="1"/>
    <col min="774" max="779" width="0" style="189" hidden="1" customWidth="1"/>
    <col min="780" max="780" width="7.85546875" style="189" customWidth="1"/>
    <col min="781" max="1019" width="11.42578125" style="189"/>
    <col min="1020" max="1020" width="18.140625" style="189" customWidth="1"/>
    <col min="1021" max="1021" width="8" style="189" bestFit="1" customWidth="1"/>
    <col min="1022" max="1022" width="7.42578125" style="189" bestFit="1" customWidth="1"/>
    <col min="1023" max="1024" width="7.42578125" style="189" customWidth="1"/>
    <col min="1025" max="1025" width="8" style="189" bestFit="1" customWidth="1"/>
    <col min="1026" max="1026" width="7.42578125" style="189" bestFit="1" customWidth="1"/>
    <col min="1027" max="1029" width="7.42578125" style="189" customWidth="1"/>
    <col min="1030" max="1035" width="0" style="189" hidden="1" customWidth="1"/>
    <col min="1036" max="1036" width="7.85546875" style="189" customWidth="1"/>
    <col min="1037" max="1275" width="11.42578125" style="189"/>
    <col min="1276" max="1276" width="18.140625" style="189" customWidth="1"/>
    <col min="1277" max="1277" width="8" style="189" bestFit="1" customWidth="1"/>
    <col min="1278" max="1278" width="7.42578125" style="189" bestFit="1" customWidth="1"/>
    <col min="1279" max="1280" width="7.42578125" style="189" customWidth="1"/>
    <col min="1281" max="1281" width="8" style="189" bestFit="1" customWidth="1"/>
    <col min="1282" max="1282" width="7.42578125" style="189" bestFit="1" customWidth="1"/>
    <col min="1283" max="1285" width="7.42578125" style="189" customWidth="1"/>
    <col min="1286" max="1291" width="0" style="189" hidden="1" customWidth="1"/>
    <col min="1292" max="1292" width="7.85546875" style="189" customWidth="1"/>
    <col min="1293" max="1531" width="11.42578125" style="189"/>
    <col min="1532" max="1532" width="18.140625" style="189" customWidth="1"/>
    <col min="1533" max="1533" width="8" style="189" bestFit="1" customWidth="1"/>
    <col min="1534" max="1534" width="7.42578125" style="189" bestFit="1" customWidth="1"/>
    <col min="1535" max="1536" width="7.42578125" style="189" customWidth="1"/>
    <col min="1537" max="1537" width="8" style="189" bestFit="1" customWidth="1"/>
    <col min="1538" max="1538" width="7.42578125" style="189" bestFit="1" customWidth="1"/>
    <col min="1539" max="1541" width="7.42578125" style="189" customWidth="1"/>
    <col min="1542" max="1547" width="0" style="189" hidden="1" customWidth="1"/>
    <col min="1548" max="1548" width="7.85546875" style="189" customWidth="1"/>
    <col min="1549" max="1787" width="11.42578125" style="189"/>
    <col min="1788" max="1788" width="18.140625" style="189" customWidth="1"/>
    <col min="1789" max="1789" width="8" style="189" bestFit="1" customWidth="1"/>
    <col min="1790" max="1790" width="7.42578125" style="189" bestFit="1" customWidth="1"/>
    <col min="1791" max="1792" width="7.42578125" style="189" customWidth="1"/>
    <col min="1793" max="1793" width="8" style="189" bestFit="1" customWidth="1"/>
    <col min="1794" max="1794" width="7.42578125" style="189" bestFit="1" customWidth="1"/>
    <col min="1795" max="1797" width="7.42578125" style="189" customWidth="1"/>
    <col min="1798" max="1803" width="0" style="189" hidden="1" customWidth="1"/>
    <col min="1804" max="1804" width="7.85546875" style="189" customWidth="1"/>
    <col min="1805" max="2043" width="11.42578125" style="189"/>
    <col min="2044" max="2044" width="18.140625" style="189" customWidth="1"/>
    <col min="2045" max="2045" width="8" style="189" bestFit="1" customWidth="1"/>
    <col min="2046" max="2046" width="7.42578125" style="189" bestFit="1" customWidth="1"/>
    <col min="2047" max="2048" width="7.42578125" style="189" customWidth="1"/>
    <col min="2049" max="2049" width="8" style="189" bestFit="1" customWidth="1"/>
    <col min="2050" max="2050" width="7.42578125" style="189" bestFit="1" customWidth="1"/>
    <col min="2051" max="2053" width="7.42578125" style="189" customWidth="1"/>
    <col min="2054" max="2059" width="0" style="189" hidden="1" customWidth="1"/>
    <col min="2060" max="2060" width="7.85546875" style="189" customWidth="1"/>
    <col min="2061" max="2299" width="11.42578125" style="189"/>
    <col min="2300" max="2300" width="18.140625" style="189" customWidth="1"/>
    <col min="2301" max="2301" width="8" style="189" bestFit="1" customWidth="1"/>
    <col min="2302" max="2302" width="7.42578125" style="189" bestFit="1" customWidth="1"/>
    <col min="2303" max="2304" width="7.42578125" style="189" customWidth="1"/>
    <col min="2305" max="2305" width="8" style="189" bestFit="1" customWidth="1"/>
    <col min="2306" max="2306" width="7.42578125" style="189" bestFit="1" customWidth="1"/>
    <col min="2307" max="2309" width="7.42578125" style="189" customWidth="1"/>
    <col min="2310" max="2315" width="0" style="189" hidden="1" customWidth="1"/>
    <col min="2316" max="2316" width="7.85546875" style="189" customWidth="1"/>
    <col min="2317" max="2555" width="11.42578125" style="189"/>
    <col min="2556" max="2556" width="18.140625" style="189" customWidth="1"/>
    <col min="2557" max="2557" width="8" style="189" bestFit="1" customWidth="1"/>
    <col min="2558" max="2558" width="7.42578125" style="189" bestFit="1" customWidth="1"/>
    <col min="2559" max="2560" width="7.42578125" style="189" customWidth="1"/>
    <col min="2561" max="2561" width="8" style="189" bestFit="1" customWidth="1"/>
    <col min="2562" max="2562" width="7.42578125" style="189" bestFit="1" customWidth="1"/>
    <col min="2563" max="2565" width="7.42578125" style="189" customWidth="1"/>
    <col min="2566" max="2571" width="0" style="189" hidden="1" customWidth="1"/>
    <col min="2572" max="2572" width="7.85546875" style="189" customWidth="1"/>
    <col min="2573" max="2811" width="11.42578125" style="189"/>
    <col min="2812" max="2812" width="18.140625" style="189" customWidth="1"/>
    <col min="2813" max="2813" width="8" style="189" bestFit="1" customWidth="1"/>
    <col min="2814" max="2814" width="7.42578125" style="189" bestFit="1" customWidth="1"/>
    <col min="2815" max="2816" width="7.42578125" style="189" customWidth="1"/>
    <col min="2817" max="2817" width="8" style="189" bestFit="1" customWidth="1"/>
    <col min="2818" max="2818" width="7.42578125" style="189" bestFit="1" customWidth="1"/>
    <col min="2819" max="2821" width="7.42578125" style="189" customWidth="1"/>
    <col min="2822" max="2827" width="0" style="189" hidden="1" customWidth="1"/>
    <col min="2828" max="2828" width="7.85546875" style="189" customWidth="1"/>
    <col min="2829" max="3067" width="11.42578125" style="189"/>
    <col min="3068" max="3068" width="18.140625" style="189" customWidth="1"/>
    <col min="3069" max="3069" width="8" style="189" bestFit="1" customWidth="1"/>
    <col min="3070" max="3070" width="7.42578125" style="189" bestFit="1" customWidth="1"/>
    <col min="3071" max="3072" width="7.42578125" style="189" customWidth="1"/>
    <col min="3073" max="3073" width="8" style="189" bestFit="1" customWidth="1"/>
    <col min="3074" max="3074" width="7.42578125" style="189" bestFit="1" customWidth="1"/>
    <col min="3075" max="3077" width="7.42578125" style="189" customWidth="1"/>
    <col min="3078" max="3083" width="0" style="189" hidden="1" customWidth="1"/>
    <col min="3084" max="3084" width="7.85546875" style="189" customWidth="1"/>
    <col min="3085" max="3323" width="11.42578125" style="189"/>
    <col min="3324" max="3324" width="18.140625" style="189" customWidth="1"/>
    <col min="3325" max="3325" width="8" style="189" bestFit="1" customWidth="1"/>
    <col min="3326" max="3326" width="7.42578125" style="189" bestFit="1" customWidth="1"/>
    <col min="3327" max="3328" width="7.42578125" style="189" customWidth="1"/>
    <col min="3329" max="3329" width="8" style="189" bestFit="1" customWidth="1"/>
    <col min="3330" max="3330" width="7.42578125" style="189" bestFit="1" customWidth="1"/>
    <col min="3331" max="3333" width="7.42578125" style="189" customWidth="1"/>
    <col min="3334" max="3339" width="0" style="189" hidden="1" customWidth="1"/>
    <col min="3340" max="3340" width="7.85546875" style="189" customWidth="1"/>
    <col min="3341" max="3579" width="11.42578125" style="189"/>
    <col min="3580" max="3580" width="18.140625" style="189" customWidth="1"/>
    <col min="3581" max="3581" width="8" style="189" bestFit="1" customWidth="1"/>
    <col min="3582" max="3582" width="7.42578125" style="189" bestFit="1" customWidth="1"/>
    <col min="3583" max="3584" width="7.42578125" style="189" customWidth="1"/>
    <col min="3585" max="3585" width="8" style="189" bestFit="1" customWidth="1"/>
    <col min="3586" max="3586" width="7.42578125" style="189" bestFit="1" customWidth="1"/>
    <col min="3587" max="3589" width="7.42578125" style="189" customWidth="1"/>
    <col min="3590" max="3595" width="0" style="189" hidden="1" customWidth="1"/>
    <col min="3596" max="3596" width="7.85546875" style="189" customWidth="1"/>
    <col min="3597" max="3835" width="11.42578125" style="189"/>
    <col min="3836" max="3836" width="18.140625" style="189" customWidth="1"/>
    <col min="3837" max="3837" width="8" style="189" bestFit="1" customWidth="1"/>
    <col min="3838" max="3838" width="7.42578125" style="189" bestFit="1" customWidth="1"/>
    <col min="3839" max="3840" width="7.42578125" style="189" customWidth="1"/>
    <col min="3841" max="3841" width="8" style="189" bestFit="1" customWidth="1"/>
    <col min="3842" max="3842" width="7.42578125" style="189" bestFit="1" customWidth="1"/>
    <col min="3843" max="3845" width="7.42578125" style="189" customWidth="1"/>
    <col min="3846" max="3851" width="0" style="189" hidden="1" customWidth="1"/>
    <col min="3852" max="3852" width="7.85546875" style="189" customWidth="1"/>
    <col min="3853" max="4091" width="11.42578125" style="189"/>
    <col min="4092" max="4092" width="18.140625" style="189" customWidth="1"/>
    <col min="4093" max="4093" width="8" style="189" bestFit="1" customWidth="1"/>
    <col min="4094" max="4094" width="7.42578125" style="189" bestFit="1" customWidth="1"/>
    <col min="4095" max="4096" width="7.42578125" style="189" customWidth="1"/>
    <col min="4097" max="4097" width="8" style="189" bestFit="1" customWidth="1"/>
    <col min="4098" max="4098" width="7.42578125" style="189" bestFit="1" customWidth="1"/>
    <col min="4099" max="4101" width="7.42578125" style="189" customWidth="1"/>
    <col min="4102" max="4107" width="0" style="189" hidden="1" customWidth="1"/>
    <col min="4108" max="4108" width="7.85546875" style="189" customWidth="1"/>
    <col min="4109" max="4347" width="11.42578125" style="189"/>
    <col min="4348" max="4348" width="18.140625" style="189" customWidth="1"/>
    <col min="4349" max="4349" width="8" style="189" bestFit="1" customWidth="1"/>
    <col min="4350" max="4350" width="7.42578125" style="189" bestFit="1" customWidth="1"/>
    <col min="4351" max="4352" width="7.42578125" style="189" customWidth="1"/>
    <col min="4353" max="4353" width="8" style="189" bestFit="1" customWidth="1"/>
    <col min="4354" max="4354" width="7.42578125" style="189" bestFit="1" customWidth="1"/>
    <col min="4355" max="4357" width="7.42578125" style="189" customWidth="1"/>
    <col min="4358" max="4363" width="0" style="189" hidden="1" customWidth="1"/>
    <col min="4364" max="4364" width="7.85546875" style="189" customWidth="1"/>
    <col min="4365" max="4603" width="11.42578125" style="189"/>
    <col min="4604" max="4604" width="18.140625" style="189" customWidth="1"/>
    <col min="4605" max="4605" width="8" style="189" bestFit="1" customWidth="1"/>
    <col min="4606" max="4606" width="7.42578125" style="189" bestFit="1" customWidth="1"/>
    <col min="4607" max="4608" width="7.42578125" style="189" customWidth="1"/>
    <col min="4609" max="4609" width="8" style="189" bestFit="1" customWidth="1"/>
    <col min="4610" max="4610" width="7.42578125" style="189" bestFit="1" customWidth="1"/>
    <col min="4611" max="4613" width="7.42578125" style="189" customWidth="1"/>
    <col min="4614" max="4619" width="0" style="189" hidden="1" customWidth="1"/>
    <col min="4620" max="4620" width="7.85546875" style="189" customWidth="1"/>
    <col min="4621" max="4859" width="11.42578125" style="189"/>
    <col min="4860" max="4860" width="18.140625" style="189" customWidth="1"/>
    <col min="4861" max="4861" width="8" style="189" bestFit="1" customWidth="1"/>
    <col min="4862" max="4862" width="7.42578125" style="189" bestFit="1" customWidth="1"/>
    <col min="4863" max="4864" width="7.42578125" style="189" customWidth="1"/>
    <col min="4865" max="4865" width="8" style="189" bestFit="1" customWidth="1"/>
    <col min="4866" max="4866" width="7.42578125" style="189" bestFit="1" customWidth="1"/>
    <col min="4867" max="4869" width="7.42578125" style="189" customWidth="1"/>
    <col min="4870" max="4875" width="0" style="189" hidden="1" customWidth="1"/>
    <col min="4876" max="4876" width="7.85546875" style="189" customWidth="1"/>
    <col min="4877" max="5115" width="11.42578125" style="189"/>
    <col min="5116" max="5116" width="18.140625" style="189" customWidth="1"/>
    <col min="5117" max="5117" width="8" style="189" bestFit="1" customWidth="1"/>
    <col min="5118" max="5118" width="7.42578125" style="189" bestFit="1" customWidth="1"/>
    <col min="5119" max="5120" width="7.42578125" style="189" customWidth="1"/>
    <col min="5121" max="5121" width="8" style="189" bestFit="1" customWidth="1"/>
    <col min="5122" max="5122" width="7.42578125" style="189" bestFit="1" customWidth="1"/>
    <col min="5123" max="5125" width="7.42578125" style="189" customWidth="1"/>
    <col min="5126" max="5131" width="0" style="189" hidden="1" customWidth="1"/>
    <col min="5132" max="5132" width="7.85546875" style="189" customWidth="1"/>
    <col min="5133" max="5371" width="11.42578125" style="189"/>
    <col min="5372" max="5372" width="18.140625" style="189" customWidth="1"/>
    <col min="5373" max="5373" width="8" style="189" bestFit="1" customWidth="1"/>
    <col min="5374" max="5374" width="7.42578125" style="189" bestFit="1" customWidth="1"/>
    <col min="5375" max="5376" width="7.42578125" style="189" customWidth="1"/>
    <col min="5377" max="5377" width="8" style="189" bestFit="1" customWidth="1"/>
    <col min="5378" max="5378" width="7.42578125" style="189" bestFit="1" customWidth="1"/>
    <col min="5379" max="5381" width="7.42578125" style="189" customWidth="1"/>
    <col min="5382" max="5387" width="0" style="189" hidden="1" customWidth="1"/>
    <col min="5388" max="5388" width="7.85546875" style="189" customWidth="1"/>
    <col min="5389" max="5627" width="11.42578125" style="189"/>
    <col min="5628" max="5628" width="18.140625" style="189" customWidth="1"/>
    <col min="5629" max="5629" width="8" style="189" bestFit="1" customWidth="1"/>
    <col min="5630" max="5630" width="7.42578125" style="189" bestFit="1" customWidth="1"/>
    <col min="5631" max="5632" width="7.42578125" style="189" customWidth="1"/>
    <col min="5633" max="5633" width="8" style="189" bestFit="1" customWidth="1"/>
    <col min="5634" max="5634" width="7.42578125" style="189" bestFit="1" customWidth="1"/>
    <col min="5635" max="5637" width="7.42578125" style="189" customWidth="1"/>
    <col min="5638" max="5643" width="0" style="189" hidden="1" customWidth="1"/>
    <col min="5644" max="5644" width="7.85546875" style="189" customWidth="1"/>
    <col min="5645" max="5883" width="11.42578125" style="189"/>
    <col min="5884" max="5884" width="18.140625" style="189" customWidth="1"/>
    <col min="5885" max="5885" width="8" style="189" bestFit="1" customWidth="1"/>
    <col min="5886" max="5886" width="7.42578125" style="189" bestFit="1" customWidth="1"/>
    <col min="5887" max="5888" width="7.42578125" style="189" customWidth="1"/>
    <col min="5889" max="5889" width="8" style="189" bestFit="1" customWidth="1"/>
    <col min="5890" max="5890" width="7.42578125" style="189" bestFit="1" customWidth="1"/>
    <col min="5891" max="5893" width="7.42578125" style="189" customWidth="1"/>
    <col min="5894" max="5899" width="0" style="189" hidden="1" customWidth="1"/>
    <col min="5900" max="5900" width="7.85546875" style="189" customWidth="1"/>
    <col min="5901" max="6139" width="11.42578125" style="189"/>
    <col min="6140" max="6140" width="18.140625" style="189" customWidth="1"/>
    <col min="6141" max="6141" width="8" style="189" bestFit="1" customWidth="1"/>
    <col min="6142" max="6142" width="7.42578125" style="189" bestFit="1" customWidth="1"/>
    <col min="6143" max="6144" width="7.42578125" style="189" customWidth="1"/>
    <col min="6145" max="6145" width="8" style="189" bestFit="1" customWidth="1"/>
    <col min="6146" max="6146" width="7.42578125" style="189" bestFit="1" customWidth="1"/>
    <col min="6147" max="6149" width="7.42578125" style="189" customWidth="1"/>
    <col min="6150" max="6155" width="0" style="189" hidden="1" customWidth="1"/>
    <col min="6156" max="6156" width="7.85546875" style="189" customWidth="1"/>
    <col min="6157" max="6395" width="11.42578125" style="189"/>
    <col min="6396" max="6396" width="18.140625" style="189" customWidth="1"/>
    <col min="6397" max="6397" width="8" style="189" bestFit="1" customWidth="1"/>
    <col min="6398" max="6398" width="7.42578125" style="189" bestFit="1" customWidth="1"/>
    <col min="6399" max="6400" width="7.42578125" style="189" customWidth="1"/>
    <col min="6401" max="6401" width="8" style="189" bestFit="1" customWidth="1"/>
    <col min="6402" max="6402" width="7.42578125" style="189" bestFit="1" customWidth="1"/>
    <col min="6403" max="6405" width="7.42578125" style="189" customWidth="1"/>
    <col min="6406" max="6411" width="0" style="189" hidden="1" customWidth="1"/>
    <col min="6412" max="6412" width="7.85546875" style="189" customWidth="1"/>
    <col min="6413" max="6651" width="11.42578125" style="189"/>
    <col min="6652" max="6652" width="18.140625" style="189" customWidth="1"/>
    <col min="6653" max="6653" width="8" style="189" bestFit="1" customWidth="1"/>
    <col min="6654" max="6654" width="7.42578125" style="189" bestFit="1" customWidth="1"/>
    <col min="6655" max="6656" width="7.42578125" style="189" customWidth="1"/>
    <col min="6657" max="6657" width="8" style="189" bestFit="1" customWidth="1"/>
    <col min="6658" max="6658" width="7.42578125" style="189" bestFit="1" customWidth="1"/>
    <col min="6659" max="6661" width="7.42578125" style="189" customWidth="1"/>
    <col min="6662" max="6667" width="0" style="189" hidden="1" customWidth="1"/>
    <col min="6668" max="6668" width="7.85546875" style="189" customWidth="1"/>
    <col min="6669" max="6907" width="11.42578125" style="189"/>
    <col min="6908" max="6908" width="18.140625" style="189" customWidth="1"/>
    <col min="6909" max="6909" width="8" style="189" bestFit="1" customWidth="1"/>
    <col min="6910" max="6910" width="7.42578125" style="189" bestFit="1" customWidth="1"/>
    <col min="6911" max="6912" width="7.42578125" style="189" customWidth="1"/>
    <col min="6913" max="6913" width="8" style="189" bestFit="1" customWidth="1"/>
    <col min="6914" max="6914" width="7.42578125" style="189" bestFit="1" customWidth="1"/>
    <col min="6915" max="6917" width="7.42578125" style="189" customWidth="1"/>
    <col min="6918" max="6923" width="0" style="189" hidden="1" customWidth="1"/>
    <col min="6924" max="6924" width="7.85546875" style="189" customWidth="1"/>
    <col min="6925" max="7163" width="11.42578125" style="189"/>
    <col min="7164" max="7164" width="18.140625" style="189" customWidth="1"/>
    <col min="7165" max="7165" width="8" style="189" bestFit="1" customWidth="1"/>
    <col min="7166" max="7166" width="7.42578125" style="189" bestFit="1" customWidth="1"/>
    <col min="7167" max="7168" width="7.42578125" style="189" customWidth="1"/>
    <col min="7169" max="7169" width="8" style="189" bestFit="1" customWidth="1"/>
    <col min="7170" max="7170" width="7.42578125" style="189" bestFit="1" customWidth="1"/>
    <col min="7171" max="7173" width="7.42578125" style="189" customWidth="1"/>
    <col min="7174" max="7179" width="0" style="189" hidden="1" customWidth="1"/>
    <col min="7180" max="7180" width="7.85546875" style="189" customWidth="1"/>
    <col min="7181" max="7419" width="11.42578125" style="189"/>
    <col min="7420" max="7420" width="18.140625" style="189" customWidth="1"/>
    <col min="7421" max="7421" width="8" style="189" bestFit="1" customWidth="1"/>
    <col min="7422" max="7422" width="7.42578125" style="189" bestFit="1" customWidth="1"/>
    <col min="7423" max="7424" width="7.42578125" style="189" customWidth="1"/>
    <col min="7425" max="7425" width="8" style="189" bestFit="1" customWidth="1"/>
    <col min="7426" max="7426" width="7.42578125" style="189" bestFit="1" customWidth="1"/>
    <col min="7427" max="7429" width="7.42578125" style="189" customWidth="1"/>
    <col min="7430" max="7435" width="0" style="189" hidden="1" customWidth="1"/>
    <col min="7436" max="7436" width="7.85546875" style="189" customWidth="1"/>
    <col min="7437" max="7675" width="11.42578125" style="189"/>
    <col min="7676" max="7676" width="18.140625" style="189" customWidth="1"/>
    <col min="7677" max="7677" width="8" style="189" bestFit="1" customWidth="1"/>
    <col min="7678" max="7678" width="7.42578125" style="189" bestFit="1" customWidth="1"/>
    <col min="7679" max="7680" width="7.42578125" style="189" customWidth="1"/>
    <col min="7681" max="7681" width="8" style="189" bestFit="1" customWidth="1"/>
    <col min="7682" max="7682" width="7.42578125" style="189" bestFit="1" customWidth="1"/>
    <col min="7683" max="7685" width="7.42578125" style="189" customWidth="1"/>
    <col min="7686" max="7691" width="0" style="189" hidden="1" customWidth="1"/>
    <col min="7692" max="7692" width="7.85546875" style="189" customWidth="1"/>
    <col min="7693" max="7931" width="11.42578125" style="189"/>
    <col min="7932" max="7932" width="18.140625" style="189" customWidth="1"/>
    <col min="7933" max="7933" width="8" style="189" bestFit="1" customWidth="1"/>
    <col min="7934" max="7934" width="7.42578125" style="189" bestFit="1" customWidth="1"/>
    <col min="7935" max="7936" width="7.42578125" style="189" customWidth="1"/>
    <col min="7937" max="7937" width="8" style="189" bestFit="1" customWidth="1"/>
    <col min="7938" max="7938" width="7.42578125" style="189" bestFit="1" customWidth="1"/>
    <col min="7939" max="7941" width="7.42578125" style="189" customWidth="1"/>
    <col min="7942" max="7947" width="0" style="189" hidden="1" customWidth="1"/>
    <col min="7948" max="7948" width="7.85546875" style="189" customWidth="1"/>
    <col min="7949" max="8187" width="11.42578125" style="189"/>
    <col min="8188" max="8188" width="18.140625" style="189" customWidth="1"/>
    <col min="8189" max="8189" width="8" style="189" bestFit="1" customWidth="1"/>
    <col min="8190" max="8190" width="7.42578125" style="189" bestFit="1" customWidth="1"/>
    <col min="8191" max="8192" width="7.42578125" style="189" customWidth="1"/>
    <col min="8193" max="8193" width="8" style="189" bestFit="1" customWidth="1"/>
    <col min="8194" max="8194" width="7.42578125" style="189" bestFit="1" customWidth="1"/>
    <col min="8195" max="8197" width="7.42578125" style="189" customWidth="1"/>
    <col min="8198" max="8203" width="0" style="189" hidden="1" customWidth="1"/>
    <col min="8204" max="8204" width="7.85546875" style="189" customWidth="1"/>
    <col min="8205" max="8443" width="11.42578125" style="189"/>
    <col min="8444" max="8444" width="18.140625" style="189" customWidth="1"/>
    <col min="8445" max="8445" width="8" style="189" bestFit="1" customWidth="1"/>
    <col min="8446" max="8446" width="7.42578125" style="189" bestFit="1" customWidth="1"/>
    <col min="8447" max="8448" width="7.42578125" style="189" customWidth="1"/>
    <col min="8449" max="8449" width="8" style="189" bestFit="1" customWidth="1"/>
    <col min="8450" max="8450" width="7.42578125" style="189" bestFit="1" customWidth="1"/>
    <col min="8451" max="8453" width="7.42578125" style="189" customWidth="1"/>
    <col min="8454" max="8459" width="0" style="189" hidden="1" customWidth="1"/>
    <col min="8460" max="8460" width="7.85546875" style="189" customWidth="1"/>
    <col min="8461" max="8699" width="11.42578125" style="189"/>
    <col min="8700" max="8700" width="18.140625" style="189" customWidth="1"/>
    <col min="8701" max="8701" width="8" style="189" bestFit="1" customWidth="1"/>
    <col min="8702" max="8702" width="7.42578125" style="189" bestFit="1" customWidth="1"/>
    <col min="8703" max="8704" width="7.42578125" style="189" customWidth="1"/>
    <col min="8705" max="8705" width="8" style="189" bestFit="1" customWidth="1"/>
    <col min="8706" max="8706" width="7.42578125" style="189" bestFit="1" customWidth="1"/>
    <col min="8707" max="8709" width="7.42578125" style="189" customWidth="1"/>
    <col min="8710" max="8715" width="0" style="189" hidden="1" customWidth="1"/>
    <col min="8716" max="8716" width="7.85546875" style="189" customWidth="1"/>
    <col min="8717" max="8955" width="11.42578125" style="189"/>
    <col min="8956" max="8956" width="18.140625" style="189" customWidth="1"/>
    <col min="8957" max="8957" width="8" style="189" bestFit="1" customWidth="1"/>
    <col min="8958" max="8958" width="7.42578125" style="189" bestFit="1" customWidth="1"/>
    <col min="8959" max="8960" width="7.42578125" style="189" customWidth="1"/>
    <col min="8961" max="8961" width="8" style="189" bestFit="1" customWidth="1"/>
    <col min="8962" max="8962" width="7.42578125" style="189" bestFit="1" customWidth="1"/>
    <col min="8963" max="8965" width="7.42578125" style="189" customWidth="1"/>
    <col min="8966" max="8971" width="0" style="189" hidden="1" customWidth="1"/>
    <col min="8972" max="8972" width="7.85546875" style="189" customWidth="1"/>
    <col min="8973" max="9211" width="11.42578125" style="189"/>
    <col min="9212" max="9212" width="18.140625" style="189" customWidth="1"/>
    <col min="9213" max="9213" width="8" style="189" bestFit="1" customWidth="1"/>
    <col min="9214" max="9214" width="7.42578125" style="189" bestFit="1" customWidth="1"/>
    <col min="9215" max="9216" width="7.42578125" style="189" customWidth="1"/>
    <col min="9217" max="9217" width="8" style="189" bestFit="1" customWidth="1"/>
    <col min="9218" max="9218" width="7.42578125" style="189" bestFit="1" customWidth="1"/>
    <col min="9219" max="9221" width="7.42578125" style="189" customWidth="1"/>
    <col min="9222" max="9227" width="0" style="189" hidden="1" customWidth="1"/>
    <col min="9228" max="9228" width="7.85546875" style="189" customWidth="1"/>
    <col min="9229" max="9467" width="11.42578125" style="189"/>
    <col min="9468" max="9468" width="18.140625" style="189" customWidth="1"/>
    <col min="9469" max="9469" width="8" style="189" bestFit="1" customWidth="1"/>
    <col min="9470" max="9470" width="7.42578125" style="189" bestFit="1" customWidth="1"/>
    <col min="9471" max="9472" width="7.42578125" style="189" customWidth="1"/>
    <col min="9473" max="9473" width="8" style="189" bestFit="1" customWidth="1"/>
    <col min="9474" max="9474" width="7.42578125" style="189" bestFit="1" customWidth="1"/>
    <col min="9475" max="9477" width="7.42578125" style="189" customWidth="1"/>
    <col min="9478" max="9483" width="0" style="189" hidden="1" customWidth="1"/>
    <col min="9484" max="9484" width="7.85546875" style="189" customWidth="1"/>
    <col min="9485" max="9723" width="11.42578125" style="189"/>
    <col min="9724" max="9724" width="18.140625" style="189" customWidth="1"/>
    <col min="9725" max="9725" width="8" style="189" bestFit="1" customWidth="1"/>
    <col min="9726" max="9726" width="7.42578125" style="189" bestFit="1" customWidth="1"/>
    <col min="9727" max="9728" width="7.42578125" style="189" customWidth="1"/>
    <col min="9729" max="9729" width="8" style="189" bestFit="1" customWidth="1"/>
    <col min="9730" max="9730" width="7.42578125" style="189" bestFit="1" customWidth="1"/>
    <col min="9731" max="9733" width="7.42578125" style="189" customWidth="1"/>
    <col min="9734" max="9739" width="0" style="189" hidden="1" customWidth="1"/>
    <col min="9740" max="9740" width="7.85546875" style="189" customWidth="1"/>
    <col min="9741" max="9979" width="11.42578125" style="189"/>
    <col min="9980" max="9980" width="18.140625" style="189" customWidth="1"/>
    <col min="9981" max="9981" width="8" style="189" bestFit="1" customWidth="1"/>
    <col min="9982" max="9982" width="7.42578125" style="189" bestFit="1" customWidth="1"/>
    <col min="9983" max="9984" width="7.42578125" style="189" customWidth="1"/>
    <col min="9985" max="9985" width="8" style="189" bestFit="1" customWidth="1"/>
    <col min="9986" max="9986" width="7.42578125" style="189" bestFit="1" customWidth="1"/>
    <col min="9987" max="9989" width="7.42578125" style="189" customWidth="1"/>
    <col min="9990" max="9995" width="0" style="189" hidden="1" customWidth="1"/>
    <col min="9996" max="9996" width="7.85546875" style="189" customWidth="1"/>
    <col min="9997" max="10235" width="11.42578125" style="189"/>
    <col min="10236" max="10236" width="18.140625" style="189" customWidth="1"/>
    <col min="10237" max="10237" width="8" style="189" bestFit="1" customWidth="1"/>
    <col min="10238" max="10238" width="7.42578125" style="189" bestFit="1" customWidth="1"/>
    <col min="10239" max="10240" width="7.42578125" style="189" customWidth="1"/>
    <col min="10241" max="10241" width="8" style="189" bestFit="1" customWidth="1"/>
    <col min="10242" max="10242" width="7.42578125" style="189" bestFit="1" customWidth="1"/>
    <col min="10243" max="10245" width="7.42578125" style="189" customWidth="1"/>
    <col min="10246" max="10251" width="0" style="189" hidden="1" customWidth="1"/>
    <col min="10252" max="10252" width="7.85546875" style="189" customWidth="1"/>
    <col min="10253" max="10491" width="11.42578125" style="189"/>
    <col min="10492" max="10492" width="18.140625" style="189" customWidth="1"/>
    <col min="10493" max="10493" width="8" style="189" bestFit="1" customWidth="1"/>
    <col min="10494" max="10494" width="7.42578125" style="189" bestFit="1" customWidth="1"/>
    <col min="10495" max="10496" width="7.42578125" style="189" customWidth="1"/>
    <col min="10497" max="10497" width="8" style="189" bestFit="1" customWidth="1"/>
    <col min="10498" max="10498" width="7.42578125" style="189" bestFit="1" customWidth="1"/>
    <col min="10499" max="10501" width="7.42578125" style="189" customWidth="1"/>
    <col min="10502" max="10507" width="0" style="189" hidden="1" customWidth="1"/>
    <col min="10508" max="10508" width="7.85546875" style="189" customWidth="1"/>
    <col min="10509" max="10747" width="11.42578125" style="189"/>
    <col min="10748" max="10748" width="18.140625" style="189" customWidth="1"/>
    <col min="10749" max="10749" width="8" style="189" bestFit="1" customWidth="1"/>
    <col min="10750" max="10750" width="7.42578125" style="189" bestFit="1" customWidth="1"/>
    <col min="10751" max="10752" width="7.42578125" style="189" customWidth="1"/>
    <col min="10753" max="10753" width="8" style="189" bestFit="1" customWidth="1"/>
    <col min="10754" max="10754" width="7.42578125" style="189" bestFit="1" customWidth="1"/>
    <col min="10755" max="10757" width="7.42578125" style="189" customWidth="1"/>
    <col min="10758" max="10763" width="0" style="189" hidden="1" customWidth="1"/>
    <col min="10764" max="10764" width="7.85546875" style="189" customWidth="1"/>
    <col min="10765" max="11003" width="11.42578125" style="189"/>
    <col min="11004" max="11004" width="18.140625" style="189" customWidth="1"/>
    <col min="11005" max="11005" width="8" style="189" bestFit="1" customWidth="1"/>
    <col min="11006" max="11006" width="7.42578125" style="189" bestFit="1" customWidth="1"/>
    <col min="11007" max="11008" width="7.42578125" style="189" customWidth="1"/>
    <col min="11009" max="11009" width="8" style="189" bestFit="1" customWidth="1"/>
    <col min="11010" max="11010" width="7.42578125" style="189" bestFit="1" customWidth="1"/>
    <col min="11011" max="11013" width="7.42578125" style="189" customWidth="1"/>
    <col min="11014" max="11019" width="0" style="189" hidden="1" customWidth="1"/>
    <col min="11020" max="11020" width="7.85546875" style="189" customWidth="1"/>
    <col min="11021" max="11259" width="11.42578125" style="189"/>
    <col min="11260" max="11260" width="18.140625" style="189" customWidth="1"/>
    <col min="11261" max="11261" width="8" style="189" bestFit="1" customWidth="1"/>
    <col min="11262" max="11262" width="7.42578125" style="189" bestFit="1" customWidth="1"/>
    <col min="11263" max="11264" width="7.42578125" style="189" customWidth="1"/>
    <col min="11265" max="11265" width="8" style="189" bestFit="1" customWidth="1"/>
    <col min="11266" max="11266" width="7.42578125" style="189" bestFit="1" customWidth="1"/>
    <col min="11267" max="11269" width="7.42578125" style="189" customWidth="1"/>
    <col min="11270" max="11275" width="0" style="189" hidden="1" customWidth="1"/>
    <col min="11276" max="11276" width="7.85546875" style="189" customWidth="1"/>
    <col min="11277" max="11515" width="11.42578125" style="189"/>
    <col min="11516" max="11516" width="18.140625" style="189" customWidth="1"/>
    <col min="11517" max="11517" width="8" style="189" bestFit="1" customWidth="1"/>
    <col min="11518" max="11518" width="7.42578125" style="189" bestFit="1" customWidth="1"/>
    <col min="11519" max="11520" width="7.42578125" style="189" customWidth="1"/>
    <col min="11521" max="11521" width="8" style="189" bestFit="1" customWidth="1"/>
    <col min="11522" max="11522" width="7.42578125" style="189" bestFit="1" customWidth="1"/>
    <col min="11523" max="11525" width="7.42578125" style="189" customWidth="1"/>
    <col min="11526" max="11531" width="0" style="189" hidden="1" customWidth="1"/>
    <col min="11532" max="11532" width="7.85546875" style="189" customWidth="1"/>
    <col min="11533" max="11771" width="11.42578125" style="189"/>
    <col min="11772" max="11772" width="18.140625" style="189" customWidth="1"/>
    <col min="11773" max="11773" width="8" style="189" bestFit="1" customWidth="1"/>
    <col min="11774" max="11774" width="7.42578125" style="189" bestFit="1" customWidth="1"/>
    <col min="11775" max="11776" width="7.42578125" style="189" customWidth="1"/>
    <col min="11777" max="11777" width="8" style="189" bestFit="1" customWidth="1"/>
    <col min="11778" max="11778" width="7.42578125" style="189" bestFit="1" customWidth="1"/>
    <col min="11779" max="11781" width="7.42578125" style="189" customWidth="1"/>
    <col min="11782" max="11787" width="0" style="189" hidden="1" customWidth="1"/>
    <col min="11788" max="11788" width="7.85546875" style="189" customWidth="1"/>
    <col min="11789" max="12027" width="11.42578125" style="189"/>
    <col min="12028" max="12028" width="18.140625" style="189" customWidth="1"/>
    <col min="12029" max="12029" width="8" style="189" bestFit="1" customWidth="1"/>
    <col min="12030" max="12030" width="7.42578125" style="189" bestFit="1" customWidth="1"/>
    <col min="12031" max="12032" width="7.42578125" style="189" customWidth="1"/>
    <col min="12033" max="12033" width="8" style="189" bestFit="1" customWidth="1"/>
    <col min="12034" max="12034" width="7.42578125" style="189" bestFit="1" customWidth="1"/>
    <col min="12035" max="12037" width="7.42578125" style="189" customWidth="1"/>
    <col min="12038" max="12043" width="0" style="189" hidden="1" customWidth="1"/>
    <col min="12044" max="12044" width="7.85546875" style="189" customWidth="1"/>
    <col min="12045" max="12283" width="11.42578125" style="189"/>
    <col min="12284" max="12284" width="18.140625" style="189" customWidth="1"/>
    <col min="12285" max="12285" width="8" style="189" bestFit="1" customWidth="1"/>
    <col min="12286" max="12286" width="7.42578125" style="189" bestFit="1" customWidth="1"/>
    <col min="12287" max="12288" width="7.42578125" style="189" customWidth="1"/>
    <col min="12289" max="12289" width="8" style="189" bestFit="1" customWidth="1"/>
    <col min="12290" max="12290" width="7.42578125" style="189" bestFit="1" customWidth="1"/>
    <col min="12291" max="12293" width="7.42578125" style="189" customWidth="1"/>
    <col min="12294" max="12299" width="0" style="189" hidden="1" customWidth="1"/>
    <col min="12300" max="12300" width="7.85546875" style="189" customWidth="1"/>
    <col min="12301" max="12539" width="11.42578125" style="189"/>
    <col min="12540" max="12540" width="18.140625" style="189" customWidth="1"/>
    <col min="12541" max="12541" width="8" style="189" bestFit="1" customWidth="1"/>
    <col min="12542" max="12542" width="7.42578125" style="189" bestFit="1" customWidth="1"/>
    <col min="12543" max="12544" width="7.42578125" style="189" customWidth="1"/>
    <col min="12545" max="12545" width="8" style="189" bestFit="1" customWidth="1"/>
    <col min="12546" max="12546" width="7.42578125" style="189" bestFit="1" customWidth="1"/>
    <col min="12547" max="12549" width="7.42578125" style="189" customWidth="1"/>
    <col min="12550" max="12555" width="0" style="189" hidden="1" customWidth="1"/>
    <col min="12556" max="12556" width="7.85546875" style="189" customWidth="1"/>
    <col min="12557" max="12795" width="11.42578125" style="189"/>
    <col min="12796" max="12796" width="18.140625" style="189" customWidth="1"/>
    <col min="12797" max="12797" width="8" style="189" bestFit="1" customWidth="1"/>
    <col min="12798" max="12798" width="7.42578125" style="189" bestFit="1" customWidth="1"/>
    <col min="12799" max="12800" width="7.42578125" style="189" customWidth="1"/>
    <col min="12801" max="12801" width="8" style="189" bestFit="1" customWidth="1"/>
    <col min="12802" max="12802" width="7.42578125" style="189" bestFit="1" customWidth="1"/>
    <col min="12803" max="12805" width="7.42578125" style="189" customWidth="1"/>
    <col min="12806" max="12811" width="0" style="189" hidden="1" customWidth="1"/>
    <col min="12812" max="12812" width="7.85546875" style="189" customWidth="1"/>
    <col min="12813" max="13051" width="11.42578125" style="189"/>
    <col min="13052" max="13052" width="18.140625" style="189" customWidth="1"/>
    <col min="13053" max="13053" width="8" style="189" bestFit="1" customWidth="1"/>
    <col min="13054" max="13054" width="7.42578125" style="189" bestFit="1" customWidth="1"/>
    <col min="13055" max="13056" width="7.42578125" style="189" customWidth="1"/>
    <col min="13057" max="13057" width="8" style="189" bestFit="1" customWidth="1"/>
    <col min="13058" max="13058" width="7.42578125" style="189" bestFit="1" customWidth="1"/>
    <col min="13059" max="13061" width="7.42578125" style="189" customWidth="1"/>
    <col min="13062" max="13067" width="0" style="189" hidden="1" customWidth="1"/>
    <col min="13068" max="13068" width="7.85546875" style="189" customWidth="1"/>
    <col min="13069" max="13307" width="11.42578125" style="189"/>
    <col min="13308" max="13308" width="18.140625" style="189" customWidth="1"/>
    <col min="13309" max="13309" width="8" style="189" bestFit="1" customWidth="1"/>
    <col min="13310" max="13310" width="7.42578125" style="189" bestFit="1" customWidth="1"/>
    <col min="13311" max="13312" width="7.42578125" style="189" customWidth="1"/>
    <col min="13313" max="13313" width="8" style="189" bestFit="1" customWidth="1"/>
    <col min="13314" max="13314" width="7.42578125" style="189" bestFit="1" customWidth="1"/>
    <col min="13315" max="13317" width="7.42578125" style="189" customWidth="1"/>
    <col min="13318" max="13323" width="0" style="189" hidden="1" customWidth="1"/>
    <col min="13324" max="13324" width="7.85546875" style="189" customWidth="1"/>
    <col min="13325" max="13563" width="11.42578125" style="189"/>
    <col min="13564" max="13564" width="18.140625" style="189" customWidth="1"/>
    <col min="13565" max="13565" width="8" style="189" bestFit="1" customWidth="1"/>
    <col min="13566" max="13566" width="7.42578125" style="189" bestFit="1" customWidth="1"/>
    <col min="13567" max="13568" width="7.42578125" style="189" customWidth="1"/>
    <col min="13569" max="13569" width="8" style="189" bestFit="1" customWidth="1"/>
    <col min="13570" max="13570" width="7.42578125" style="189" bestFit="1" customWidth="1"/>
    <col min="13571" max="13573" width="7.42578125" style="189" customWidth="1"/>
    <col min="13574" max="13579" width="0" style="189" hidden="1" customWidth="1"/>
    <col min="13580" max="13580" width="7.85546875" style="189" customWidth="1"/>
    <col min="13581" max="13819" width="11.42578125" style="189"/>
    <col min="13820" max="13820" width="18.140625" style="189" customWidth="1"/>
    <col min="13821" max="13821" width="8" style="189" bestFit="1" customWidth="1"/>
    <col min="13822" max="13822" width="7.42578125" style="189" bestFit="1" customWidth="1"/>
    <col min="13823" max="13824" width="7.42578125" style="189" customWidth="1"/>
    <col min="13825" max="13825" width="8" style="189" bestFit="1" customWidth="1"/>
    <col min="13826" max="13826" width="7.42578125" style="189" bestFit="1" customWidth="1"/>
    <col min="13827" max="13829" width="7.42578125" style="189" customWidth="1"/>
    <col min="13830" max="13835" width="0" style="189" hidden="1" customWidth="1"/>
    <col min="13836" max="13836" width="7.85546875" style="189" customWidth="1"/>
    <col min="13837" max="14075" width="11.42578125" style="189"/>
    <col min="14076" max="14076" width="18.140625" style="189" customWidth="1"/>
    <col min="14077" max="14077" width="8" style="189" bestFit="1" customWidth="1"/>
    <col min="14078" max="14078" width="7.42578125" style="189" bestFit="1" customWidth="1"/>
    <col min="14079" max="14080" width="7.42578125" style="189" customWidth="1"/>
    <col min="14081" max="14081" width="8" style="189" bestFit="1" customWidth="1"/>
    <col min="14082" max="14082" width="7.42578125" style="189" bestFit="1" customWidth="1"/>
    <col min="14083" max="14085" width="7.42578125" style="189" customWidth="1"/>
    <col min="14086" max="14091" width="0" style="189" hidden="1" customWidth="1"/>
    <col min="14092" max="14092" width="7.85546875" style="189" customWidth="1"/>
    <col min="14093" max="14331" width="11.42578125" style="189"/>
    <col min="14332" max="14332" width="18.140625" style="189" customWidth="1"/>
    <col min="14333" max="14333" width="8" style="189" bestFit="1" customWidth="1"/>
    <col min="14334" max="14334" width="7.42578125" style="189" bestFit="1" customWidth="1"/>
    <col min="14335" max="14336" width="7.42578125" style="189" customWidth="1"/>
    <col min="14337" max="14337" width="8" style="189" bestFit="1" customWidth="1"/>
    <col min="14338" max="14338" width="7.42578125" style="189" bestFit="1" customWidth="1"/>
    <col min="14339" max="14341" width="7.42578125" style="189" customWidth="1"/>
    <col min="14342" max="14347" width="0" style="189" hidden="1" customWidth="1"/>
    <col min="14348" max="14348" width="7.85546875" style="189" customWidth="1"/>
    <col min="14349" max="14587" width="11.42578125" style="189"/>
    <col min="14588" max="14588" width="18.140625" style="189" customWidth="1"/>
    <col min="14589" max="14589" width="8" style="189" bestFit="1" customWidth="1"/>
    <col min="14590" max="14590" width="7.42578125" style="189" bestFit="1" customWidth="1"/>
    <col min="14591" max="14592" width="7.42578125" style="189" customWidth="1"/>
    <col min="14593" max="14593" width="8" style="189" bestFit="1" customWidth="1"/>
    <col min="14594" max="14594" width="7.42578125" style="189" bestFit="1" customWidth="1"/>
    <col min="14595" max="14597" width="7.42578125" style="189" customWidth="1"/>
    <col min="14598" max="14603" width="0" style="189" hidden="1" customWidth="1"/>
    <col min="14604" max="14604" width="7.85546875" style="189" customWidth="1"/>
    <col min="14605" max="14843" width="11.42578125" style="189"/>
    <col min="14844" max="14844" width="18.140625" style="189" customWidth="1"/>
    <col min="14845" max="14845" width="8" style="189" bestFit="1" customWidth="1"/>
    <col min="14846" max="14846" width="7.42578125" style="189" bestFit="1" customWidth="1"/>
    <col min="14847" max="14848" width="7.42578125" style="189" customWidth="1"/>
    <col min="14849" max="14849" width="8" style="189" bestFit="1" customWidth="1"/>
    <col min="14850" max="14850" width="7.42578125" style="189" bestFit="1" customWidth="1"/>
    <col min="14851" max="14853" width="7.42578125" style="189" customWidth="1"/>
    <col min="14854" max="14859" width="0" style="189" hidden="1" customWidth="1"/>
    <col min="14860" max="14860" width="7.85546875" style="189" customWidth="1"/>
    <col min="14861" max="15099" width="11.42578125" style="189"/>
    <col min="15100" max="15100" width="18.140625" style="189" customWidth="1"/>
    <col min="15101" max="15101" width="8" style="189" bestFit="1" customWidth="1"/>
    <col min="15102" max="15102" width="7.42578125" style="189" bestFit="1" customWidth="1"/>
    <col min="15103" max="15104" width="7.42578125" style="189" customWidth="1"/>
    <col min="15105" max="15105" width="8" style="189" bestFit="1" customWidth="1"/>
    <col min="15106" max="15106" width="7.42578125" style="189" bestFit="1" customWidth="1"/>
    <col min="15107" max="15109" width="7.42578125" style="189" customWidth="1"/>
    <col min="15110" max="15115" width="0" style="189" hidden="1" customWidth="1"/>
    <col min="15116" max="15116" width="7.85546875" style="189" customWidth="1"/>
    <col min="15117" max="15355" width="11.42578125" style="189"/>
    <col min="15356" max="15356" width="18.140625" style="189" customWidth="1"/>
    <col min="15357" max="15357" width="8" style="189" bestFit="1" customWidth="1"/>
    <col min="15358" max="15358" width="7.42578125" style="189" bestFit="1" customWidth="1"/>
    <col min="15359" max="15360" width="7.42578125" style="189" customWidth="1"/>
    <col min="15361" max="15361" width="8" style="189" bestFit="1" customWidth="1"/>
    <col min="15362" max="15362" width="7.42578125" style="189" bestFit="1" customWidth="1"/>
    <col min="15363" max="15365" width="7.42578125" style="189" customWidth="1"/>
    <col min="15366" max="15371" width="0" style="189" hidden="1" customWidth="1"/>
    <col min="15372" max="15372" width="7.85546875" style="189" customWidth="1"/>
    <col min="15373" max="15611" width="11.42578125" style="189"/>
    <col min="15612" max="15612" width="18.140625" style="189" customWidth="1"/>
    <col min="15613" max="15613" width="8" style="189" bestFit="1" customWidth="1"/>
    <col min="15614" max="15614" width="7.42578125" style="189" bestFit="1" customWidth="1"/>
    <col min="15615" max="15616" width="7.42578125" style="189" customWidth="1"/>
    <col min="15617" max="15617" width="8" style="189" bestFit="1" customWidth="1"/>
    <col min="15618" max="15618" width="7.42578125" style="189" bestFit="1" customWidth="1"/>
    <col min="15619" max="15621" width="7.42578125" style="189" customWidth="1"/>
    <col min="15622" max="15627" width="0" style="189" hidden="1" customWidth="1"/>
    <col min="15628" max="15628" width="7.85546875" style="189" customWidth="1"/>
    <col min="15629" max="15867" width="11.42578125" style="189"/>
    <col min="15868" max="15868" width="18.140625" style="189" customWidth="1"/>
    <col min="15869" max="15869" width="8" style="189" bestFit="1" customWidth="1"/>
    <col min="15870" max="15870" width="7.42578125" style="189" bestFit="1" customWidth="1"/>
    <col min="15871" max="15872" width="7.42578125" style="189" customWidth="1"/>
    <col min="15873" max="15873" width="8" style="189" bestFit="1" customWidth="1"/>
    <col min="15874" max="15874" width="7.42578125" style="189" bestFit="1" customWidth="1"/>
    <col min="15875" max="15877" width="7.42578125" style="189" customWidth="1"/>
    <col min="15878" max="15883" width="0" style="189" hidden="1" customWidth="1"/>
    <col min="15884" max="15884" width="7.85546875" style="189" customWidth="1"/>
    <col min="15885" max="16123" width="11.42578125" style="189"/>
    <col min="16124" max="16124" width="18.140625" style="189" customWidth="1"/>
    <col min="16125" max="16125" width="8" style="189" bestFit="1" customWidth="1"/>
    <col min="16126" max="16126" width="7.42578125" style="189" bestFit="1" customWidth="1"/>
    <col min="16127" max="16128" width="7.42578125" style="189" customWidth="1"/>
    <col min="16129" max="16129" width="8" style="189" bestFit="1" customWidth="1"/>
    <col min="16130" max="16130" width="7.42578125" style="189" bestFit="1" customWidth="1"/>
    <col min="16131" max="16133" width="7.42578125" style="189" customWidth="1"/>
    <col min="16134" max="16139" width="0" style="189" hidden="1" customWidth="1"/>
    <col min="16140" max="16140" width="7.85546875" style="189" customWidth="1"/>
    <col min="16141" max="16384" width="11.42578125" style="189"/>
  </cols>
  <sheetData>
    <row r="1" spans="1:16" s="190" customFormat="1" ht="14.25" customHeight="1" x14ac:dyDescent="0.2">
      <c r="B1" s="203"/>
      <c r="C1" s="203"/>
      <c r="D1" s="203"/>
      <c r="E1" s="203"/>
      <c r="F1" s="203"/>
      <c r="G1" s="203"/>
      <c r="H1" s="203"/>
      <c r="I1" s="203"/>
      <c r="J1" s="203"/>
      <c r="K1" s="203"/>
      <c r="L1" s="203"/>
    </row>
    <row r="2" spans="1:16" s="190" customFormat="1" x14ac:dyDescent="0.2">
      <c r="A2" s="217" t="s">
        <v>121</v>
      </c>
      <c r="B2" s="203"/>
      <c r="C2" s="203"/>
      <c r="D2" s="203"/>
      <c r="E2" s="203"/>
      <c r="F2" s="203"/>
      <c r="G2" s="203"/>
      <c r="H2" s="203"/>
      <c r="I2" s="203"/>
      <c r="K2" s="203"/>
      <c r="L2" s="203"/>
    </row>
    <row r="3" spans="1:16" s="190" customFormat="1" x14ac:dyDescent="0.2">
      <c r="A3" s="217" t="s">
        <v>122</v>
      </c>
      <c r="B3" s="203"/>
      <c r="C3" s="203"/>
      <c r="D3" s="203"/>
      <c r="E3" s="203"/>
      <c r="F3" s="203"/>
      <c r="G3" s="203"/>
      <c r="H3" s="203"/>
      <c r="I3" s="203"/>
      <c r="J3" s="203"/>
      <c r="K3" s="203"/>
      <c r="L3" s="203"/>
    </row>
    <row r="4" spans="1:16" s="190" customFormat="1" ht="15" x14ac:dyDescent="0.25">
      <c r="B4" s="203"/>
      <c r="C4" s="203"/>
      <c r="D4" s="203"/>
      <c r="E4" s="203"/>
      <c r="F4" s="203"/>
      <c r="G4" s="203"/>
      <c r="H4" s="203"/>
      <c r="I4" s="203"/>
      <c r="J4" s="203"/>
      <c r="K4" s="203"/>
      <c r="L4" s="359"/>
    </row>
    <row r="5" spans="1:16" s="190" customFormat="1" ht="12.75" x14ac:dyDescent="0.2">
      <c r="B5" s="424" t="s">
        <v>142</v>
      </c>
      <c r="C5" s="424"/>
      <c r="D5" s="424"/>
      <c r="E5" s="424"/>
      <c r="F5" s="424"/>
      <c r="G5" s="424"/>
      <c r="H5" s="424"/>
      <c r="I5" s="424"/>
      <c r="J5" s="424"/>
      <c r="K5" s="424"/>
      <c r="M5" s="390" t="s">
        <v>594</v>
      </c>
      <c r="O5" s="360"/>
    </row>
    <row r="6" spans="1:16" s="190" customFormat="1" ht="12.75" x14ac:dyDescent="0.2">
      <c r="B6" s="437" t="str">
        <f>'Solicitudes Regiones'!$B$6:$P$6</f>
        <v>Acumuladas de julio de 2008 a octubre de 2018</v>
      </c>
      <c r="C6" s="437"/>
      <c r="D6" s="437"/>
      <c r="E6" s="437"/>
      <c r="F6" s="437"/>
      <c r="G6" s="437"/>
      <c r="H6" s="437"/>
      <c r="I6" s="437"/>
      <c r="J6" s="437"/>
      <c r="K6" s="437"/>
      <c r="L6" s="231"/>
    </row>
    <row r="7" spans="1:16" x14ac:dyDescent="0.2">
      <c r="B7" s="191"/>
    </row>
    <row r="8" spans="1:16" ht="15" customHeight="1" x14ac:dyDescent="0.2">
      <c r="B8" s="453" t="s">
        <v>73</v>
      </c>
      <c r="C8" s="454"/>
      <c r="D8" s="454"/>
      <c r="E8" s="454"/>
      <c r="F8" s="454"/>
      <c r="G8" s="454"/>
      <c r="H8" s="454"/>
      <c r="I8" s="454"/>
      <c r="J8" s="454"/>
      <c r="K8" s="455"/>
      <c r="L8" s="208"/>
    </row>
    <row r="9" spans="1:16" ht="20.25" customHeight="1" x14ac:dyDescent="0.2">
      <c r="B9" s="452" t="s">
        <v>74</v>
      </c>
      <c r="C9" s="453" t="s">
        <v>2</v>
      </c>
      <c r="D9" s="454"/>
      <c r="E9" s="454"/>
      <c r="F9" s="454"/>
      <c r="G9" s="454"/>
      <c r="H9" s="454"/>
      <c r="I9" s="454"/>
      <c r="J9" s="454"/>
      <c r="K9" s="455"/>
    </row>
    <row r="10" spans="1:16" ht="24" x14ac:dyDescent="0.2">
      <c r="B10" s="452"/>
      <c r="C10" s="247" t="s">
        <v>75</v>
      </c>
      <c r="D10" s="247" t="s">
        <v>76</v>
      </c>
      <c r="E10" s="247" t="s">
        <v>77</v>
      </c>
      <c r="F10" s="247" t="s">
        <v>78</v>
      </c>
      <c r="G10" s="247" t="s">
        <v>8</v>
      </c>
      <c r="H10" s="247" t="s">
        <v>79</v>
      </c>
      <c r="I10" s="247" t="s">
        <v>80</v>
      </c>
      <c r="J10" s="247" t="s">
        <v>81</v>
      </c>
      <c r="K10" s="247" t="s">
        <v>46</v>
      </c>
    </row>
    <row r="11" spans="1:16" ht="12.75" customHeight="1" x14ac:dyDescent="0.2">
      <c r="B11" s="183" t="s">
        <v>430</v>
      </c>
      <c r="C11" s="181">
        <v>5168</v>
      </c>
      <c r="D11" s="181">
        <v>1496</v>
      </c>
      <c r="E11" s="181">
        <f>C11+D11</f>
        <v>6664</v>
      </c>
      <c r="F11" s="182">
        <f>E11/$E$63</f>
        <v>3.0443820096393247E-2</v>
      </c>
      <c r="G11" s="181">
        <v>17574</v>
      </c>
      <c r="H11" s="181">
        <v>754</v>
      </c>
      <c r="I11" s="181">
        <f>G11+H11</f>
        <v>18328</v>
      </c>
      <c r="J11" s="182">
        <f>I11/$I$63</f>
        <v>3.6489389447781427E-2</v>
      </c>
      <c r="K11" s="181">
        <f t="shared" ref="K11:K62" si="0">E11+I11</f>
        <v>24992</v>
      </c>
      <c r="P11" s="194"/>
    </row>
    <row r="12" spans="1:16" ht="12.75" customHeight="1" x14ac:dyDescent="0.2">
      <c r="B12" s="183" t="s">
        <v>431</v>
      </c>
      <c r="C12" s="181">
        <v>2095</v>
      </c>
      <c r="D12" s="181">
        <v>1254</v>
      </c>
      <c r="E12" s="181">
        <f t="shared" ref="E12:E62" si="1">C12+D12</f>
        <v>3349</v>
      </c>
      <c r="F12" s="182">
        <f t="shared" ref="F12:F62" si="2">E12/$E$63</f>
        <v>1.5299572854564973E-2</v>
      </c>
      <c r="G12" s="181">
        <v>6680</v>
      </c>
      <c r="H12" s="181">
        <v>296</v>
      </c>
      <c r="I12" s="181">
        <f t="shared" ref="I12:I62" si="3">G12+H12</f>
        <v>6976</v>
      </c>
      <c r="J12" s="182">
        <f t="shared" ref="J12:J62" si="4">I12/$I$63</f>
        <v>1.3888584722158624E-2</v>
      </c>
      <c r="K12" s="181">
        <f t="shared" si="0"/>
        <v>10325</v>
      </c>
      <c r="P12" s="194"/>
    </row>
    <row r="13" spans="1:16" ht="12.75" customHeight="1" x14ac:dyDescent="0.2">
      <c r="B13" s="183" t="s">
        <v>432</v>
      </c>
      <c r="C13" s="181">
        <v>5039</v>
      </c>
      <c r="D13" s="181">
        <v>2383</v>
      </c>
      <c r="E13" s="181">
        <f t="shared" si="1"/>
        <v>7422</v>
      </c>
      <c r="F13" s="182">
        <f t="shared" si="2"/>
        <v>3.3906667580346744E-2</v>
      </c>
      <c r="G13" s="181">
        <v>13761</v>
      </c>
      <c r="H13" s="181">
        <v>734</v>
      </c>
      <c r="I13" s="181">
        <f t="shared" si="3"/>
        <v>14495</v>
      </c>
      <c r="J13" s="182">
        <f t="shared" si="4"/>
        <v>2.885823330672151E-2</v>
      </c>
      <c r="K13" s="181">
        <f t="shared" si="0"/>
        <v>21917</v>
      </c>
      <c r="P13" s="194"/>
    </row>
    <row r="14" spans="1:16" ht="12.75" customHeight="1" x14ac:dyDescent="0.2">
      <c r="B14" s="183" t="s">
        <v>433</v>
      </c>
      <c r="C14" s="181">
        <v>2297</v>
      </c>
      <c r="D14" s="181">
        <v>1103</v>
      </c>
      <c r="E14" s="181">
        <f t="shared" si="1"/>
        <v>3400</v>
      </c>
      <c r="F14" s="182">
        <f t="shared" si="2"/>
        <v>1.5532561273670024E-2</v>
      </c>
      <c r="G14" s="181">
        <v>6307</v>
      </c>
      <c r="H14" s="181">
        <v>323</v>
      </c>
      <c r="I14" s="181">
        <f t="shared" si="3"/>
        <v>6630</v>
      </c>
      <c r="J14" s="182">
        <f t="shared" si="4"/>
        <v>1.3199730032670824E-2</v>
      </c>
      <c r="K14" s="181">
        <f t="shared" si="0"/>
        <v>10030</v>
      </c>
      <c r="P14" s="194"/>
    </row>
    <row r="15" spans="1:16" ht="12.75" customHeight="1" x14ac:dyDescent="0.2">
      <c r="B15" s="183" t="s">
        <v>434</v>
      </c>
      <c r="C15" s="181">
        <v>2246</v>
      </c>
      <c r="D15" s="181">
        <v>666</v>
      </c>
      <c r="E15" s="181">
        <f t="shared" si="1"/>
        <v>2912</v>
      </c>
      <c r="F15" s="182">
        <f t="shared" si="2"/>
        <v>1.3303181890860915E-2</v>
      </c>
      <c r="G15" s="181">
        <v>7583</v>
      </c>
      <c r="H15" s="181">
        <v>271</v>
      </c>
      <c r="I15" s="181">
        <f t="shared" si="3"/>
        <v>7854</v>
      </c>
      <c r="J15" s="182">
        <f t="shared" si="4"/>
        <v>1.5636603269471593E-2</v>
      </c>
      <c r="K15" s="181">
        <f t="shared" si="0"/>
        <v>10766</v>
      </c>
      <c r="P15" s="194"/>
    </row>
    <row r="16" spans="1:16" ht="12.75" customHeight="1" x14ac:dyDescent="0.2">
      <c r="B16" s="183" t="s">
        <v>435</v>
      </c>
      <c r="C16" s="181">
        <v>2820</v>
      </c>
      <c r="D16" s="181">
        <v>908</v>
      </c>
      <c r="E16" s="181">
        <f t="shared" si="1"/>
        <v>3728</v>
      </c>
      <c r="F16" s="182">
        <f t="shared" si="2"/>
        <v>1.7030996596541722E-2</v>
      </c>
      <c r="G16" s="181">
        <v>7610</v>
      </c>
      <c r="H16" s="181">
        <v>302</v>
      </c>
      <c r="I16" s="181">
        <f t="shared" si="3"/>
        <v>7912</v>
      </c>
      <c r="J16" s="182">
        <f t="shared" si="4"/>
        <v>1.5752076020888621E-2</v>
      </c>
      <c r="K16" s="181">
        <f t="shared" si="0"/>
        <v>11640</v>
      </c>
      <c r="P16" s="194"/>
    </row>
    <row r="17" spans="2:16" ht="12.75" customHeight="1" x14ac:dyDescent="0.2">
      <c r="B17" s="183" t="s">
        <v>436</v>
      </c>
      <c r="C17" s="181">
        <v>4648</v>
      </c>
      <c r="D17" s="181">
        <v>2827</v>
      </c>
      <c r="E17" s="181">
        <f t="shared" si="1"/>
        <v>7475</v>
      </c>
      <c r="F17" s="182">
        <f t="shared" si="2"/>
        <v>3.4148792800201007E-2</v>
      </c>
      <c r="G17" s="181">
        <v>12573</v>
      </c>
      <c r="H17" s="181">
        <v>923</v>
      </c>
      <c r="I17" s="181">
        <f t="shared" si="3"/>
        <v>13496</v>
      </c>
      <c r="J17" s="182">
        <f t="shared" si="4"/>
        <v>2.6869314709038531E-2</v>
      </c>
      <c r="K17" s="181">
        <f t="shared" si="0"/>
        <v>20971</v>
      </c>
      <c r="P17" s="194"/>
    </row>
    <row r="18" spans="2:16" ht="12.75" customHeight="1" x14ac:dyDescent="0.2">
      <c r="B18" s="183" t="s">
        <v>437</v>
      </c>
      <c r="C18" s="181">
        <v>3869</v>
      </c>
      <c r="D18" s="181">
        <v>745</v>
      </c>
      <c r="E18" s="181">
        <f t="shared" si="1"/>
        <v>4614</v>
      </c>
      <c r="F18" s="182">
        <f t="shared" si="2"/>
        <v>2.1078599328445146E-2</v>
      </c>
      <c r="G18" s="181">
        <v>11876</v>
      </c>
      <c r="H18" s="181">
        <v>307</v>
      </c>
      <c r="I18" s="181">
        <f t="shared" si="3"/>
        <v>12183</v>
      </c>
      <c r="J18" s="182">
        <f t="shared" si="4"/>
        <v>2.4255250526097838E-2</v>
      </c>
      <c r="K18" s="181">
        <f t="shared" si="0"/>
        <v>16797</v>
      </c>
      <c r="P18" s="194"/>
    </row>
    <row r="19" spans="2:16" ht="12.75" customHeight="1" x14ac:dyDescent="0.2">
      <c r="B19" s="183" t="s">
        <v>438</v>
      </c>
      <c r="C19" s="181">
        <v>871</v>
      </c>
      <c r="D19" s="181">
        <v>327</v>
      </c>
      <c r="E19" s="181">
        <f t="shared" si="1"/>
        <v>1198</v>
      </c>
      <c r="F19" s="182">
        <f t="shared" si="2"/>
        <v>5.4729436487813794E-3</v>
      </c>
      <c r="G19" s="181">
        <v>2500</v>
      </c>
      <c r="H19" s="181">
        <v>106</v>
      </c>
      <c r="I19" s="181">
        <f t="shared" si="3"/>
        <v>2606</v>
      </c>
      <c r="J19" s="182">
        <f t="shared" si="4"/>
        <v>5.1883101757375823E-3</v>
      </c>
      <c r="K19" s="181">
        <f t="shared" si="0"/>
        <v>3804</v>
      </c>
      <c r="P19" s="194"/>
    </row>
    <row r="20" spans="2:16" ht="12.75" customHeight="1" x14ac:dyDescent="0.2">
      <c r="B20" s="183" t="s">
        <v>439</v>
      </c>
      <c r="C20" s="181">
        <v>3417</v>
      </c>
      <c r="D20" s="181">
        <v>1324</v>
      </c>
      <c r="E20" s="181">
        <f t="shared" si="1"/>
        <v>4741</v>
      </c>
      <c r="F20" s="182">
        <f t="shared" si="2"/>
        <v>2.1658786176020465E-2</v>
      </c>
      <c r="G20" s="181">
        <v>10823</v>
      </c>
      <c r="H20" s="181">
        <v>441</v>
      </c>
      <c r="I20" s="181">
        <f t="shared" si="3"/>
        <v>11264</v>
      </c>
      <c r="J20" s="182">
        <f t="shared" si="4"/>
        <v>2.2425604688990072E-2</v>
      </c>
      <c r="K20" s="181">
        <f t="shared" si="0"/>
        <v>16005</v>
      </c>
      <c r="P20" s="194"/>
    </row>
    <row r="21" spans="2:16" ht="12.75" customHeight="1" x14ac:dyDescent="0.2">
      <c r="B21" s="183" t="s">
        <v>440</v>
      </c>
      <c r="C21" s="181">
        <v>3096</v>
      </c>
      <c r="D21" s="181">
        <v>882</v>
      </c>
      <c r="E21" s="181">
        <f t="shared" si="1"/>
        <v>3978</v>
      </c>
      <c r="F21" s="182">
        <f t="shared" si="2"/>
        <v>1.8173096690193929E-2</v>
      </c>
      <c r="G21" s="181">
        <v>10431</v>
      </c>
      <c r="H21" s="181">
        <v>345</v>
      </c>
      <c r="I21" s="181">
        <f t="shared" si="3"/>
        <v>10776</v>
      </c>
      <c r="J21" s="182">
        <f t="shared" si="4"/>
        <v>2.1454040849481267E-2</v>
      </c>
      <c r="K21" s="181">
        <f t="shared" si="0"/>
        <v>14754</v>
      </c>
      <c r="P21" s="194"/>
    </row>
    <row r="22" spans="2:16" ht="22.5" customHeight="1" x14ac:dyDescent="0.2">
      <c r="B22" s="183" t="s">
        <v>441</v>
      </c>
      <c r="C22" s="181">
        <v>3645</v>
      </c>
      <c r="D22" s="181">
        <v>1581</v>
      </c>
      <c r="E22" s="181">
        <f t="shared" si="1"/>
        <v>5226</v>
      </c>
      <c r="F22" s="182">
        <f t="shared" si="2"/>
        <v>2.3874460357705751E-2</v>
      </c>
      <c r="G22" s="181">
        <v>11674</v>
      </c>
      <c r="H22" s="181">
        <v>529</v>
      </c>
      <c r="I22" s="181">
        <f t="shared" si="3"/>
        <v>12203</v>
      </c>
      <c r="J22" s="182">
        <f t="shared" si="4"/>
        <v>2.4295068716241642E-2</v>
      </c>
      <c r="K22" s="181">
        <f t="shared" si="0"/>
        <v>17429</v>
      </c>
      <c r="P22" s="194"/>
    </row>
    <row r="23" spans="2:16" ht="12.75" customHeight="1" x14ac:dyDescent="0.2">
      <c r="B23" s="183" t="s">
        <v>442</v>
      </c>
      <c r="C23" s="181">
        <v>5129</v>
      </c>
      <c r="D23" s="181">
        <v>2467</v>
      </c>
      <c r="E23" s="181">
        <f t="shared" si="1"/>
        <v>7596</v>
      </c>
      <c r="F23" s="182">
        <f t="shared" si="2"/>
        <v>3.4701569245528675E-2</v>
      </c>
      <c r="G23" s="181">
        <v>17207</v>
      </c>
      <c r="H23" s="181">
        <v>776</v>
      </c>
      <c r="I23" s="181">
        <f t="shared" si="3"/>
        <v>17983</v>
      </c>
      <c r="J23" s="182">
        <f t="shared" si="4"/>
        <v>3.5802525667800823E-2</v>
      </c>
      <c r="K23" s="181">
        <f t="shared" si="0"/>
        <v>25579</v>
      </c>
      <c r="P23" s="194"/>
    </row>
    <row r="24" spans="2:16" ht="12.75" customHeight="1" x14ac:dyDescent="0.2">
      <c r="B24" s="183" t="s">
        <v>443</v>
      </c>
      <c r="C24" s="181">
        <v>3440</v>
      </c>
      <c r="D24" s="181">
        <v>1129</v>
      </c>
      <c r="E24" s="181">
        <f t="shared" si="1"/>
        <v>4569</v>
      </c>
      <c r="F24" s="182">
        <f t="shared" si="2"/>
        <v>2.0873021311587747E-2</v>
      </c>
      <c r="G24" s="181">
        <v>10973</v>
      </c>
      <c r="H24" s="181">
        <v>380</v>
      </c>
      <c r="I24" s="181">
        <f t="shared" si="3"/>
        <v>11353</v>
      </c>
      <c r="J24" s="182">
        <f t="shared" si="4"/>
        <v>2.2602795635129996E-2</v>
      </c>
      <c r="K24" s="181">
        <f t="shared" si="0"/>
        <v>15922</v>
      </c>
      <c r="P24" s="194"/>
    </row>
    <row r="25" spans="2:16" ht="12.75" customHeight="1" x14ac:dyDescent="0.2">
      <c r="B25" s="183" t="s">
        <v>444</v>
      </c>
      <c r="C25" s="181">
        <v>3602</v>
      </c>
      <c r="D25" s="181">
        <v>1924</v>
      </c>
      <c r="E25" s="181">
        <f t="shared" si="1"/>
        <v>5526</v>
      </c>
      <c r="F25" s="182">
        <f t="shared" si="2"/>
        <v>2.5244980470088399E-2</v>
      </c>
      <c r="G25" s="181">
        <v>11413</v>
      </c>
      <c r="H25" s="181">
        <v>595</v>
      </c>
      <c r="I25" s="181">
        <f t="shared" si="3"/>
        <v>12008</v>
      </c>
      <c r="J25" s="182">
        <f t="shared" si="4"/>
        <v>2.3906841362339559E-2</v>
      </c>
      <c r="K25" s="181">
        <f t="shared" si="0"/>
        <v>17534</v>
      </c>
      <c r="P25" s="194"/>
    </row>
    <row r="26" spans="2:16" ht="12.75" customHeight="1" x14ac:dyDescent="0.2">
      <c r="B26" s="183" t="s">
        <v>445</v>
      </c>
      <c r="C26" s="181">
        <v>3156</v>
      </c>
      <c r="D26" s="181">
        <v>1322</v>
      </c>
      <c r="E26" s="181">
        <f t="shared" si="1"/>
        <v>4478</v>
      </c>
      <c r="F26" s="182">
        <f t="shared" si="2"/>
        <v>2.0457296877498345E-2</v>
      </c>
      <c r="G26" s="181">
        <v>10523</v>
      </c>
      <c r="H26" s="181">
        <v>411</v>
      </c>
      <c r="I26" s="181">
        <f t="shared" si="3"/>
        <v>10934</v>
      </c>
      <c r="J26" s="182">
        <f t="shared" si="4"/>
        <v>2.1768604551617315E-2</v>
      </c>
      <c r="K26" s="181">
        <f t="shared" si="0"/>
        <v>15412</v>
      </c>
      <c r="P26" s="194"/>
    </row>
    <row r="27" spans="2:16" ht="12.75" customHeight="1" x14ac:dyDescent="0.2">
      <c r="B27" s="183" t="s">
        <v>446</v>
      </c>
      <c r="C27" s="181">
        <v>9698</v>
      </c>
      <c r="D27" s="181">
        <v>4345</v>
      </c>
      <c r="E27" s="181">
        <f t="shared" si="1"/>
        <v>14043</v>
      </c>
      <c r="F27" s="182">
        <f t="shared" si="2"/>
        <v>6.4154046460631817E-2</v>
      </c>
      <c r="G27" s="181">
        <v>30537</v>
      </c>
      <c r="H27" s="181">
        <v>1441</v>
      </c>
      <c r="I27" s="181">
        <f t="shared" si="3"/>
        <v>31978</v>
      </c>
      <c r="J27" s="182">
        <f t="shared" si="4"/>
        <v>6.3665304220927241E-2</v>
      </c>
      <c r="K27" s="181">
        <f t="shared" si="0"/>
        <v>46021</v>
      </c>
      <c r="P27" s="194"/>
    </row>
    <row r="28" spans="2:16" ht="12.75" customHeight="1" x14ac:dyDescent="0.2">
      <c r="B28" s="183" t="s">
        <v>447</v>
      </c>
      <c r="C28" s="181">
        <v>423</v>
      </c>
      <c r="D28" s="181">
        <v>162</v>
      </c>
      <c r="E28" s="181">
        <f t="shared" si="1"/>
        <v>585</v>
      </c>
      <c r="F28" s="182">
        <f t="shared" si="2"/>
        <v>2.672514219146166E-3</v>
      </c>
      <c r="G28" s="181">
        <v>998</v>
      </c>
      <c r="H28" s="181">
        <v>34</v>
      </c>
      <c r="I28" s="181">
        <f t="shared" si="3"/>
        <v>1032</v>
      </c>
      <c r="J28" s="182">
        <f t="shared" si="4"/>
        <v>2.0546186114202549E-3</v>
      </c>
      <c r="K28" s="181">
        <f t="shared" si="0"/>
        <v>1617</v>
      </c>
      <c r="P28" s="194"/>
    </row>
    <row r="29" spans="2:16" ht="12.75" customHeight="1" x14ac:dyDescent="0.2">
      <c r="B29" s="183" t="s">
        <v>448</v>
      </c>
      <c r="C29" s="181">
        <v>1307</v>
      </c>
      <c r="D29" s="181">
        <v>957</v>
      </c>
      <c r="E29" s="181">
        <f t="shared" si="1"/>
        <v>2264</v>
      </c>
      <c r="F29" s="182">
        <f t="shared" si="2"/>
        <v>1.0342858448114393E-2</v>
      </c>
      <c r="G29" s="181">
        <v>3119</v>
      </c>
      <c r="H29" s="181">
        <v>211</v>
      </c>
      <c r="I29" s="181">
        <f t="shared" si="3"/>
        <v>3330</v>
      </c>
      <c r="J29" s="182">
        <f t="shared" si="4"/>
        <v>6.6297286589432651E-3</v>
      </c>
      <c r="K29" s="181">
        <f t="shared" si="0"/>
        <v>5594</v>
      </c>
      <c r="P29" s="194"/>
    </row>
    <row r="30" spans="2:16" ht="12.75" customHeight="1" x14ac:dyDescent="0.2">
      <c r="B30" s="183" t="s">
        <v>449</v>
      </c>
      <c r="C30" s="181">
        <v>425</v>
      </c>
      <c r="D30" s="181">
        <v>221</v>
      </c>
      <c r="E30" s="181">
        <f t="shared" si="1"/>
        <v>646</v>
      </c>
      <c r="F30" s="182">
        <f t="shared" si="2"/>
        <v>2.9511866419973045E-3</v>
      </c>
      <c r="G30" s="181">
        <v>1130</v>
      </c>
      <c r="H30" s="181">
        <v>76</v>
      </c>
      <c r="I30" s="181">
        <f t="shared" si="3"/>
        <v>1206</v>
      </c>
      <c r="J30" s="182">
        <f t="shared" si="4"/>
        <v>2.4010368656713446E-3</v>
      </c>
      <c r="K30" s="181">
        <f t="shared" si="0"/>
        <v>1852</v>
      </c>
      <c r="P30" s="194"/>
    </row>
    <row r="31" spans="2:16" ht="12.75" customHeight="1" x14ac:dyDescent="0.2">
      <c r="B31" s="183" t="s">
        <v>450</v>
      </c>
      <c r="C31" s="181">
        <v>1576</v>
      </c>
      <c r="D31" s="181">
        <v>641</v>
      </c>
      <c r="E31" s="181">
        <f t="shared" si="1"/>
        <v>2217</v>
      </c>
      <c r="F31" s="182">
        <f t="shared" si="2"/>
        <v>1.0128143630507777E-2</v>
      </c>
      <c r="G31" s="181">
        <v>5697</v>
      </c>
      <c r="H31" s="181">
        <v>304</v>
      </c>
      <c r="I31" s="181">
        <f t="shared" si="3"/>
        <v>6001</v>
      </c>
      <c r="J31" s="182">
        <f t="shared" si="4"/>
        <v>1.1947447952648209E-2</v>
      </c>
      <c r="K31" s="181">
        <f t="shared" si="0"/>
        <v>8218</v>
      </c>
      <c r="P31" s="194"/>
    </row>
    <row r="32" spans="2:16" ht="12.75" customHeight="1" x14ac:dyDescent="0.2">
      <c r="B32" s="183" t="s">
        <v>451</v>
      </c>
      <c r="C32" s="181">
        <v>424</v>
      </c>
      <c r="D32" s="181">
        <v>176</v>
      </c>
      <c r="E32" s="181">
        <f t="shared" si="1"/>
        <v>600</v>
      </c>
      <c r="F32" s="182">
        <f t="shared" si="2"/>
        <v>2.7410402247652985E-3</v>
      </c>
      <c r="G32" s="181">
        <v>1295</v>
      </c>
      <c r="H32" s="181">
        <v>86</v>
      </c>
      <c r="I32" s="181">
        <f t="shared" si="3"/>
        <v>1381</v>
      </c>
      <c r="J32" s="182">
        <f t="shared" si="4"/>
        <v>2.7494460294296245E-3</v>
      </c>
      <c r="K32" s="181">
        <f t="shared" si="0"/>
        <v>1981</v>
      </c>
      <c r="P32" s="194"/>
    </row>
    <row r="33" spans="2:16" ht="12.75" customHeight="1" x14ac:dyDescent="0.2">
      <c r="B33" s="183" t="s">
        <v>452</v>
      </c>
      <c r="C33" s="181">
        <v>128</v>
      </c>
      <c r="D33" s="181">
        <v>75</v>
      </c>
      <c r="E33" s="181">
        <f t="shared" si="1"/>
        <v>203</v>
      </c>
      <c r="F33" s="182">
        <f t="shared" si="2"/>
        <v>9.2738527604559261E-4</v>
      </c>
      <c r="G33" s="181">
        <v>430</v>
      </c>
      <c r="H33" s="181">
        <v>18</v>
      </c>
      <c r="I33" s="181">
        <f t="shared" si="3"/>
        <v>448</v>
      </c>
      <c r="J33" s="182">
        <f t="shared" si="4"/>
        <v>8.9192745922119605E-4</v>
      </c>
      <c r="K33" s="181">
        <f t="shared" si="0"/>
        <v>651</v>
      </c>
      <c r="P33" s="194"/>
    </row>
    <row r="34" spans="2:16" ht="12.75" customHeight="1" x14ac:dyDescent="0.2">
      <c r="B34" s="183" t="s">
        <v>453</v>
      </c>
      <c r="C34" s="181">
        <v>904</v>
      </c>
      <c r="D34" s="181">
        <v>324</v>
      </c>
      <c r="E34" s="181">
        <f t="shared" si="1"/>
        <v>1228</v>
      </c>
      <c r="F34" s="182">
        <f t="shared" si="2"/>
        <v>5.6099956600196444E-3</v>
      </c>
      <c r="G34" s="181">
        <v>2238</v>
      </c>
      <c r="H34" s="181">
        <v>133</v>
      </c>
      <c r="I34" s="181">
        <f t="shared" si="3"/>
        <v>2371</v>
      </c>
      <c r="J34" s="182">
        <f t="shared" si="4"/>
        <v>4.7204464415478925E-3</v>
      </c>
      <c r="K34" s="181">
        <f t="shared" si="0"/>
        <v>3599</v>
      </c>
      <c r="P34" s="194"/>
    </row>
    <row r="35" spans="2:16" ht="12.75" customHeight="1" x14ac:dyDescent="0.2">
      <c r="B35" s="183" t="s">
        <v>454</v>
      </c>
      <c r="C35" s="181">
        <v>370</v>
      </c>
      <c r="D35" s="181">
        <v>185</v>
      </c>
      <c r="E35" s="181">
        <f t="shared" si="1"/>
        <v>555</v>
      </c>
      <c r="F35" s="182">
        <f t="shared" si="2"/>
        <v>2.535462207907901E-3</v>
      </c>
      <c r="G35" s="181">
        <v>670</v>
      </c>
      <c r="H35" s="181">
        <v>47</v>
      </c>
      <c r="I35" s="181">
        <f t="shared" si="3"/>
        <v>717</v>
      </c>
      <c r="J35" s="182">
        <f t="shared" si="4"/>
        <v>1.4274821166553517E-3</v>
      </c>
      <c r="K35" s="181">
        <f t="shared" si="0"/>
        <v>1272</v>
      </c>
      <c r="P35" s="194"/>
    </row>
    <row r="36" spans="2:16" ht="12.75" customHeight="1" x14ac:dyDescent="0.2">
      <c r="B36" s="183" t="s">
        <v>455</v>
      </c>
      <c r="C36" s="181">
        <v>909</v>
      </c>
      <c r="D36" s="181">
        <v>397</v>
      </c>
      <c r="E36" s="181">
        <f t="shared" si="1"/>
        <v>1306</v>
      </c>
      <c r="F36" s="182">
        <f t="shared" si="2"/>
        <v>5.9663308892391326E-3</v>
      </c>
      <c r="G36" s="181">
        <v>2373</v>
      </c>
      <c r="H36" s="181">
        <v>111</v>
      </c>
      <c r="I36" s="181">
        <f t="shared" si="3"/>
        <v>2484</v>
      </c>
      <c r="J36" s="182">
        <f t="shared" si="4"/>
        <v>4.9454192158603812E-3</v>
      </c>
      <c r="K36" s="181">
        <f t="shared" si="0"/>
        <v>3790</v>
      </c>
      <c r="P36" s="194"/>
    </row>
    <row r="37" spans="2:16" ht="12.75" customHeight="1" x14ac:dyDescent="0.2">
      <c r="B37" s="183" t="s">
        <v>456</v>
      </c>
      <c r="C37" s="181">
        <v>1160</v>
      </c>
      <c r="D37" s="181">
        <v>530</v>
      </c>
      <c r="E37" s="181">
        <f t="shared" si="1"/>
        <v>1690</v>
      </c>
      <c r="F37" s="182">
        <f t="shared" si="2"/>
        <v>7.7205966330889239E-3</v>
      </c>
      <c r="G37" s="181">
        <v>3947</v>
      </c>
      <c r="H37" s="181">
        <v>197</v>
      </c>
      <c r="I37" s="181">
        <f t="shared" si="3"/>
        <v>4144</v>
      </c>
      <c r="J37" s="182">
        <f t="shared" si="4"/>
        <v>8.250328997796064E-3</v>
      </c>
      <c r="K37" s="181">
        <f t="shared" si="0"/>
        <v>5834</v>
      </c>
      <c r="P37" s="194"/>
    </row>
    <row r="38" spans="2:16" ht="12.75" customHeight="1" x14ac:dyDescent="0.2">
      <c r="B38" s="183" t="s">
        <v>457</v>
      </c>
      <c r="C38" s="181">
        <v>1895</v>
      </c>
      <c r="D38" s="181">
        <v>766</v>
      </c>
      <c r="E38" s="181">
        <f t="shared" si="1"/>
        <v>2661</v>
      </c>
      <c r="F38" s="182">
        <f t="shared" si="2"/>
        <v>1.2156513396834099E-2</v>
      </c>
      <c r="G38" s="181">
        <v>7001</v>
      </c>
      <c r="H38" s="181">
        <v>345</v>
      </c>
      <c r="I38" s="181">
        <f t="shared" si="3"/>
        <v>7346</v>
      </c>
      <c r="J38" s="182">
        <f t="shared" si="4"/>
        <v>1.4625221239818987E-2</v>
      </c>
      <c r="K38" s="181">
        <f t="shared" si="0"/>
        <v>10007</v>
      </c>
      <c r="P38" s="194"/>
    </row>
    <row r="39" spans="2:16" ht="12.75" customHeight="1" x14ac:dyDescent="0.2">
      <c r="B39" s="183" t="s">
        <v>458</v>
      </c>
      <c r="C39" s="181">
        <v>2296</v>
      </c>
      <c r="D39" s="181">
        <v>1291</v>
      </c>
      <c r="E39" s="181">
        <f t="shared" si="1"/>
        <v>3587</v>
      </c>
      <c r="F39" s="182">
        <f t="shared" si="2"/>
        <v>1.6386852143721875E-2</v>
      </c>
      <c r="G39" s="181">
        <v>7164</v>
      </c>
      <c r="H39" s="181">
        <v>520</v>
      </c>
      <c r="I39" s="181">
        <f t="shared" si="3"/>
        <v>7684</v>
      </c>
      <c r="J39" s="182">
        <f t="shared" si="4"/>
        <v>1.5298148653249265E-2</v>
      </c>
      <c r="K39" s="181">
        <f t="shared" si="0"/>
        <v>11271</v>
      </c>
      <c r="P39" s="194"/>
    </row>
    <row r="40" spans="2:16" ht="12.75" customHeight="1" x14ac:dyDescent="0.2">
      <c r="B40" s="183" t="s">
        <v>459</v>
      </c>
      <c r="C40" s="181">
        <v>4276</v>
      </c>
      <c r="D40" s="181">
        <v>2287</v>
      </c>
      <c r="E40" s="181">
        <f t="shared" si="1"/>
        <v>6563</v>
      </c>
      <c r="F40" s="182">
        <f t="shared" si="2"/>
        <v>2.9982411658557757E-2</v>
      </c>
      <c r="G40" s="181">
        <v>13602</v>
      </c>
      <c r="H40" s="181">
        <v>786</v>
      </c>
      <c r="I40" s="181">
        <f t="shared" si="3"/>
        <v>14388</v>
      </c>
      <c r="J40" s="182">
        <f t="shared" si="4"/>
        <v>2.8645205989452163E-2</v>
      </c>
      <c r="K40" s="181">
        <f t="shared" si="0"/>
        <v>20951</v>
      </c>
      <c r="P40" s="194"/>
    </row>
    <row r="41" spans="2:16" ht="12.75" customHeight="1" x14ac:dyDescent="0.2">
      <c r="B41" s="183" t="s">
        <v>460</v>
      </c>
      <c r="C41" s="181">
        <v>4669</v>
      </c>
      <c r="D41" s="181">
        <v>1510</v>
      </c>
      <c r="E41" s="181">
        <f t="shared" si="1"/>
        <v>6179</v>
      </c>
      <c r="F41" s="182">
        <f t="shared" si="2"/>
        <v>2.8228145914707965E-2</v>
      </c>
      <c r="G41" s="181">
        <v>14267</v>
      </c>
      <c r="H41" s="181">
        <v>631</v>
      </c>
      <c r="I41" s="181">
        <f t="shared" si="3"/>
        <v>14898</v>
      </c>
      <c r="J41" s="182">
        <f t="shared" si="4"/>
        <v>2.9660569838119148E-2</v>
      </c>
      <c r="K41" s="181">
        <f t="shared" si="0"/>
        <v>21077</v>
      </c>
      <c r="P41" s="194"/>
    </row>
    <row r="42" spans="2:16" ht="12.75" customHeight="1" x14ac:dyDescent="0.2">
      <c r="B42" s="183" t="s">
        <v>461</v>
      </c>
      <c r="C42" s="181">
        <v>4647</v>
      </c>
      <c r="D42" s="181">
        <v>1787</v>
      </c>
      <c r="E42" s="181">
        <f t="shared" si="1"/>
        <v>6434</v>
      </c>
      <c r="F42" s="182">
        <f t="shared" si="2"/>
        <v>2.9393088010233218E-2</v>
      </c>
      <c r="G42" s="181">
        <v>14506</v>
      </c>
      <c r="H42" s="181">
        <v>621</v>
      </c>
      <c r="I42" s="181">
        <f t="shared" si="3"/>
        <v>15127</v>
      </c>
      <c r="J42" s="182">
        <f t="shared" si="4"/>
        <v>3.0116488115265697E-2</v>
      </c>
      <c r="K42" s="181">
        <f t="shared" si="0"/>
        <v>21561</v>
      </c>
      <c r="P42" s="194"/>
    </row>
    <row r="43" spans="2:16" ht="12.75" customHeight="1" x14ac:dyDescent="0.2">
      <c r="B43" s="183" t="s">
        <v>462</v>
      </c>
      <c r="C43" s="181">
        <v>1815</v>
      </c>
      <c r="D43" s="181">
        <v>1484</v>
      </c>
      <c r="E43" s="181">
        <f t="shared" si="1"/>
        <v>3299</v>
      </c>
      <c r="F43" s="182">
        <f t="shared" si="2"/>
        <v>1.5071152835834533E-2</v>
      </c>
      <c r="G43" s="181">
        <v>5279</v>
      </c>
      <c r="H43" s="181">
        <v>380</v>
      </c>
      <c r="I43" s="181">
        <f t="shared" si="3"/>
        <v>5659</v>
      </c>
      <c r="J43" s="182">
        <f t="shared" si="4"/>
        <v>1.1266556901189171E-2</v>
      </c>
      <c r="K43" s="181">
        <f t="shared" si="0"/>
        <v>8958</v>
      </c>
      <c r="P43" s="194"/>
    </row>
    <row r="44" spans="2:16" ht="12.75" customHeight="1" x14ac:dyDescent="0.2">
      <c r="B44" s="183" t="s">
        <v>463</v>
      </c>
      <c r="C44" s="181">
        <v>2785</v>
      </c>
      <c r="D44" s="181">
        <v>768</v>
      </c>
      <c r="E44" s="181">
        <f t="shared" si="1"/>
        <v>3553</v>
      </c>
      <c r="F44" s="182">
        <f t="shared" si="2"/>
        <v>1.6231526530985176E-2</v>
      </c>
      <c r="G44" s="181">
        <v>7904</v>
      </c>
      <c r="H44" s="181">
        <v>290</v>
      </c>
      <c r="I44" s="181">
        <f t="shared" si="3"/>
        <v>8194</v>
      </c>
      <c r="J44" s="182">
        <f t="shared" si="4"/>
        <v>1.631351250191625E-2</v>
      </c>
      <c r="K44" s="181">
        <f t="shared" si="0"/>
        <v>11747</v>
      </c>
      <c r="P44" s="194"/>
    </row>
    <row r="45" spans="2:16" ht="12.75" customHeight="1" x14ac:dyDescent="0.2">
      <c r="B45" s="183" t="s">
        <v>464</v>
      </c>
      <c r="C45" s="181">
        <v>3378</v>
      </c>
      <c r="D45" s="181">
        <v>1322</v>
      </c>
      <c r="E45" s="181">
        <f t="shared" si="1"/>
        <v>4700</v>
      </c>
      <c r="F45" s="182">
        <f t="shared" si="2"/>
        <v>2.1471481760661503E-2</v>
      </c>
      <c r="G45" s="181">
        <v>8963</v>
      </c>
      <c r="H45" s="181">
        <v>405</v>
      </c>
      <c r="I45" s="181">
        <f t="shared" si="3"/>
        <v>9368</v>
      </c>
      <c r="J45" s="182">
        <f t="shared" si="4"/>
        <v>1.8650840263357511E-2</v>
      </c>
      <c r="K45" s="181">
        <f t="shared" si="0"/>
        <v>14068</v>
      </c>
      <c r="P45" s="194"/>
    </row>
    <row r="46" spans="2:16" ht="12.75" customHeight="1" x14ac:dyDescent="0.2">
      <c r="B46" s="183" t="s">
        <v>465</v>
      </c>
      <c r="C46" s="181">
        <v>3579</v>
      </c>
      <c r="D46" s="181">
        <v>1652</v>
      </c>
      <c r="E46" s="181">
        <f t="shared" si="1"/>
        <v>5231</v>
      </c>
      <c r="F46" s="182">
        <f t="shared" si="2"/>
        <v>2.3897302359578793E-2</v>
      </c>
      <c r="G46" s="181">
        <v>10726</v>
      </c>
      <c r="H46" s="181">
        <v>552</v>
      </c>
      <c r="I46" s="181">
        <f t="shared" si="3"/>
        <v>11278</v>
      </c>
      <c r="J46" s="182">
        <f t="shared" si="4"/>
        <v>2.2453477422090733E-2</v>
      </c>
      <c r="K46" s="181">
        <f t="shared" si="0"/>
        <v>16509</v>
      </c>
      <c r="P46" s="194"/>
    </row>
    <row r="47" spans="2:16" ht="12.75" customHeight="1" x14ac:dyDescent="0.2">
      <c r="B47" s="183" t="s">
        <v>466</v>
      </c>
      <c r="C47" s="181">
        <v>3369</v>
      </c>
      <c r="D47" s="181">
        <v>1840</v>
      </c>
      <c r="E47" s="181">
        <f t="shared" si="1"/>
        <v>5209</v>
      </c>
      <c r="F47" s="182">
        <f t="shared" si="2"/>
        <v>2.3796797551337401E-2</v>
      </c>
      <c r="G47" s="181">
        <v>9429</v>
      </c>
      <c r="H47" s="181">
        <v>507</v>
      </c>
      <c r="I47" s="181">
        <f t="shared" si="3"/>
        <v>9936</v>
      </c>
      <c r="J47" s="182">
        <f t="shared" si="4"/>
        <v>1.9781676863441525E-2</v>
      </c>
      <c r="K47" s="181">
        <f t="shared" si="0"/>
        <v>15145</v>
      </c>
      <c r="P47" s="194"/>
    </row>
    <row r="48" spans="2:16" ht="12.75" customHeight="1" x14ac:dyDescent="0.2">
      <c r="B48" s="183" t="s">
        <v>467</v>
      </c>
      <c r="C48" s="181">
        <v>490</v>
      </c>
      <c r="D48" s="181">
        <v>227</v>
      </c>
      <c r="E48" s="181">
        <f t="shared" si="1"/>
        <v>717</v>
      </c>
      <c r="F48" s="182">
        <f t="shared" si="2"/>
        <v>3.2755430685945316E-3</v>
      </c>
      <c r="G48" s="181">
        <v>1353</v>
      </c>
      <c r="H48" s="181">
        <v>67</v>
      </c>
      <c r="I48" s="181">
        <f t="shared" si="3"/>
        <v>1420</v>
      </c>
      <c r="J48" s="182">
        <f t="shared" si="4"/>
        <v>2.8270915002100408E-3</v>
      </c>
      <c r="K48" s="181">
        <f t="shared" si="0"/>
        <v>2137</v>
      </c>
      <c r="P48" s="194"/>
    </row>
    <row r="49" spans="2:16" ht="12.75" customHeight="1" x14ac:dyDescent="0.2">
      <c r="B49" s="183" t="s">
        <v>468</v>
      </c>
      <c r="C49" s="181">
        <v>1296</v>
      </c>
      <c r="D49" s="181">
        <v>637</v>
      </c>
      <c r="E49" s="181">
        <f t="shared" si="1"/>
        <v>1933</v>
      </c>
      <c r="F49" s="182">
        <f t="shared" si="2"/>
        <v>8.83071792411887E-3</v>
      </c>
      <c r="G49" s="181">
        <v>4255</v>
      </c>
      <c r="H49" s="181">
        <v>207</v>
      </c>
      <c r="I49" s="181">
        <f t="shared" si="3"/>
        <v>4462</v>
      </c>
      <c r="J49" s="182">
        <f t="shared" si="4"/>
        <v>8.8834382210825364E-3</v>
      </c>
      <c r="K49" s="181">
        <f t="shared" si="0"/>
        <v>6395</v>
      </c>
      <c r="P49" s="194"/>
    </row>
    <row r="50" spans="2:16" ht="12.75" customHeight="1" x14ac:dyDescent="0.2">
      <c r="B50" s="183" t="s">
        <v>469</v>
      </c>
      <c r="C50" s="181">
        <v>6337</v>
      </c>
      <c r="D50" s="181">
        <v>3272</v>
      </c>
      <c r="E50" s="181">
        <f t="shared" si="1"/>
        <v>9609</v>
      </c>
      <c r="F50" s="182">
        <f t="shared" si="2"/>
        <v>4.3897759199616256E-2</v>
      </c>
      <c r="G50" s="181">
        <v>18615</v>
      </c>
      <c r="H50" s="181">
        <v>1163</v>
      </c>
      <c r="I50" s="181">
        <f t="shared" si="3"/>
        <v>19778</v>
      </c>
      <c r="J50" s="182">
        <f t="shared" si="4"/>
        <v>3.9376208233207179E-2</v>
      </c>
      <c r="K50" s="181">
        <f t="shared" si="0"/>
        <v>29387</v>
      </c>
      <c r="P50" s="194"/>
    </row>
    <row r="51" spans="2:16" ht="12.75" customHeight="1" x14ac:dyDescent="0.2">
      <c r="B51" s="183" t="s">
        <v>470</v>
      </c>
      <c r="C51" s="181">
        <v>4091</v>
      </c>
      <c r="D51" s="181">
        <v>1685</v>
      </c>
      <c r="E51" s="181">
        <f t="shared" si="1"/>
        <v>5776</v>
      </c>
      <c r="F51" s="182">
        <f t="shared" si="2"/>
        <v>2.6387080563740607E-2</v>
      </c>
      <c r="G51" s="181">
        <v>12674</v>
      </c>
      <c r="H51" s="181">
        <v>595</v>
      </c>
      <c r="I51" s="181">
        <f t="shared" si="3"/>
        <v>13269</v>
      </c>
      <c r="J51" s="182">
        <f t="shared" si="4"/>
        <v>2.641737825090636E-2</v>
      </c>
      <c r="K51" s="181">
        <f t="shared" si="0"/>
        <v>19045</v>
      </c>
      <c r="P51" s="194"/>
    </row>
    <row r="52" spans="2:16" ht="12.75" customHeight="1" x14ac:dyDescent="0.2">
      <c r="B52" s="183" t="s">
        <v>471</v>
      </c>
      <c r="C52" s="181">
        <v>4409</v>
      </c>
      <c r="D52" s="181">
        <v>2761</v>
      </c>
      <c r="E52" s="181">
        <f t="shared" si="1"/>
        <v>7170</v>
      </c>
      <c r="F52" s="182">
        <f t="shared" si="2"/>
        <v>3.2755430685945316E-2</v>
      </c>
      <c r="G52" s="181">
        <v>14869</v>
      </c>
      <c r="H52" s="181">
        <v>872</v>
      </c>
      <c r="I52" s="181">
        <f t="shared" si="3"/>
        <v>15741</v>
      </c>
      <c r="J52" s="182">
        <f t="shared" si="4"/>
        <v>3.1338906552680464E-2</v>
      </c>
      <c r="K52" s="181">
        <f t="shared" si="0"/>
        <v>22911</v>
      </c>
      <c r="P52" s="194"/>
    </row>
    <row r="53" spans="2:16" ht="12.75" customHeight="1" x14ac:dyDescent="0.2">
      <c r="B53" s="183" t="s">
        <v>472</v>
      </c>
      <c r="C53" s="181">
        <v>10026</v>
      </c>
      <c r="D53" s="181">
        <v>4158</v>
      </c>
      <c r="E53" s="181">
        <f t="shared" si="1"/>
        <v>14184</v>
      </c>
      <c r="F53" s="182">
        <f t="shared" si="2"/>
        <v>6.4798190913451653E-2</v>
      </c>
      <c r="G53" s="181">
        <v>33483</v>
      </c>
      <c r="H53" s="181">
        <v>1318</v>
      </c>
      <c r="I53" s="181">
        <f t="shared" si="3"/>
        <v>34801</v>
      </c>
      <c r="J53" s="182">
        <f t="shared" si="4"/>
        <v>6.9285641759725097E-2</v>
      </c>
      <c r="K53" s="181">
        <f t="shared" si="0"/>
        <v>48985</v>
      </c>
      <c r="P53" s="194"/>
    </row>
    <row r="54" spans="2:16" ht="12.75" customHeight="1" x14ac:dyDescent="0.2">
      <c r="B54" s="183" t="s">
        <v>473</v>
      </c>
      <c r="C54" s="181">
        <v>1412</v>
      </c>
      <c r="D54" s="181">
        <v>683</v>
      </c>
      <c r="E54" s="181">
        <f t="shared" si="1"/>
        <v>2095</v>
      </c>
      <c r="F54" s="182">
        <f t="shared" si="2"/>
        <v>9.5707987848055003E-3</v>
      </c>
      <c r="G54" s="181">
        <v>5076</v>
      </c>
      <c r="H54" s="181">
        <v>299</v>
      </c>
      <c r="I54" s="181">
        <f t="shared" si="3"/>
        <v>5375</v>
      </c>
      <c r="J54" s="182">
        <f t="shared" si="4"/>
        <v>1.0701138601147162E-2</v>
      </c>
      <c r="K54" s="181">
        <f t="shared" si="0"/>
        <v>7470</v>
      </c>
      <c r="P54" s="194"/>
    </row>
    <row r="55" spans="2:16" ht="12.75" customHeight="1" x14ac:dyDescent="0.2">
      <c r="B55" s="183" t="s">
        <v>474</v>
      </c>
      <c r="C55" s="181">
        <v>662</v>
      </c>
      <c r="D55" s="181">
        <v>349</v>
      </c>
      <c r="E55" s="181">
        <f t="shared" si="1"/>
        <v>1011</v>
      </c>
      <c r="F55" s="182">
        <f t="shared" si="2"/>
        <v>4.6186527787295279E-3</v>
      </c>
      <c r="G55" s="181">
        <v>2594</v>
      </c>
      <c r="H55" s="181">
        <v>160</v>
      </c>
      <c r="I55" s="181">
        <f t="shared" si="3"/>
        <v>2754</v>
      </c>
      <c r="J55" s="182">
        <f t="shared" si="4"/>
        <v>5.482964782801727E-3</v>
      </c>
      <c r="K55" s="181">
        <f t="shared" si="0"/>
        <v>3765</v>
      </c>
      <c r="P55" s="194"/>
    </row>
    <row r="56" spans="2:16" ht="12.75" customHeight="1" x14ac:dyDescent="0.2">
      <c r="B56" s="183" t="s">
        <v>475</v>
      </c>
      <c r="C56" s="181">
        <v>3415</v>
      </c>
      <c r="D56" s="181">
        <v>1515</v>
      </c>
      <c r="E56" s="181">
        <f t="shared" si="1"/>
        <v>4930</v>
      </c>
      <c r="F56" s="182">
        <f t="shared" si="2"/>
        <v>2.2522213846821536E-2</v>
      </c>
      <c r="G56" s="181">
        <v>9947</v>
      </c>
      <c r="H56" s="181">
        <v>674</v>
      </c>
      <c r="I56" s="181">
        <f t="shared" si="3"/>
        <v>10621</v>
      </c>
      <c r="J56" s="182">
        <f t="shared" si="4"/>
        <v>2.1145449875866792E-2</v>
      </c>
      <c r="K56" s="181">
        <f t="shared" si="0"/>
        <v>15551</v>
      </c>
      <c r="P56" s="194"/>
    </row>
    <row r="57" spans="2:16" ht="12.75" customHeight="1" x14ac:dyDescent="0.2">
      <c r="B57" s="183" t="s">
        <v>476</v>
      </c>
      <c r="C57" s="181">
        <v>341</v>
      </c>
      <c r="D57" s="181">
        <v>215</v>
      </c>
      <c r="E57" s="181">
        <f t="shared" si="1"/>
        <v>556</v>
      </c>
      <c r="F57" s="182">
        <f t="shared" si="2"/>
        <v>2.5400306082825098E-3</v>
      </c>
      <c r="G57" s="181">
        <v>1005</v>
      </c>
      <c r="H57" s="181">
        <v>78</v>
      </c>
      <c r="I57" s="181">
        <f t="shared" si="3"/>
        <v>1083</v>
      </c>
      <c r="J57" s="182">
        <f t="shared" si="4"/>
        <v>2.1561549962869539E-3</v>
      </c>
      <c r="K57" s="181">
        <f t="shared" si="0"/>
        <v>1639</v>
      </c>
      <c r="P57" s="194"/>
    </row>
    <row r="58" spans="2:16" ht="12.75" customHeight="1" x14ac:dyDescent="0.2">
      <c r="B58" s="183" t="s">
        <v>477</v>
      </c>
      <c r="C58" s="181">
        <v>1896</v>
      </c>
      <c r="D58" s="181">
        <v>298</v>
      </c>
      <c r="E58" s="181">
        <f t="shared" si="1"/>
        <v>2194</v>
      </c>
      <c r="F58" s="182">
        <f t="shared" si="2"/>
        <v>1.0023070421891775E-2</v>
      </c>
      <c r="G58" s="181">
        <v>5662</v>
      </c>
      <c r="H58" s="181">
        <v>124</v>
      </c>
      <c r="I58" s="181">
        <f t="shared" si="3"/>
        <v>5786</v>
      </c>
      <c r="J58" s="182">
        <f t="shared" si="4"/>
        <v>1.1519402408602322E-2</v>
      </c>
      <c r="K58" s="181">
        <f t="shared" si="0"/>
        <v>7980</v>
      </c>
      <c r="P58" s="194"/>
    </row>
    <row r="59" spans="2:16" ht="12.75" customHeight="1" x14ac:dyDescent="0.2">
      <c r="B59" s="183" t="s">
        <v>478</v>
      </c>
      <c r="C59" s="181">
        <v>810</v>
      </c>
      <c r="D59" s="181">
        <v>112</v>
      </c>
      <c r="E59" s="181">
        <f t="shared" si="1"/>
        <v>922</v>
      </c>
      <c r="F59" s="182">
        <f t="shared" si="2"/>
        <v>4.2120651453893421E-3</v>
      </c>
      <c r="G59" s="181">
        <v>1883</v>
      </c>
      <c r="H59" s="181">
        <v>58</v>
      </c>
      <c r="I59" s="181">
        <f t="shared" si="3"/>
        <v>1941</v>
      </c>
      <c r="J59" s="182">
        <f t="shared" si="4"/>
        <v>3.8643553534561193E-3</v>
      </c>
      <c r="K59" s="181">
        <f t="shared" si="0"/>
        <v>2863</v>
      </c>
      <c r="P59" s="194"/>
    </row>
    <row r="60" spans="2:16" ht="12.75" customHeight="1" x14ac:dyDescent="0.2">
      <c r="B60" s="183" t="s">
        <v>479</v>
      </c>
      <c r="C60" s="181">
        <v>3724</v>
      </c>
      <c r="D60" s="181">
        <v>744</v>
      </c>
      <c r="E60" s="181">
        <f t="shared" si="1"/>
        <v>4468</v>
      </c>
      <c r="F60" s="182">
        <f t="shared" si="2"/>
        <v>2.0411612873752257E-2</v>
      </c>
      <c r="G60" s="181">
        <v>13546</v>
      </c>
      <c r="H60" s="181">
        <v>393</v>
      </c>
      <c r="I60" s="181">
        <f t="shared" si="3"/>
        <v>13939</v>
      </c>
      <c r="J60" s="182">
        <f t="shared" si="4"/>
        <v>2.7751287620723774E-2</v>
      </c>
      <c r="K60" s="181">
        <f t="shared" si="0"/>
        <v>18407</v>
      </c>
      <c r="P60" s="194"/>
    </row>
    <row r="61" spans="2:16" ht="12.75" customHeight="1" x14ac:dyDescent="0.2">
      <c r="B61" s="183" t="s">
        <v>480</v>
      </c>
      <c r="C61" s="181">
        <v>1488</v>
      </c>
      <c r="D61" s="181">
        <v>322</v>
      </c>
      <c r="E61" s="181">
        <f t="shared" si="1"/>
        <v>1810</v>
      </c>
      <c r="F61" s="182">
        <f t="shared" si="2"/>
        <v>8.2688046780419831E-3</v>
      </c>
      <c r="G61" s="181">
        <v>4904</v>
      </c>
      <c r="H61" s="181">
        <v>154</v>
      </c>
      <c r="I61" s="181">
        <f t="shared" si="3"/>
        <v>5058</v>
      </c>
      <c r="J61" s="182">
        <f t="shared" si="4"/>
        <v>1.0070020287367878E-2</v>
      </c>
      <c r="K61" s="181">
        <f t="shared" si="0"/>
        <v>6868</v>
      </c>
      <c r="L61" s="189" t="s">
        <v>120</v>
      </c>
      <c r="P61" s="194"/>
    </row>
    <row r="62" spans="2:16" ht="12.75" customHeight="1" x14ac:dyDescent="0.2">
      <c r="B62" s="183" t="s">
        <v>481</v>
      </c>
      <c r="C62" s="181">
        <v>9227</v>
      </c>
      <c r="D62" s="181">
        <v>2664</v>
      </c>
      <c r="E62" s="181">
        <f t="shared" si="1"/>
        <v>11891</v>
      </c>
      <c r="F62" s="182">
        <f t="shared" si="2"/>
        <v>5.4322848854473603E-2</v>
      </c>
      <c r="G62" s="181">
        <v>29245</v>
      </c>
      <c r="H62" s="181">
        <v>1039</v>
      </c>
      <c r="I62" s="181">
        <f t="shared" si="3"/>
        <v>30284</v>
      </c>
      <c r="J62" s="182">
        <f t="shared" si="4"/>
        <v>6.0292703515747101E-2</v>
      </c>
      <c r="K62" s="181">
        <f t="shared" si="0"/>
        <v>42175</v>
      </c>
      <c r="P62" s="194"/>
    </row>
    <row r="63" spans="2:16" x14ac:dyDescent="0.2">
      <c r="B63" s="183" t="s">
        <v>66</v>
      </c>
      <c r="C63" s="181">
        <f t="shared" ref="C63:H63" si="5">SUM(C11:C62)</f>
        <v>154195</v>
      </c>
      <c r="D63" s="181">
        <f t="shared" si="5"/>
        <v>64700</v>
      </c>
      <c r="E63" s="183">
        <f t="shared" ref="E63" si="6">C63+D63</f>
        <v>218895</v>
      </c>
      <c r="F63" s="185">
        <f t="shared" ref="F63" si="7">E63/$E$63</f>
        <v>1</v>
      </c>
      <c r="G63" s="181">
        <f t="shared" si="5"/>
        <v>479894</v>
      </c>
      <c r="H63" s="181">
        <f t="shared" si="5"/>
        <v>22389</v>
      </c>
      <c r="I63" s="183">
        <f t="shared" ref="I63" si="8">G63+H63</f>
        <v>502283</v>
      </c>
      <c r="J63" s="185">
        <f t="shared" ref="J63" si="9">I63/$I$63</f>
        <v>1</v>
      </c>
      <c r="K63" s="183">
        <f t="shared" ref="K63:K64" si="10">E63+I63</f>
        <v>721178</v>
      </c>
      <c r="P63" s="194"/>
    </row>
    <row r="64" spans="2:16" ht="25.5" customHeight="1" x14ac:dyDescent="0.2">
      <c r="B64" s="195" t="s">
        <v>82</v>
      </c>
      <c r="C64" s="196">
        <f>+C63/$K$63</f>
        <v>0.21380990546023312</v>
      </c>
      <c r="D64" s="196">
        <f>+D63/$K$63</f>
        <v>8.9714328501424065E-2</v>
      </c>
      <c r="E64" s="197">
        <f>C64+D64</f>
        <v>0.30352423396165717</v>
      </c>
      <c r="F64" s="197"/>
      <c r="G64" s="196">
        <f>+G63/$K$63</f>
        <v>0.66543072584022256</v>
      </c>
      <c r="H64" s="196">
        <f>+H63/$K$63</f>
        <v>3.1045040198120297E-2</v>
      </c>
      <c r="I64" s="197">
        <f>G64+H64</f>
        <v>0.69647576603834283</v>
      </c>
      <c r="J64" s="197"/>
      <c r="K64" s="197">
        <f t="shared" si="10"/>
        <v>1</v>
      </c>
    </row>
    <row r="65" spans="2:12" x14ac:dyDescent="0.2">
      <c r="B65" s="188"/>
      <c r="C65" s="201"/>
      <c r="D65" s="201"/>
      <c r="E65" s="201"/>
      <c r="F65" s="201"/>
      <c r="G65" s="201"/>
      <c r="H65" s="201"/>
      <c r="I65" s="201"/>
      <c r="J65" s="201"/>
      <c r="K65" s="201"/>
    </row>
    <row r="66" spans="2:12" ht="12.75" x14ac:dyDescent="0.2">
      <c r="B66" s="424" t="s">
        <v>143</v>
      </c>
      <c r="C66" s="424"/>
      <c r="D66" s="424"/>
      <c r="E66" s="424"/>
      <c r="F66" s="424"/>
      <c r="G66" s="424"/>
      <c r="H66" s="424"/>
      <c r="I66" s="424"/>
      <c r="J66" s="424"/>
      <c r="K66" s="424"/>
    </row>
    <row r="67" spans="2:12" ht="12.75" x14ac:dyDescent="0.2">
      <c r="B67" s="437" t="str">
        <f>'Solicitudes Regiones'!$B$6:$P$6</f>
        <v>Acumuladas de julio de 2008 a octubre de 2018</v>
      </c>
      <c r="C67" s="437"/>
      <c r="D67" s="437"/>
      <c r="E67" s="437"/>
      <c r="F67" s="437"/>
      <c r="G67" s="437"/>
      <c r="H67" s="437"/>
      <c r="I67" s="437"/>
      <c r="J67" s="437"/>
      <c r="K67" s="437"/>
    </row>
    <row r="69" spans="2:12" ht="15" customHeight="1" x14ac:dyDescent="0.2">
      <c r="B69" s="452" t="s">
        <v>83</v>
      </c>
      <c r="C69" s="452"/>
      <c r="D69" s="452"/>
      <c r="E69" s="452"/>
      <c r="F69" s="452"/>
      <c r="G69" s="452"/>
      <c r="H69" s="452"/>
      <c r="I69" s="452"/>
      <c r="J69" s="452"/>
      <c r="K69" s="452"/>
      <c r="L69" s="202"/>
    </row>
    <row r="70" spans="2:12" ht="15" customHeight="1" x14ac:dyDescent="0.2">
      <c r="B70" s="452" t="s">
        <v>74</v>
      </c>
      <c r="C70" s="452" t="s">
        <v>2</v>
      </c>
      <c r="D70" s="452"/>
      <c r="E70" s="452"/>
      <c r="F70" s="452"/>
      <c r="G70" s="452"/>
      <c r="H70" s="452"/>
      <c r="I70" s="452"/>
      <c r="J70" s="452"/>
      <c r="K70" s="452"/>
    </row>
    <row r="71" spans="2:12" ht="15" customHeight="1" x14ac:dyDescent="0.2">
      <c r="B71" s="452"/>
      <c r="C71" s="187" t="s">
        <v>75</v>
      </c>
      <c r="D71" s="187" t="s">
        <v>76</v>
      </c>
      <c r="E71" s="187" t="s">
        <v>77</v>
      </c>
      <c r="F71" s="187" t="s">
        <v>78</v>
      </c>
      <c r="G71" s="187" t="s">
        <v>8</v>
      </c>
      <c r="H71" s="187" t="s">
        <v>79</v>
      </c>
      <c r="I71" s="187" t="s">
        <v>80</v>
      </c>
      <c r="J71" s="187" t="s">
        <v>81</v>
      </c>
      <c r="K71" s="187" t="s">
        <v>46</v>
      </c>
    </row>
    <row r="72" spans="2:12" ht="12.75" customHeight="1" x14ac:dyDescent="0.2">
      <c r="B72" s="183" t="s">
        <v>430</v>
      </c>
      <c r="C72" s="232">
        <v>4499</v>
      </c>
      <c r="D72" s="232">
        <v>997</v>
      </c>
      <c r="E72" s="232">
        <f>C72+D72</f>
        <v>5496</v>
      </c>
      <c r="F72" s="233">
        <f>E72/$E$124</f>
        <v>3.0879353646134745E-2</v>
      </c>
      <c r="G72" s="232">
        <v>14204</v>
      </c>
      <c r="H72" s="232">
        <v>619</v>
      </c>
      <c r="I72" s="232">
        <f>G72+H72</f>
        <v>14823</v>
      </c>
      <c r="J72" s="233">
        <f>I72/$I$124</f>
        <v>3.5268588994715543E-2</v>
      </c>
      <c r="K72" s="232">
        <f t="shared" ref="K72:K123" si="11">E72+I72</f>
        <v>20319</v>
      </c>
    </row>
    <row r="73" spans="2:12" ht="12.75" customHeight="1" x14ac:dyDescent="0.2">
      <c r="B73" s="183" t="s">
        <v>431</v>
      </c>
      <c r="C73" s="232">
        <v>1811</v>
      </c>
      <c r="D73" s="232">
        <v>773</v>
      </c>
      <c r="E73" s="232">
        <f t="shared" ref="E73:E123" si="12">C73+D73</f>
        <v>2584</v>
      </c>
      <c r="F73" s="233">
        <f t="shared" ref="F73:F123" si="13">E73/$E$124</f>
        <v>1.4518240506115753E-2</v>
      </c>
      <c r="G73" s="232">
        <v>5488</v>
      </c>
      <c r="H73" s="232">
        <v>209</v>
      </c>
      <c r="I73" s="232">
        <f t="shared" ref="I73:I123" si="14">G73+H73</f>
        <v>5697</v>
      </c>
      <c r="J73" s="233">
        <f t="shared" ref="J73:J123" si="15">I73/$I$124</f>
        <v>1.3554958611812348E-2</v>
      </c>
      <c r="K73" s="232">
        <f t="shared" si="11"/>
        <v>8281</v>
      </c>
    </row>
    <row r="74" spans="2:12" ht="12.75" customHeight="1" x14ac:dyDescent="0.2">
      <c r="B74" s="183" t="s">
        <v>432</v>
      </c>
      <c r="C74" s="232">
        <v>4477</v>
      </c>
      <c r="D74" s="232">
        <v>1490</v>
      </c>
      <c r="E74" s="232">
        <f t="shared" si="12"/>
        <v>5967</v>
      </c>
      <c r="F74" s="233">
        <f t="shared" si="13"/>
        <v>3.3525673800306771E-2</v>
      </c>
      <c r="G74" s="232">
        <v>11773</v>
      </c>
      <c r="H74" s="232">
        <v>623</v>
      </c>
      <c r="I74" s="232">
        <f t="shared" si="14"/>
        <v>12396</v>
      </c>
      <c r="J74" s="233">
        <f t="shared" si="15"/>
        <v>2.9493991039499012E-2</v>
      </c>
      <c r="K74" s="232">
        <f t="shared" si="11"/>
        <v>18363</v>
      </c>
    </row>
    <row r="75" spans="2:12" ht="12.75" customHeight="1" x14ac:dyDescent="0.2">
      <c r="B75" s="183" t="s">
        <v>433</v>
      </c>
      <c r="C75" s="232">
        <v>1956</v>
      </c>
      <c r="D75" s="232">
        <v>685</v>
      </c>
      <c r="E75" s="232">
        <f t="shared" si="12"/>
        <v>2641</v>
      </c>
      <c r="F75" s="233">
        <f t="shared" si="13"/>
        <v>1.4838495811397718E-2</v>
      </c>
      <c r="G75" s="232">
        <v>5177</v>
      </c>
      <c r="H75" s="232">
        <v>264</v>
      </c>
      <c r="I75" s="232">
        <f t="shared" si="14"/>
        <v>5441</v>
      </c>
      <c r="J75" s="233">
        <f t="shared" si="15"/>
        <v>1.2945853924323502E-2</v>
      </c>
      <c r="K75" s="232">
        <f t="shared" si="11"/>
        <v>8082</v>
      </c>
    </row>
    <row r="76" spans="2:12" ht="12.75" customHeight="1" x14ac:dyDescent="0.2">
      <c r="B76" s="183" t="s">
        <v>434</v>
      </c>
      <c r="C76" s="232">
        <v>2033</v>
      </c>
      <c r="D76" s="232">
        <v>445</v>
      </c>
      <c r="E76" s="232">
        <f t="shared" si="12"/>
        <v>2478</v>
      </c>
      <c r="F76" s="233">
        <f t="shared" si="13"/>
        <v>1.3922678008573853E-2</v>
      </c>
      <c r="G76" s="232">
        <v>6467</v>
      </c>
      <c r="H76" s="232">
        <v>234</v>
      </c>
      <c r="I76" s="232">
        <f t="shared" si="14"/>
        <v>6701</v>
      </c>
      <c r="J76" s="233">
        <f t="shared" si="15"/>
        <v>1.5943791058057669E-2</v>
      </c>
      <c r="K76" s="232">
        <f t="shared" si="11"/>
        <v>9179</v>
      </c>
    </row>
    <row r="77" spans="2:12" ht="12.75" customHeight="1" x14ac:dyDescent="0.2">
      <c r="B77" s="183" t="s">
        <v>435</v>
      </c>
      <c r="C77" s="232">
        <v>2550</v>
      </c>
      <c r="D77" s="232">
        <v>554</v>
      </c>
      <c r="E77" s="232">
        <f t="shared" si="12"/>
        <v>3104</v>
      </c>
      <c r="F77" s="233">
        <f t="shared" si="13"/>
        <v>1.7439867852547714E-2</v>
      </c>
      <c r="G77" s="232">
        <v>6450</v>
      </c>
      <c r="H77" s="232">
        <v>237</v>
      </c>
      <c r="I77" s="232">
        <f t="shared" si="14"/>
        <v>6687</v>
      </c>
      <c r="J77" s="233">
        <f t="shared" si="15"/>
        <v>1.5910480645460624E-2</v>
      </c>
      <c r="K77" s="232">
        <f t="shared" si="11"/>
        <v>9791</v>
      </c>
    </row>
    <row r="78" spans="2:12" ht="12.75" customHeight="1" x14ac:dyDescent="0.2">
      <c r="B78" s="183" t="s">
        <v>436</v>
      </c>
      <c r="C78" s="232">
        <v>4273</v>
      </c>
      <c r="D78" s="232">
        <v>1864</v>
      </c>
      <c r="E78" s="232">
        <f t="shared" si="12"/>
        <v>6137</v>
      </c>
      <c r="F78" s="233">
        <f t="shared" si="13"/>
        <v>3.4480821202024912E-2</v>
      </c>
      <c r="G78" s="232">
        <v>11041</v>
      </c>
      <c r="H78" s="232">
        <v>784</v>
      </c>
      <c r="I78" s="232">
        <f t="shared" si="14"/>
        <v>11825</v>
      </c>
      <c r="J78" s="233">
        <f t="shared" si="15"/>
        <v>2.8135402068576624E-2</v>
      </c>
      <c r="K78" s="232">
        <f t="shared" si="11"/>
        <v>17962</v>
      </c>
    </row>
    <row r="79" spans="2:12" ht="12.75" customHeight="1" x14ac:dyDescent="0.2">
      <c r="B79" s="183" t="s">
        <v>437</v>
      </c>
      <c r="C79" s="232">
        <v>2933</v>
      </c>
      <c r="D79" s="232">
        <v>592</v>
      </c>
      <c r="E79" s="232">
        <f t="shared" si="12"/>
        <v>3525</v>
      </c>
      <c r="F79" s="233">
        <f t="shared" si="13"/>
        <v>1.9805262300332055E-2</v>
      </c>
      <c r="G79" s="232">
        <v>7945</v>
      </c>
      <c r="H79" s="232">
        <v>224</v>
      </c>
      <c r="I79" s="232">
        <f t="shared" si="14"/>
        <v>8169</v>
      </c>
      <c r="J79" s="233">
        <f t="shared" si="15"/>
        <v>1.9436625750376527E-2</v>
      </c>
      <c r="K79" s="232">
        <f t="shared" si="11"/>
        <v>11694</v>
      </c>
    </row>
    <row r="80" spans="2:12" ht="12.75" customHeight="1" x14ac:dyDescent="0.2">
      <c r="B80" s="183" t="s">
        <v>438</v>
      </c>
      <c r="C80" s="232">
        <v>751</v>
      </c>
      <c r="D80" s="232">
        <v>223</v>
      </c>
      <c r="E80" s="232">
        <f t="shared" si="12"/>
        <v>974</v>
      </c>
      <c r="F80" s="233">
        <f t="shared" si="13"/>
        <v>5.4724327604321757E-3</v>
      </c>
      <c r="G80" s="232">
        <v>2095</v>
      </c>
      <c r="H80" s="232">
        <v>74</v>
      </c>
      <c r="I80" s="232">
        <f t="shared" si="14"/>
        <v>2169</v>
      </c>
      <c r="J80" s="233">
        <f t="shared" si="15"/>
        <v>5.1607346373566763E-3</v>
      </c>
      <c r="K80" s="232">
        <f t="shared" si="11"/>
        <v>3143</v>
      </c>
    </row>
    <row r="81" spans="2:11" ht="12.75" customHeight="1" x14ac:dyDescent="0.2">
      <c r="B81" s="183" t="s">
        <v>439</v>
      </c>
      <c r="C81" s="232">
        <v>3078</v>
      </c>
      <c r="D81" s="232">
        <v>823</v>
      </c>
      <c r="E81" s="232">
        <f t="shared" si="12"/>
        <v>3901</v>
      </c>
      <c r="F81" s="233">
        <f t="shared" si="13"/>
        <v>2.1917823612367472E-2</v>
      </c>
      <c r="G81" s="232">
        <v>9250</v>
      </c>
      <c r="H81" s="232">
        <v>334</v>
      </c>
      <c r="I81" s="232">
        <f t="shared" si="14"/>
        <v>9584</v>
      </c>
      <c r="J81" s="233">
        <f t="shared" si="15"/>
        <v>2.2803356737863708E-2</v>
      </c>
      <c r="K81" s="232">
        <f t="shared" si="11"/>
        <v>13485</v>
      </c>
    </row>
    <row r="82" spans="2:11" ht="12.75" customHeight="1" x14ac:dyDescent="0.2">
      <c r="B82" s="183" t="s">
        <v>440</v>
      </c>
      <c r="C82" s="232">
        <v>2770</v>
      </c>
      <c r="D82" s="232">
        <v>599</v>
      </c>
      <c r="E82" s="232">
        <f t="shared" si="12"/>
        <v>3369</v>
      </c>
      <c r="F82" s="233">
        <f t="shared" si="13"/>
        <v>1.8928774096402465E-2</v>
      </c>
      <c r="G82" s="232">
        <v>8880</v>
      </c>
      <c r="H82" s="232">
        <v>285</v>
      </c>
      <c r="I82" s="232">
        <f t="shared" si="14"/>
        <v>9165</v>
      </c>
      <c r="J82" s="233">
        <f t="shared" si="15"/>
        <v>2.1806423675137823E-2</v>
      </c>
      <c r="K82" s="232">
        <f t="shared" si="11"/>
        <v>12534</v>
      </c>
    </row>
    <row r="83" spans="2:11" ht="24" customHeight="1" x14ac:dyDescent="0.2">
      <c r="B83" s="183" t="s">
        <v>441</v>
      </c>
      <c r="C83" s="232">
        <v>3291</v>
      </c>
      <c r="D83" s="232">
        <v>979</v>
      </c>
      <c r="E83" s="232">
        <f t="shared" si="12"/>
        <v>4270</v>
      </c>
      <c r="F83" s="233">
        <f t="shared" si="13"/>
        <v>2.3991055325508617E-2</v>
      </c>
      <c r="G83" s="232">
        <v>10006</v>
      </c>
      <c r="H83" s="232">
        <v>413</v>
      </c>
      <c r="I83" s="232">
        <f t="shared" si="14"/>
        <v>10419</v>
      </c>
      <c r="J83" s="233">
        <f t="shared" si="15"/>
        <v>2.479008491775897E-2</v>
      </c>
      <c r="K83" s="232">
        <f t="shared" si="11"/>
        <v>14689</v>
      </c>
    </row>
    <row r="84" spans="2:11" ht="12.75" customHeight="1" x14ac:dyDescent="0.2">
      <c r="B84" s="183" t="s">
        <v>442</v>
      </c>
      <c r="C84" s="232">
        <v>4558</v>
      </c>
      <c r="D84" s="232">
        <v>1515</v>
      </c>
      <c r="E84" s="232">
        <f t="shared" si="12"/>
        <v>6073</v>
      </c>
      <c r="F84" s="233">
        <f t="shared" si="13"/>
        <v>3.4121236297848669E-2</v>
      </c>
      <c r="G84" s="232">
        <v>14806</v>
      </c>
      <c r="H84" s="232">
        <v>618</v>
      </c>
      <c r="I84" s="232">
        <f t="shared" si="14"/>
        <v>15424</v>
      </c>
      <c r="J84" s="233">
        <f t="shared" si="15"/>
        <v>3.669855742120303E-2</v>
      </c>
      <c r="K84" s="232">
        <f t="shared" si="11"/>
        <v>21497</v>
      </c>
    </row>
    <row r="85" spans="2:11" ht="12.75" customHeight="1" x14ac:dyDescent="0.2">
      <c r="B85" s="183" t="s">
        <v>443</v>
      </c>
      <c r="C85" s="232">
        <v>3149</v>
      </c>
      <c r="D85" s="232">
        <v>758</v>
      </c>
      <c r="E85" s="232">
        <f t="shared" si="12"/>
        <v>3907</v>
      </c>
      <c r="F85" s="233">
        <f t="shared" si="13"/>
        <v>2.1951534697133995E-2</v>
      </c>
      <c r="G85" s="232">
        <v>9589</v>
      </c>
      <c r="H85" s="232">
        <v>285</v>
      </c>
      <c r="I85" s="232">
        <f t="shared" si="14"/>
        <v>9874</v>
      </c>
      <c r="J85" s="233">
        <f t="shared" si="15"/>
        <v>2.3493358141659669E-2</v>
      </c>
      <c r="K85" s="232">
        <f t="shared" si="11"/>
        <v>13781</v>
      </c>
    </row>
    <row r="86" spans="2:11" ht="12.75" customHeight="1" x14ac:dyDescent="0.2">
      <c r="B86" s="183" t="s">
        <v>444</v>
      </c>
      <c r="C86" s="232">
        <v>3265</v>
      </c>
      <c r="D86" s="232">
        <v>1206</v>
      </c>
      <c r="E86" s="232">
        <f t="shared" si="12"/>
        <v>4471</v>
      </c>
      <c r="F86" s="233">
        <f t="shared" si="13"/>
        <v>2.5120376665187124E-2</v>
      </c>
      <c r="G86" s="232">
        <v>9853</v>
      </c>
      <c r="H86" s="232">
        <v>481</v>
      </c>
      <c r="I86" s="232">
        <f t="shared" si="14"/>
        <v>10334</v>
      </c>
      <c r="J86" s="233">
        <f t="shared" si="15"/>
        <v>2.458784312699119E-2</v>
      </c>
      <c r="K86" s="232">
        <f t="shared" si="11"/>
        <v>14805</v>
      </c>
    </row>
    <row r="87" spans="2:11" ht="12.75" customHeight="1" x14ac:dyDescent="0.2">
      <c r="B87" s="183" t="s">
        <v>445</v>
      </c>
      <c r="C87" s="232">
        <v>2913</v>
      </c>
      <c r="D87" s="232">
        <v>780</v>
      </c>
      <c r="E87" s="232">
        <f t="shared" si="12"/>
        <v>3693</v>
      </c>
      <c r="F87" s="233">
        <f t="shared" si="13"/>
        <v>2.074917267379469E-2</v>
      </c>
      <c r="G87" s="232">
        <v>9235</v>
      </c>
      <c r="H87" s="232">
        <v>314</v>
      </c>
      <c r="I87" s="232">
        <f t="shared" si="14"/>
        <v>9549</v>
      </c>
      <c r="J87" s="233">
        <f t="shared" si="15"/>
        <v>2.2720080706371094E-2</v>
      </c>
      <c r="K87" s="232">
        <f t="shared" si="11"/>
        <v>13242</v>
      </c>
    </row>
    <row r="88" spans="2:11" ht="12.75" customHeight="1" x14ac:dyDescent="0.2">
      <c r="B88" s="183" t="s">
        <v>446</v>
      </c>
      <c r="C88" s="232">
        <v>8613</v>
      </c>
      <c r="D88" s="232">
        <v>3117</v>
      </c>
      <c r="E88" s="232">
        <f t="shared" si="12"/>
        <v>11730</v>
      </c>
      <c r="F88" s="233">
        <f t="shared" si="13"/>
        <v>6.5905170718551773E-2</v>
      </c>
      <c r="G88" s="232">
        <v>26197</v>
      </c>
      <c r="H88" s="232">
        <v>1230</v>
      </c>
      <c r="I88" s="232">
        <f t="shared" si="14"/>
        <v>27427</v>
      </c>
      <c r="J88" s="233">
        <f t="shared" si="15"/>
        <v>6.5257477592799235E-2</v>
      </c>
      <c r="K88" s="232">
        <f t="shared" si="11"/>
        <v>39157</v>
      </c>
    </row>
    <row r="89" spans="2:11" ht="12.75" customHeight="1" x14ac:dyDescent="0.2">
      <c r="B89" s="183" t="s">
        <v>447</v>
      </c>
      <c r="C89" s="232">
        <v>370</v>
      </c>
      <c r="D89" s="232">
        <v>101</v>
      </c>
      <c r="E89" s="232">
        <f t="shared" si="12"/>
        <v>471</v>
      </c>
      <c r="F89" s="233">
        <f t="shared" si="13"/>
        <v>2.6463201541720278E-3</v>
      </c>
      <c r="G89" s="232">
        <v>787</v>
      </c>
      <c r="H89" s="232">
        <v>25</v>
      </c>
      <c r="I89" s="232">
        <f t="shared" si="14"/>
        <v>812</v>
      </c>
      <c r="J89" s="233">
        <f t="shared" si="15"/>
        <v>1.9320039306286864E-3</v>
      </c>
      <c r="K89" s="232">
        <f t="shared" si="11"/>
        <v>1283</v>
      </c>
    </row>
    <row r="90" spans="2:11" ht="12.75" customHeight="1" x14ac:dyDescent="0.2">
      <c r="B90" s="183" t="s">
        <v>448</v>
      </c>
      <c r="C90" s="232">
        <v>1198</v>
      </c>
      <c r="D90" s="232">
        <v>604</v>
      </c>
      <c r="E90" s="232">
        <f t="shared" si="12"/>
        <v>1802</v>
      </c>
      <c r="F90" s="233">
        <f t="shared" si="13"/>
        <v>1.0124562458212302E-2</v>
      </c>
      <c r="G90" s="232">
        <v>2725</v>
      </c>
      <c r="H90" s="232">
        <v>180</v>
      </c>
      <c r="I90" s="232">
        <f t="shared" si="14"/>
        <v>2905</v>
      </c>
      <c r="J90" s="233">
        <f t="shared" si="15"/>
        <v>6.9119106138871107E-3</v>
      </c>
      <c r="K90" s="232">
        <f t="shared" si="11"/>
        <v>4707</v>
      </c>
    </row>
    <row r="91" spans="2:11" ht="12.75" customHeight="1" x14ac:dyDescent="0.2">
      <c r="B91" s="183" t="s">
        <v>449</v>
      </c>
      <c r="C91" s="232">
        <v>368</v>
      </c>
      <c r="D91" s="232">
        <v>117</v>
      </c>
      <c r="E91" s="232">
        <f t="shared" si="12"/>
        <v>485</v>
      </c>
      <c r="F91" s="233">
        <f t="shared" si="13"/>
        <v>2.7249793519605807E-3</v>
      </c>
      <c r="G91" s="232">
        <v>998</v>
      </c>
      <c r="H91" s="232">
        <v>58</v>
      </c>
      <c r="I91" s="232">
        <f t="shared" si="14"/>
        <v>1056</v>
      </c>
      <c r="J91" s="233">
        <f t="shared" si="15"/>
        <v>2.5125568358914936E-3</v>
      </c>
      <c r="K91" s="232">
        <f t="shared" si="11"/>
        <v>1541</v>
      </c>
    </row>
    <row r="92" spans="2:11" ht="12.75" customHeight="1" x14ac:dyDescent="0.2">
      <c r="B92" s="183" t="s">
        <v>450</v>
      </c>
      <c r="C92" s="232">
        <v>1393</v>
      </c>
      <c r="D92" s="232">
        <v>448</v>
      </c>
      <c r="E92" s="232">
        <f t="shared" si="12"/>
        <v>1841</v>
      </c>
      <c r="F92" s="233">
        <f t="shared" si="13"/>
        <v>1.0343684509194699E-2</v>
      </c>
      <c r="G92" s="232">
        <v>4881</v>
      </c>
      <c r="H92" s="232">
        <v>241</v>
      </c>
      <c r="I92" s="232">
        <f t="shared" si="14"/>
        <v>5122</v>
      </c>
      <c r="J92" s="233">
        <f t="shared" si="15"/>
        <v>1.2186852380147946E-2</v>
      </c>
      <c r="K92" s="232">
        <f t="shared" si="11"/>
        <v>6963</v>
      </c>
    </row>
    <row r="93" spans="2:11" ht="12.75" customHeight="1" x14ac:dyDescent="0.2">
      <c r="B93" s="183" t="s">
        <v>451</v>
      </c>
      <c r="C93" s="232">
        <v>361</v>
      </c>
      <c r="D93" s="232">
        <v>101</v>
      </c>
      <c r="E93" s="232">
        <f t="shared" si="12"/>
        <v>462</v>
      </c>
      <c r="F93" s="233">
        <f t="shared" si="13"/>
        <v>2.5957535270222437E-3</v>
      </c>
      <c r="G93" s="232">
        <v>1082</v>
      </c>
      <c r="H93" s="232">
        <v>65</v>
      </c>
      <c r="I93" s="232">
        <f t="shared" si="14"/>
        <v>1147</v>
      </c>
      <c r="J93" s="233">
        <f t="shared" si="15"/>
        <v>2.7290745177722948E-3</v>
      </c>
      <c r="K93" s="232">
        <f t="shared" si="11"/>
        <v>1609</v>
      </c>
    </row>
    <row r="94" spans="2:11" ht="12.75" customHeight="1" x14ac:dyDescent="0.2">
      <c r="B94" s="183" t="s">
        <v>452</v>
      </c>
      <c r="C94" s="232">
        <v>119</v>
      </c>
      <c r="D94" s="232">
        <v>45</v>
      </c>
      <c r="E94" s="232">
        <f t="shared" si="12"/>
        <v>164</v>
      </c>
      <c r="F94" s="233">
        <f t="shared" si="13"/>
        <v>9.2143631695161901E-4</v>
      </c>
      <c r="G94" s="232">
        <v>381</v>
      </c>
      <c r="H94" s="232">
        <v>13</v>
      </c>
      <c r="I94" s="232">
        <f t="shared" si="14"/>
        <v>394</v>
      </c>
      <c r="J94" s="233">
        <f t="shared" si="15"/>
        <v>9.3745018308830357E-4</v>
      </c>
      <c r="K94" s="232">
        <f t="shared" si="11"/>
        <v>558</v>
      </c>
    </row>
    <row r="95" spans="2:11" ht="12.75" customHeight="1" x14ac:dyDescent="0.2">
      <c r="B95" s="183" t="s">
        <v>453</v>
      </c>
      <c r="C95" s="232">
        <v>794</v>
      </c>
      <c r="D95" s="232">
        <v>188</v>
      </c>
      <c r="E95" s="232">
        <f t="shared" si="12"/>
        <v>982</v>
      </c>
      <c r="F95" s="233">
        <f t="shared" si="13"/>
        <v>5.5173808734542062E-3</v>
      </c>
      <c r="G95" s="232">
        <v>1933</v>
      </c>
      <c r="H95" s="232">
        <v>93</v>
      </c>
      <c r="I95" s="232">
        <f t="shared" si="14"/>
        <v>2026</v>
      </c>
      <c r="J95" s="233">
        <f t="shared" si="15"/>
        <v>4.8204925658297025E-3</v>
      </c>
      <c r="K95" s="232">
        <f t="shared" si="11"/>
        <v>3008</v>
      </c>
    </row>
    <row r="96" spans="2:11" ht="12.75" customHeight="1" x14ac:dyDescent="0.2">
      <c r="B96" s="183" t="s">
        <v>454</v>
      </c>
      <c r="C96" s="232">
        <v>335</v>
      </c>
      <c r="D96" s="232">
        <v>88</v>
      </c>
      <c r="E96" s="232">
        <f t="shared" si="12"/>
        <v>423</v>
      </c>
      <c r="F96" s="233">
        <f t="shared" si="13"/>
        <v>2.3766314760398466E-3</v>
      </c>
      <c r="G96" s="232">
        <v>582</v>
      </c>
      <c r="H96" s="232">
        <v>37</v>
      </c>
      <c r="I96" s="232">
        <f t="shared" si="14"/>
        <v>619</v>
      </c>
      <c r="J96" s="233">
        <f t="shared" si="15"/>
        <v>1.472796099826548E-3</v>
      </c>
      <c r="K96" s="232">
        <f t="shared" si="11"/>
        <v>1042</v>
      </c>
    </row>
    <row r="97" spans="2:11" ht="12.75" customHeight="1" x14ac:dyDescent="0.2">
      <c r="B97" s="183" t="s">
        <v>455</v>
      </c>
      <c r="C97" s="232">
        <v>806</v>
      </c>
      <c r="D97" s="232">
        <v>237</v>
      </c>
      <c r="E97" s="232">
        <f t="shared" si="12"/>
        <v>1043</v>
      </c>
      <c r="F97" s="233">
        <f t="shared" si="13"/>
        <v>5.8601102352471863E-3</v>
      </c>
      <c r="G97" s="232">
        <v>2067</v>
      </c>
      <c r="H97" s="232">
        <v>90</v>
      </c>
      <c r="I97" s="232">
        <f t="shared" si="14"/>
        <v>2157</v>
      </c>
      <c r="J97" s="233">
        <f t="shared" si="15"/>
        <v>5.1321828551306363E-3</v>
      </c>
      <c r="K97" s="232">
        <f t="shared" si="11"/>
        <v>3200</v>
      </c>
    </row>
    <row r="98" spans="2:11" ht="12.75" customHeight="1" x14ac:dyDescent="0.2">
      <c r="B98" s="183" t="s">
        <v>456</v>
      </c>
      <c r="C98" s="232">
        <v>1020</v>
      </c>
      <c r="D98" s="232">
        <v>322</v>
      </c>
      <c r="E98" s="232">
        <f t="shared" si="12"/>
        <v>1342</v>
      </c>
      <c r="F98" s="233">
        <f t="shared" si="13"/>
        <v>7.5400459594455651E-3</v>
      </c>
      <c r="G98" s="232">
        <v>3389</v>
      </c>
      <c r="H98" s="232">
        <v>146</v>
      </c>
      <c r="I98" s="232">
        <f t="shared" si="14"/>
        <v>3535</v>
      </c>
      <c r="J98" s="233">
        <f t="shared" si="15"/>
        <v>8.4108791807541959E-3</v>
      </c>
      <c r="K98" s="232">
        <f t="shared" si="11"/>
        <v>4877</v>
      </c>
    </row>
    <row r="99" spans="2:11" ht="12.75" customHeight="1" x14ac:dyDescent="0.2">
      <c r="B99" s="183" t="s">
        <v>457</v>
      </c>
      <c r="C99" s="232">
        <v>1645</v>
      </c>
      <c r="D99" s="232">
        <v>489</v>
      </c>
      <c r="E99" s="232">
        <f t="shared" si="12"/>
        <v>2134</v>
      </c>
      <c r="F99" s="233">
        <f t="shared" si="13"/>
        <v>1.1989909148626554E-2</v>
      </c>
      <c r="G99" s="232">
        <v>5751</v>
      </c>
      <c r="H99" s="232">
        <v>248</v>
      </c>
      <c r="I99" s="232">
        <f t="shared" si="14"/>
        <v>5999</v>
      </c>
      <c r="J99" s="233">
        <f t="shared" si="15"/>
        <v>1.4273511797834348E-2</v>
      </c>
      <c r="K99" s="232">
        <f t="shared" si="11"/>
        <v>8133</v>
      </c>
    </row>
    <row r="100" spans="2:11" ht="12.75" customHeight="1" x14ac:dyDescent="0.2">
      <c r="B100" s="183" t="s">
        <v>458</v>
      </c>
      <c r="C100" s="232">
        <v>2084</v>
      </c>
      <c r="D100" s="232">
        <v>897</v>
      </c>
      <c r="E100" s="232">
        <f t="shared" si="12"/>
        <v>2981</v>
      </c>
      <c r="F100" s="233">
        <f t="shared" si="13"/>
        <v>1.6748790614834003E-2</v>
      </c>
      <c r="G100" s="232">
        <v>6095</v>
      </c>
      <c r="H100" s="232">
        <v>407</v>
      </c>
      <c r="I100" s="232">
        <f t="shared" si="14"/>
        <v>6502</v>
      </c>
      <c r="J100" s="233">
        <f t="shared" si="15"/>
        <v>1.5470307336142512E-2</v>
      </c>
      <c r="K100" s="232">
        <f t="shared" si="11"/>
        <v>9483</v>
      </c>
    </row>
    <row r="101" spans="2:11" ht="12.75" customHeight="1" x14ac:dyDescent="0.2">
      <c r="B101" s="183" t="s">
        <v>459</v>
      </c>
      <c r="C101" s="232">
        <v>3949</v>
      </c>
      <c r="D101" s="232">
        <v>1370</v>
      </c>
      <c r="E101" s="232">
        <f t="shared" si="12"/>
        <v>5319</v>
      </c>
      <c r="F101" s="233">
        <f t="shared" si="13"/>
        <v>2.9884876645522324E-2</v>
      </c>
      <c r="G101" s="232">
        <v>12045</v>
      </c>
      <c r="H101" s="232">
        <v>596</v>
      </c>
      <c r="I101" s="232">
        <f t="shared" si="14"/>
        <v>12641</v>
      </c>
      <c r="J101" s="233">
        <f t="shared" si="15"/>
        <v>3.0076923259947323E-2</v>
      </c>
      <c r="K101" s="232">
        <f t="shared" si="11"/>
        <v>17960</v>
      </c>
    </row>
    <row r="102" spans="2:11" ht="12.75" customHeight="1" x14ac:dyDescent="0.2">
      <c r="B102" s="183" t="s">
        <v>460</v>
      </c>
      <c r="C102" s="232">
        <v>4125</v>
      </c>
      <c r="D102" s="232">
        <v>967</v>
      </c>
      <c r="E102" s="232">
        <f t="shared" si="12"/>
        <v>5092</v>
      </c>
      <c r="F102" s="233">
        <f t="shared" si="13"/>
        <v>2.8609473938522218E-2</v>
      </c>
      <c r="G102" s="232">
        <v>11938</v>
      </c>
      <c r="H102" s="232">
        <v>467</v>
      </c>
      <c r="I102" s="232">
        <f t="shared" si="14"/>
        <v>12405</v>
      </c>
      <c r="J102" s="233">
        <f t="shared" si="15"/>
        <v>2.9515404876168543E-2</v>
      </c>
      <c r="K102" s="232">
        <f t="shared" si="11"/>
        <v>17497</v>
      </c>
    </row>
    <row r="103" spans="2:11" ht="12.75" customHeight="1" x14ac:dyDescent="0.2">
      <c r="B103" s="183" t="s">
        <v>461</v>
      </c>
      <c r="C103" s="232">
        <v>4196</v>
      </c>
      <c r="D103" s="232">
        <v>1168</v>
      </c>
      <c r="E103" s="232">
        <f t="shared" si="12"/>
        <v>5364</v>
      </c>
      <c r="F103" s="233">
        <f t="shared" si="13"/>
        <v>3.0137709781271244E-2</v>
      </c>
      <c r="G103" s="232">
        <v>12340</v>
      </c>
      <c r="H103" s="232">
        <v>508</v>
      </c>
      <c r="I103" s="232">
        <f t="shared" si="14"/>
        <v>12848</v>
      </c>
      <c r="J103" s="233">
        <f t="shared" si="15"/>
        <v>3.0569441503346506E-2</v>
      </c>
      <c r="K103" s="232">
        <f t="shared" si="11"/>
        <v>18212</v>
      </c>
    </row>
    <row r="104" spans="2:11" ht="12.75" customHeight="1" x14ac:dyDescent="0.2">
      <c r="B104" s="183" t="s">
        <v>462</v>
      </c>
      <c r="C104" s="232">
        <v>1649</v>
      </c>
      <c r="D104" s="232">
        <v>789</v>
      </c>
      <c r="E104" s="232">
        <f t="shared" si="12"/>
        <v>2438</v>
      </c>
      <c r="F104" s="233">
        <f t="shared" si="13"/>
        <v>1.3697937443463702E-2</v>
      </c>
      <c r="G104" s="232">
        <v>4640</v>
      </c>
      <c r="H104" s="232">
        <v>300</v>
      </c>
      <c r="I104" s="232">
        <f t="shared" si="14"/>
        <v>4940</v>
      </c>
      <c r="J104" s="233">
        <f t="shared" si="15"/>
        <v>1.1753817016386343E-2</v>
      </c>
      <c r="K104" s="232">
        <f t="shared" si="11"/>
        <v>7378</v>
      </c>
    </row>
    <row r="105" spans="2:11" ht="12.75" customHeight="1" x14ac:dyDescent="0.2">
      <c r="B105" s="183" t="s">
        <v>463</v>
      </c>
      <c r="C105" s="232">
        <v>2548</v>
      </c>
      <c r="D105" s="232">
        <v>486</v>
      </c>
      <c r="E105" s="232">
        <f t="shared" si="12"/>
        <v>3034</v>
      </c>
      <c r="F105" s="233">
        <f t="shared" si="13"/>
        <v>1.7046571863604951E-2</v>
      </c>
      <c r="G105" s="232">
        <v>6667</v>
      </c>
      <c r="H105" s="232">
        <v>210</v>
      </c>
      <c r="I105" s="232">
        <f t="shared" si="14"/>
        <v>6877</v>
      </c>
      <c r="J105" s="233">
        <f t="shared" si="15"/>
        <v>1.6362550530706253E-2</v>
      </c>
      <c r="K105" s="232">
        <f t="shared" si="11"/>
        <v>9911</v>
      </c>
    </row>
    <row r="106" spans="2:11" ht="12.75" customHeight="1" x14ac:dyDescent="0.2">
      <c r="B106" s="183" t="s">
        <v>464</v>
      </c>
      <c r="C106" s="232">
        <v>3115</v>
      </c>
      <c r="D106" s="232">
        <v>855</v>
      </c>
      <c r="E106" s="232">
        <f t="shared" si="12"/>
        <v>3970</v>
      </c>
      <c r="F106" s="233">
        <f t="shared" si="13"/>
        <v>2.2305501087182485E-2</v>
      </c>
      <c r="G106" s="232">
        <v>8039</v>
      </c>
      <c r="H106" s="232">
        <v>326</v>
      </c>
      <c r="I106" s="232">
        <f t="shared" si="14"/>
        <v>8365</v>
      </c>
      <c r="J106" s="233">
        <f t="shared" si="15"/>
        <v>1.9902971526735175E-2</v>
      </c>
      <c r="K106" s="232">
        <f t="shared" si="11"/>
        <v>12335</v>
      </c>
    </row>
    <row r="107" spans="2:11" ht="12.75" customHeight="1" x14ac:dyDescent="0.2">
      <c r="B107" s="183" t="s">
        <v>465</v>
      </c>
      <c r="C107" s="232">
        <v>3172</v>
      </c>
      <c r="D107" s="232">
        <v>1039</v>
      </c>
      <c r="E107" s="232">
        <f t="shared" si="12"/>
        <v>4211</v>
      </c>
      <c r="F107" s="233">
        <f t="shared" si="13"/>
        <v>2.3659562991971143E-2</v>
      </c>
      <c r="G107" s="232">
        <v>9142</v>
      </c>
      <c r="H107" s="232">
        <v>441</v>
      </c>
      <c r="I107" s="232">
        <f t="shared" si="14"/>
        <v>9583</v>
      </c>
      <c r="J107" s="233">
        <f t="shared" si="15"/>
        <v>2.2800977422678205E-2</v>
      </c>
      <c r="K107" s="232">
        <f t="shared" si="11"/>
        <v>13794</v>
      </c>
    </row>
    <row r="108" spans="2:11" ht="12.75" customHeight="1" x14ac:dyDescent="0.2">
      <c r="B108" s="183" t="s">
        <v>466</v>
      </c>
      <c r="C108" s="232">
        <v>3041</v>
      </c>
      <c r="D108" s="232">
        <v>1122</v>
      </c>
      <c r="E108" s="232">
        <f t="shared" si="12"/>
        <v>4163</v>
      </c>
      <c r="F108" s="233">
        <f t="shared" si="13"/>
        <v>2.3389874313838963E-2</v>
      </c>
      <c r="G108" s="232">
        <v>8340</v>
      </c>
      <c r="H108" s="232">
        <v>411</v>
      </c>
      <c r="I108" s="232">
        <f t="shared" si="14"/>
        <v>8751</v>
      </c>
      <c r="J108" s="233">
        <f t="shared" si="15"/>
        <v>2.0821387188339452E-2</v>
      </c>
      <c r="K108" s="232">
        <f t="shared" si="11"/>
        <v>12914</v>
      </c>
    </row>
    <row r="109" spans="2:11" ht="12.75" customHeight="1" x14ac:dyDescent="0.2">
      <c r="B109" s="183" t="s">
        <v>467</v>
      </c>
      <c r="C109" s="232">
        <v>435</v>
      </c>
      <c r="D109" s="232">
        <v>138</v>
      </c>
      <c r="E109" s="232">
        <f t="shared" si="12"/>
        <v>573</v>
      </c>
      <c r="F109" s="233">
        <f t="shared" si="13"/>
        <v>3.2194085952029126E-3</v>
      </c>
      <c r="G109" s="232">
        <v>1149</v>
      </c>
      <c r="H109" s="232">
        <v>53</v>
      </c>
      <c r="I109" s="232">
        <f t="shared" si="14"/>
        <v>1202</v>
      </c>
      <c r="J109" s="233">
        <f t="shared" si="15"/>
        <v>2.8599368529749767E-3</v>
      </c>
      <c r="K109" s="232">
        <f t="shared" si="11"/>
        <v>1775</v>
      </c>
    </row>
    <row r="110" spans="2:11" ht="12.75" customHeight="1" x14ac:dyDescent="0.2">
      <c r="B110" s="183" t="s">
        <v>468</v>
      </c>
      <c r="C110" s="232">
        <v>1181</v>
      </c>
      <c r="D110" s="232">
        <v>413</v>
      </c>
      <c r="E110" s="232">
        <f t="shared" si="12"/>
        <v>1594</v>
      </c>
      <c r="F110" s="233">
        <f t="shared" si="13"/>
        <v>8.9559115196395159E-3</v>
      </c>
      <c r="G110" s="232">
        <v>3721</v>
      </c>
      <c r="H110" s="232">
        <v>169</v>
      </c>
      <c r="I110" s="232">
        <f t="shared" si="14"/>
        <v>3890</v>
      </c>
      <c r="J110" s="233">
        <f t="shared" si="15"/>
        <v>9.2555360716078706E-3</v>
      </c>
      <c r="K110" s="232">
        <f t="shared" si="11"/>
        <v>5484</v>
      </c>
    </row>
    <row r="111" spans="2:11" ht="12.75" customHeight="1" x14ac:dyDescent="0.2">
      <c r="B111" s="183" t="s">
        <v>469</v>
      </c>
      <c r="C111" s="232">
        <v>5687</v>
      </c>
      <c r="D111" s="232">
        <v>2102</v>
      </c>
      <c r="E111" s="232">
        <f t="shared" si="12"/>
        <v>7789</v>
      </c>
      <c r="F111" s="233">
        <f t="shared" si="13"/>
        <v>4.3762606541074146E-2</v>
      </c>
      <c r="G111" s="232">
        <v>15868</v>
      </c>
      <c r="H111" s="232">
        <v>992</v>
      </c>
      <c r="I111" s="232">
        <f t="shared" si="14"/>
        <v>16860</v>
      </c>
      <c r="J111" s="233">
        <f t="shared" si="15"/>
        <v>4.0115254027585777E-2</v>
      </c>
      <c r="K111" s="232">
        <f t="shared" si="11"/>
        <v>24649</v>
      </c>
    </row>
    <row r="112" spans="2:11" ht="12.75" customHeight="1" x14ac:dyDescent="0.2">
      <c r="B112" s="183" t="s">
        <v>470</v>
      </c>
      <c r="C112" s="232">
        <v>3706</v>
      </c>
      <c r="D112" s="232">
        <v>1030</v>
      </c>
      <c r="E112" s="232">
        <f t="shared" si="12"/>
        <v>4736</v>
      </c>
      <c r="F112" s="233">
        <f t="shared" si="13"/>
        <v>2.6609282909041874E-2</v>
      </c>
      <c r="G112" s="232">
        <v>10814</v>
      </c>
      <c r="H112" s="232">
        <v>455</v>
      </c>
      <c r="I112" s="232">
        <f t="shared" si="14"/>
        <v>11269</v>
      </c>
      <c r="J112" s="233">
        <f t="shared" si="15"/>
        <v>2.6812502825436783E-2</v>
      </c>
      <c r="K112" s="232">
        <f t="shared" si="11"/>
        <v>16005</v>
      </c>
    </row>
    <row r="113" spans="2:11" ht="12.75" customHeight="1" x14ac:dyDescent="0.2">
      <c r="B113" s="183" t="s">
        <v>471</v>
      </c>
      <c r="C113" s="232">
        <v>3987</v>
      </c>
      <c r="D113" s="232">
        <v>1635</v>
      </c>
      <c r="E113" s="232">
        <f t="shared" si="12"/>
        <v>5622</v>
      </c>
      <c r="F113" s="233">
        <f t="shared" si="13"/>
        <v>3.1587286426231716E-2</v>
      </c>
      <c r="G113" s="232">
        <v>12833</v>
      </c>
      <c r="H113" s="232">
        <v>687</v>
      </c>
      <c r="I113" s="232">
        <f t="shared" si="14"/>
        <v>13520</v>
      </c>
      <c r="J113" s="233">
        <f t="shared" si="15"/>
        <v>3.2168341308004729E-2</v>
      </c>
      <c r="K113" s="232">
        <f t="shared" si="11"/>
        <v>19142</v>
      </c>
    </row>
    <row r="114" spans="2:11" ht="12.75" customHeight="1" x14ac:dyDescent="0.2">
      <c r="B114" s="183" t="s">
        <v>472</v>
      </c>
      <c r="C114" s="232">
        <v>8498</v>
      </c>
      <c r="D114" s="232">
        <v>2598</v>
      </c>
      <c r="E114" s="232">
        <f t="shared" si="12"/>
        <v>11096</v>
      </c>
      <c r="F114" s="233">
        <f t="shared" si="13"/>
        <v>6.234303276155588E-2</v>
      </c>
      <c r="G114" s="232">
        <v>26851</v>
      </c>
      <c r="H114" s="232">
        <v>1037</v>
      </c>
      <c r="I114" s="232">
        <f t="shared" si="14"/>
        <v>27888</v>
      </c>
      <c r="J114" s="233">
        <f t="shared" si="15"/>
        <v>6.6354341893316265E-2</v>
      </c>
      <c r="K114" s="232">
        <f t="shared" si="11"/>
        <v>38984</v>
      </c>
    </row>
    <row r="115" spans="2:11" ht="12.75" customHeight="1" x14ac:dyDescent="0.2">
      <c r="B115" s="183" t="s">
        <v>473</v>
      </c>
      <c r="C115" s="232">
        <v>1243</v>
      </c>
      <c r="D115" s="232">
        <v>410</v>
      </c>
      <c r="E115" s="232">
        <f t="shared" si="12"/>
        <v>1653</v>
      </c>
      <c r="F115" s="233">
        <f t="shared" si="13"/>
        <v>9.2874038531769888E-3</v>
      </c>
      <c r="G115" s="232">
        <v>4338</v>
      </c>
      <c r="H115" s="232">
        <v>191</v>
      </c>
      <c r="I115" s="232">
        <f t="shared" si="14"/>
        <v>4529</v>
      </c>
      <c r="J115" s="233">
        <f t="shared" si="15"/>
        <v>1.0775918475144483E-2</v>
      </c>
      <c r="K115" s="232">
        <f t="shared" si="11"/>
        <v>6182</v>
      </c>
    </row>
    <row r="116" spans="2:11" ht="12.75" customHeight="1" x14ac:dyDescent="0.2">
      <c r="B116" s="183" t="s">
        <v>474</v>
      </c>
      <c r="C116" s="232">
        <v>592</v>
      </c>
      <c r="D116" s="232">
        <v>207</v>
      </c>
      <c r="E116" s="232">
        <f t="shared" si="12"/>
        <v>799</v>
      </c>
      <c r="F116" s="233">
        <f t="shared" si="13"/>
        <v>4.489192788075266E-3</v>
      </c>
      <c r="G116" s="232">
        <v>2322</v>
      </c>
      <c r="H116" s="232">
        <v>130</v>
      </c>
      <c r="I116" s="232">
        <f t="shared" si="14"/>
        <v>2452</v>
      </c>
      <c r="J116" s="233">
        <f t="shared" si="15"/>
        <v>5.8340808348541122E-3</v>
      </c>
      <c r="K116" s="232">
        <f t="shared" si="11"/>
        <v>3251</v>
      </c>
    </row>
    <row r="117" spans="2:11" ht="12.75" customHeight="1" x14ac:dyDescent="0.2">
      <c r="B117" s="183" t="s">
        <v>475</v>
      </c>
      <c r="C117" s="232">
        <v>3015</v>
      </c>
      <c r="D117" s="232">
        <v>864</v>
      </c>
      <c r="E117" s="232">
        <f t="shared" si="12"/>
        <v>3879</v>
      </c>
      <c r="F117" s="233">
        <f t="shared" si="13"/>
        <v>2.1794216301556889E-2</v>
      </c>
      <c r="G117" s="232">
        <v>8401</v>
      </c>
      <c r="H117" s="232">
        <v>456</v>
      </c>
      <c r="I117" s="232">
        <f t="shared" si="14"/>
        <v>8857</v>
      </c>
      <c r="J117" s="233">
        <f t="shared" si="15"/>
        <v>2.1073594598002801E-2</v>
      </c>
      <c r="K117" s="232">
        <f t="shared" si="11"/>
        <v>12736</v>
      </c>
    </row>
    <row r="118" spans="2:11" ht="12.75" customHeight="1" x14ac:dyDescent="0.2">
      <c r="B118" s="183" t="s">
        <v>476</v>
      </c>
      <c r="C118" s="232">
        <v>282</v>
      </c>
      <c r="D118" s="232">
        <v>99</v>
      </c>
      <c r="E118" s="232">
        <f t="shared" si="12"/>
        <v>381</v>
      </c>
      <c r="F118" s="233">
        <f t="shared" si="13"/>
        <v>2.1406538826741878E-3</v>
      </c>
      <c r="G118" s="232">
        <v>809</v>
      </c>
      <c r="H118" s="232">
        <v>49</v>
      </c>
      <c r="I118" s="232">
        <f t="shared" si="14"/>
        <v>858</v>
      </c>
      <c r="J118" s="233">
        <f t="shared" si="15"/>
        <v>2.0414524291618385E-3</v>
      </c>
      <c r="K118" s="232">
        <f t="shared" si="11"/>
        <v>1239</v>
      </c>
    </row>
    <row r="119" spans="2:11" ht="12.75" customHeight="1" x14ac:dyDescent="0.2">
      <c r="B119" s="183" t="s">
        <v>477</v>
      </c>
      <c r="C119" s="232">
        <v>1605</v>
      </c>
      <c r="D119" s="232">
        <v>228</v>
      </c>
      <c r="E119" s="232">
        <f t="shared" si="12"/>
        <v>1833</v>
      </c>
      <c r="F119" s="233">
        <f t="shared" si="13"/>
        <v>1.0298736396172669E-2</v>
      </c>
      <c r="G119" s="232">
        <v>4113</v>
      </c>
      <c r="H119" s="232">
        <v>102</v>
      </c>
      <c r="I119" s="232">
        <f t="shared" si="14"/>
        <v>4215</v>
      </c>
      <c r="J119" s="233">
        <f t="shared" si="15"/>
        <v>1.0028813506896444E-2</v>
      </c>
      <c r="K119" s="232">
        <f t="shared" si="11"/>
        <v>6048</v>
      </c>
    </row>
    <row r="120" spans="2:11" ht="12.75" customHeight="1" x14ac:dyDescent="0.2">
      <c r="B120" s="183" t="s">
        <v>478</v>
      </c>
      <c r="C120" s="232">
        <v>618</v>
      </c>
      <c r="D120" s="232">
        <v>93</v>
      </c>
      <c r="E120" s="232">
        <f t="shared" si="12"/>
        <v>711</v>
      </c>
      <c r="F120" s="233">
        <f t="shared" si="13"/>
        <v>3.9947635448329332E-3</v>
      </c>
      <c r="G120" s="232">
        <v>1266</v>
      </c>
      <c r="H120" s="232">
        <v>48</v>
      </c>
      <c r="I120" s="232">
        <f t="shared" si="14"/>
        <v>1314</v>
      </c>
      <c r="J120" s="233">
        <f t="shared" si="15"/>
        <v>3.1264201537513471E-3</v>
      </c>
      <c r="K120" s="232">
        <f t="shared" si="11"/>
        <v>2025</v>
      </c>
    </row>
    <row r="121" spans="2:11" ht="12.75" customHeight="1" x14ac:dyDescent="0.2">
      <c r="B121" s="183" t="s">
        <v>479</v>
      </c>
      <c r="C121" s="232">
        <v>3302</v>
      </c>
      <c r="D121" s="232">
        <v>572</v>
      </c>
      <c r="E121" s="232">
        <f t="shared" si="12"/>
        <v>3874</v>
      </c>
      <c r="F121" s="233">
        <f t="shared" si="13"/>
        <v>2.1766123730918123E-2</v>
      </c>
      <c r="G121" s="232">
        <v>10758</v>
      </c>
      <c r="H121" s="232">
        <v>315</v>
      </c>
      <c r="I121" s="232">
        <f t="shared" si="14"/>
        <v>11073</v>
      </c>
      <c r="J121" s="233">
        <f t="shared" si="15"/>
        <v>2.6346157049078136E-2</v>
      </c>
      <c r="K121" s="232">
        <f t="shared" si="11"/>
        <v>14947</v>
      </c>
    </row>
    <row r="122" spans="2:11" ht="12.75" customHeight="1" x14ac:dyDescent="0.2">
      <c r="B122" s="183" t="s">
        <v>480</v>
      </c>
      <c r="C122" s="232">
        <v>1318</v>
      </c>
      <c r="D122" s="232">
        <v>267</v>
      </c>
      <c r="E122" s="232">
        <f t="shared" si="12"/>
        <v>1585</v>
      </c>
      <c r="F122" s="233">
        <f t="shared" si="13"/>
        <v>8.9053448924897322E-3</v>
      </c>
      <c r="G122" s="232">
        <v>3936</v>
      </c>
      <c r="H122" s="232">
        <v>133</v>
      </c>
      <c r="I122" s="232">
        <f t="shared" si="14"/>
        <v>4069</v>
      </c>
      <c r="J122" s="233">
        <f t="shared" si="15"/>
        <v>9.6814334898129625E-3</v>
      </c>
      <c r="K122" s="232">
        <f t="shared" si="11"/>
        <v>5654</v>
      </c>
    </row>
    <row r="123" spans="2:11" ht="12.75" customHeight="1" x14ac:dyDescent="0.2">
      <c r="B123" s="183" t="s">
        <v>481</v>
      </c>
      <c r="C123" s="232">
        <v>7953</v>
      </c>
      <c r="D123" s="232">
        <v>1864</v>
      </c>
      <c r="E123" s="232">
        <f t="shared" si="12"/>
        <v>9817</v>
      </c>
      <c r="F123" s="233">
        <f t="shared" si="13"/>
        <v>5.5156953192158804E-2</v>
      </c>
      <c r="G123" s="232">
        <v>23125</v>
      </c>
      <c r="H123" s="232">
        <v>800</v>
      </c>
      <c r="I123" s="232">
        <f t="shared" si="14"/>
        <v>23925</v>
      </c>
      <c r="J123" s="233">
        <f t="shared" si="15"/>
        <v>5.6925115813166657E-2</v>
      </c>
      <c r="K123" s="232">
        <f t="shared" si="11"/>
        <v>33742</v>
      </c>
    </row>
    <row r="124" spans="2:11" ht="12.75" customHeight="1" x14ac:dyDescent="0.2">
      <c r="B124" s="183" t="s">
        <v>66</v>
      </c>
      <c r="C124" s="232">
        <f t="shared" ref="C124:H124" si="16">SUM(C72:C123)</f>
        <v>136630</v>
      </c>
      <c r="D124" s="232">
        <f t="shared" si="16"/>
        <v>41353</v>
      </c>
      <c r="E124" s="234">
        <f t="shared" ref="E124" si="17">C124+D124</f>
        <v>177983</v>
      </c>
      <c r="F124" s="235">
        <f t="shared" ref="F124" si="18">E124/$E$124</f>
        <v>1</v>
      </c>
      <c r="G124" s="232">
        <f t="shared" si="16"/>
        <v>402582</v>
      </c>
      <c r="H124" s="232">
        <f t="shared" si="16"/>
        <v>17707</v>
      </c>
      <c r="I124" s="234">
        <f t="shared" ref="I124" si="19">G124+H124</f>
        <v>420289</v>
      </c>
      <c r="J124" s="235">
        <f t="shared" ref="J124" si="20">I124/$I$124</f>
        <v>1</v>
      </c>
      <c r="K124" s="234">
        <f t="shared" ref="K124:K125" si="21">E124+I124</f>
        <v>598272</v>
      </c>
    </row>
    <row r="125" spans="2:11" ht="24" x14ac:dyDescent="0.2">
      <c r="B125" s="195" t="s">
        <v>84</v>
      </c>
      <c r="C125" s="196">
        <f>+C124/$K$124</f>
        <v>0.22837438489516473</v>
      </c>
      <c r="D125" s="196">
        <f>+D124/$K$124</f>
        <v>6.9120734381685922E-2</v>
      </c>
      <c r="E125" s="197">
        <f>C125+D125</f>
        <v>0.29749511927685068</v>
      </c>
      <c r="F125" s="196"/>
      <c r="G125" s="196">
        <f>+G124/$K$124</f>
        <v>0.67290797496790755</v>
      </c>
      <c r="H125" s="196">
        <f>+H124/$K$124</f>
        <v>2.9596905755241761E-2</v>
      </c>
      <c r="I125" s="197">
        <f>G125+H125</f>
        <v>0.70250488072314932</v>
      </c>
      <c r="J125" s="196"/>
      <c r="K125" s="196">
        <f t="shared" si="21"/>
        <v>1</v>
      </c>
    </row>
    <row r="126" spans="2:11" x14ac:dyDescent="0.2">
      <c r="B126" s="188" t="s">
        <v>149</v>
      </c>
    </row>
    <row r="127" spans="2:11" x14ac:dyDescent="0.2">
      <c r="B127" s="188" t="s">
        <v>150</v>
      </c>
    </row>
  </sheetData>
  <mergeCells count="10">
    <mergeCell ref="B6:K6"/>
    <mergeCell ref="B5:K5"/>
    <mergeCell ref="B67:K67"/>
    <mergeCell ref="B66:K66"/>
    <mergeCell ref="B69:K69"/>
    <mergeCell ref="B70:B71"/>
    <mergeCell ref="C70:K70"/>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4" fitToHeight="2" orientation="portrait" r:id="rId1"/>
  <headerFooter alignWithMargins="0"/>
  <rowBreaks count="1" manualBreakCount="1">
    <brk id="69" min="1" max="1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N13"/>
  <sheetViews>
    <sheetView showGridLines="0" workbookViewId="0"/>
  </sheetViews>
  <sheetFormatPr baseColWidth="10" defaultRowHeight="15" x14ac:dyDescent="0.25"/>
  <cols>
    <col min="1" max="1" width="6" customWidth="1"/>
  </cols>
  <sheetData>
    <row r="2" spans="1:14" x14ac:dyDescent="0.25">
      <c r="A2" s="217" t="s">
        <v>121</v>
      </c>
    </row>
    <row r="3" spans="1:14" x14ac:dyDescent="0.25">
      <c r="A3" s="217" t="s">
        <v>122</v>
      </c>
    </row>
    <row r="5" spans="1:14" x14ac:dyDescent="0.25">
      <c r="B5" s="370" t="s">
        <v>590</v>
      </c>
      <c r="C5" s="358"/>
      <c r="D5" s="358"/>
      <c r="N5" s="389" t="s">
        <v>598</v>
      </c>
    </row>
    <row r="7" spans="1:14" x14ac:dyDescent="0.25">
      <c r="B7" s="372" t="s">
        <v>144</v>
      </c>
      <c r="C7" s="373"/>
      <c r="D7" s="373"/>
      <c r="E7" s="373"/>
      <c r="F7" s="373"/>
      <c r="G7" s="373"/>
      <c r="H7" s="373"/>
      <c r="I7" s="373"/>
      <c r="J7" s="373"/>
      <c r="K7" s="373"/>
      <c r="L7" s="373"/>
      <c r="M7" s="373"/>
      <c r="N7" s="374"/>
    </row>
    <row r="8" spans="1:14" ht="27" customHeight="1" x14ac:dyDescent="0.25">
      <c r="B8" s="459" t="s">
        <v>635</v>
      </c>
      <c r="C8" s="460"/>
      <c r="D8" s="460"/>
      <c r="E8" s="460"/>
      <c r="F8" s="460"/>
      <c r="G8" s="460"/>
      <c r="H8" s="460"/>
      <c r="I8" s="460"/>
      <c r="J8" s="460"/>
      <c r="K8" s="460"/>
      <c r="L8" s="460"/>
      <c r="M8" s="460"/>
      <c r="N8" s="461"/>
    </row>
    <row r="10" spans="1:14" x14ac:dyDescent="0.25">
      <c r="B10" s="380" t="s">
        <v>544</v>
      </c>
    </row>
    <row r="11" spans="1:14" x14ac:dyDescent="0.25">
      <c r="B11" s="423" t="s">
        <v>632</v>
      </c>
      <c r="C11" s="423"/>
      <c r="D11" s="423"/>
      <c r="E11" s="423"/>
      <c r="F11" s="423"/>
      <c r="G11" s="423"/>
      <c r="H11" s="423"/>
    </row>
    <row r="12" spans="1:14" x14ac:dyDescent="0.25">
      <c r="B12" s="423" t="s">
        <v>633</v>
      </c>
      <c r="C12" s="423"/>
      <c r="D12" s="423"/>
      <c r="E12" s="423"/>
      <c r="F12" s="423"/>
      <c r="G12" s="423"/>
      <c r="H12" s="423"/>
    </row>
    <row r="13" spans="1:14" x14ac:dyDescent="0.25">
      <c r="B13" s="423" t="s">
        <v>634</v>
      </c>
      <c r="C13" s="423"/>
      <c r="D13" s="423"/>
      <c r="E13" s="423"/>
      <c r="F13" s="423"/>
      <c r="G13" s="423"/>
      <c r="H13" s="423"/>
    </row>
  </sheetData>
  <mergeCells count="4">
    <mergeCell ref="B8:N8"/>
    <mergeCell ref="B11:H11"/>
    <mergeCell ref="B12:H12"/>
    <mergeCell ref="B13:H13"/>
  </mergeCells>
  <hyperlinks>
    <hyperlink ref="B11" location="'Concesiones Mensuales BxH'!A1" display="Concesiones de Bono por Hijo a nivel nacional, por mes, desde Agosto 2009 a marzo 2018"/>
    <hyperlink ref="B12" location="'Solicitudes y Rechazos BxH'!A1" display="Solicitudes, Rechazos y concesiones a nivel nacional, por mes, desde Agosto 2009 a marzo 2018"/>
    <hyperlink ref="B13" location="'Concesiones Mensuales Regional'!A1" display="Concesiones de Bono por Hijo a nivel regional en el mes de marzo de 2018"/>
    <hyperlink ref="N5" location="Índice!A1" display="Volver"/>
  </hyperlinks>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4"/>
  <sheetViews>
    <sheetView showGridLines="0" zoomScaleNormal="100" workbookViewId="0"/>
  </sheetViews>
  <sheetFormatPr baseColWidth="10" defaultRowHeight="12" x14ac:dyDescent="0.2"/>
  <cols>
    <col min="1" max="1" width="6" style="188" customWidth="1"/>
    <col min="2" max="2" width="12.5703125" style="188" customWidth="1"/>
    <col min="3" max="11" width="11.42578125" style="188"/>
    <col min="12" max="12" width="15.7109375" style="218" customWidth="1"/>
    <col min="13" max="252" width="11.42578125" style="188"/>
    <col min="253" max="253" width="4.5703125" style="188" customWidth="1"/>
    <col min="254" max="254" width="12.5703125" style="188" customWidth="1"/>
    <col min="255" max="256" width="11.42578125" style="188"/>
    <col min="257" max="257" width="11.42578125" style="188" customWidth="1"/>
    <col min="258" max="259" width="11.42578125" style="188"/>
    <col min="260" max="260" width="11.42578125" style="188" customWidth="1"/>
    <col min="261" max="262" width="11.42578125" style="188"/>
    <col min="263" max="263" width="0" style="188" hidden="1" customWidth="1"/>
    <col min="264" max="265" width="11.42578125" style="188"/>
    <col min="266" max="266" width="0" style="188" hidden="1" customWidth="1"/>
    <col min="267" max="267" width="11.42578125" style="188"/>
    <col min="268" max="268" width="15.7109375" style="188" customWidth="1"/>
    <col min="269" max="508" width="11.42578125" style="188"/>
    <col min="509" max="509" width="4.5703125" style="188" customWidth="1"/>
    <col min="510" max="510" width="12.5703125" style="188" customWidth="1"/>
    <col min="511" max="512" width="11.42578125" style="188"/>
    <col min="513" max="513" width="11.42578125" style="188" customWidth="1"/>
    <col min="514" max="515" width="11.42578125" style="188"/>
    <col min="516" max="516" width="11.42578125" style="188" customWidth="1"/>
    <col min="517" max="518" width="11.42578125" style="188"/>
    <col min="519" max="519" width="0" style="188" hidden="1" customWidth="1"/>
    <col min="520" max="521" width="11.42578125" style="188"/>
    <col min="522" max="522" width="0" style="188" hidden="1" customWidth="1"/>
    <col min="523" max="523" width="11.42578125" style="188"/>
    <col min="524" max="524" width="15.7109375" style="188" customWidth="1"/>
    <col min="525" max="764" width="11.42578125" style="188"/>
    <col min="765" max="765" width="4.5703125" style="188" customWidth="1"/>
    <col min="766" max="766" width="12.5703125" style="188" customWidth="1"/>
    <col min="767" max="768" width="11.42578125" style="188"/>
    <col min="769" max="769" width="11.42578125" style="188" customWidth="1"/>
    <col min="770" max="771" width="11.42578125" style="188"/>
    <col min="772" max="772" width="11.42578125" style="188" customWidth="1"/>
    <col min="773" max="774" width="11.42578125" style="188"/>
    <col min="775" max="775" width="0" style="188" hidden="1" customWidth="1"/>
    <col min="776" max="777" width="11.42578125" style="188"/>
    <col min="778" max="778" width="0" style="188" hidden="1" customWidth="1"/>
    <col min="779" max="779" width="11.42578125" style="188"/>
    <col min="780" max="780" width="15.7109375" style="188" customWidth="1"/>
    <col min="781" max="1020" width="11.42578125" style="188"/>
    <col min="1021" max="1021" width="4.5703125" style="188" customWidth="1"/>
    <col min="1022" max="1022" width="12.5703125" style="188" customWidth="1"/>
    <col min="1023" max="1024" width="11.42578125" style="188"/>
    <col min="1025" max="1025" width="11.42578125" style="188" customWidth="1"/>
    <col min="1026" max="1027" width="11.42578125" style="188"/>
    <col min="1028" max="1028" width="11.42578125" style="188" customWidth="1"/>
    <col min="1029" max="1030" width="11.42578125" style="188"/>
    <col min="1031" max="1031" width="0" style="188" hidden="1" customWidth="1"/>
    <col min="1032" max="1033" width="11.42578125" style="188"/>
    <col min="1034" max="1034" width="0" style="188" hidden="1" customWidth="1"/>
    <col min="1035" max="1035" width="11.42578125" style="188"/>
    <col min="1036" max="1036" width="15.7109375" style="188" customWidth="1"/>
    <col min="1037" max="1276" width="11.42578125" style="188"/>
    <col min="1277" max="1277" width="4.5703125" style="188" customWidth="1"/>
    <col min="1278" max="1278" width="12.5703125" style="188" customWidth="1"/>
    <col min="1279" max="1280" width="11.42578125" style="188"/>
    <col min="1281" max="1281" width="11.42578125" style="188" customWidth="1"/>
    <col min="1282" max="1283" width="11.42578125" style="188"/>
    <col min="1284" max="1284" width="11.42578125" style="188" customWidth="1"/>
    <col min="1285" max="1286" width="11.42578125" style="188"/>
    <col min="1287" max="1287" width="0" style="188" hidden="1" customWidth="1"/>
    <col min="1288" max="1289" width="11.42578125" style="188"/>
    <col min="1290" max="1290" width="0" style="188" hidden="1" customWidth="1"/>
    <col min="1291" max="1291" width="11.42578125" style="188"/>
    <col min="1292" max="1292" width="15.7109375" style="188" customWidth="1"/>
    <col min="1293" max="1532" width="11.42578125" style="188"/>
    <col min="1533" max="1533" width="4.5703125" style="188" customWidth="1"/>
    <col min="1534" max="1534" width="12.5703125" style="188" customWidth="1"/>
    <col min="1535" max="1536" width="11.42578125" style="188"/>
    <col min="1537" max="1537" width="11.42578125" style="188" customWidth="1"/>
    <col min="1538" max="1539" width="11.42578125" style="188"/>
    <col min="1540" max="1540" width="11.42578125" style="188" customWidth="1"/>
    <col min="1541" max="1542" width="11.42578125" style="188"/>
    <col min="1543" max="1543" width="0" style="188" hidden="1" customWidth="1"/>
    <col min="1544" max="1545" width="11.42578125" style="188"/>
    <col min="1546" max="1546" width="0" style="188" hidden="1" customWidth="1"/>
    <col min="1547" max="1547" width="11.42578125" style="188"/>
    <col min="1548" max="1548" width="15.7109375" style="188" customWidth="1"/>
    <col min="1549" max="1788" width="11.42578125" style="188"/>
    <col min="1789" max="1789" width="4.5703125" style="188" customWidth="1"/>
    <col min="1790" max="1790" width="12.5703125" style="188" customWidth="1"/>
    <col min="1791" max="1792" width="11.42578125" style="188"/>
    <col min="1793" max="1793" width="11.42578125" style="188" customWidth="1"/>
    <col min="1794" max="1795" width="11.42578125" style="188"/>
    <col min="1796" max="1796" width="11.42578125" style="188" customWidth="1"/>
    <col min="1797" max="1798" width="11.42578125" style="188"/>
    <col min="1799" max="1799" width="0" style="188" hidden="1" customWidth="1"/>
    <col min="1800" max="1801" width="11.42578125" style="188"/>
    <col min="1802" max="1802" width="0" style="188" hidden="1" customWidth="1"/>
    <col min="1803" max="1803" width="11.42578125" style="188"/>
    <col min="1804" max="1804" width="15.7109375" style="188" customWidth="1"/>
    <col min="1805" max="2044" width="11.42578125" style="188"/>
    <col min="2045" max="2045" width="4.5703125" style="188" customWidth="1"/>
    <col min="2046" max="2046" width="12.5703125" style="188" customWidth="1"/>
    <col min="2047" max="2048" width="11.42578125" style="188"/>
    <col min="2049" max="2049" width="11.42578125" style="188" customWidth="1"/>
    <col min="2050" max="2051" width="11.42578125" style="188"/>
    <col min="2052" max="2052" width="11.42578125" style="188" customWidth="1"/>
    <col min="2053" max="2054" width="11.42578125" style="188"/>
    <col min="2055" max="2055" width="0" style="188" hidden="1" customWidth="1"/>
    <col min="2056" max="2057" width="11.42578125" style="188"/>
    <col min="2058" max="2058" width="0" style="188" hidden="1" customWidth="1"/>
    <col min="2059" max="2059" width="11.42578125" style="188"/>
    <col min="2060" max="2060" width="15.7109375" style="188" customWidth="1"/>
    <col min="2061" max="2300" width="11.42578125" style="188"/>
    <col min="2301" max="2301" width="4.5703125" style="188" customWidth="1"/>
    <col min="2302" max="2302" width="12.5703125" style="188" customWidth="1"/>
    <col min="2303" max="2304" width="11.42578125" style="188"/>
    <col min="2305" max="2305" width="11.42578125" style="188" customWidth="1"/>
    <col min="2306" max="2307" width="11.42578125" style="188"/>
    <col min="2308" max="2308" width="11.42578125" style="188" customWidth="1"/>
    <col min="2309" max="2310" width="11.42578125" style="188"/>
    <col min="2311" max="2311" width="0" style="188" hidden="1" customWidth="1"/>
    <col min="2312" max="2313" width="11.42578125" style="188"/>
    <col min="2314" max="2314" width="0" style="188" hidden="1" customWidth="1"/>
    <col min="2315" max="2315" width="11.42578125" style="188"/>
    <col min="2316" max="2316" width="15.7109375" style="188" customWidth="1"/>
    <col min="2317" max="2556" width="11.42578125" style="188"/>
    <col min="2557" max="2557" width="4.5703125" style="188" customWidth="1"/>
    <col min="2558" max="2558" width="12.5703125" style="188" customWidth="1"/>
    <col min="2559" max="2560" width="11.42578125" style="188"/>
    <col min="2561" max="2561" width="11.42578125" style="188" customWidth="1"/>
    <col min="2562" max="2563" width="11.42578125" style="188"/>
    <col min="2564" max="2564" width="11.42578125" style="188" customWidth="1"/>
    <col min="2565" max="2566" width="11.42578125" style="188"/>
    <col min="2567" max="2567" width="0" style="188" hidden="1" customWidth="1"/>
    <col min="2568" max="2569" width="11.42578125" style="188"/>
    <col min="2570" max="2570" width="0" style="188" hidden="1" customWidth="1"/>
    <col min="2571" max="2571" width="11.42578125" style="188"/>
    <col min="2572" max="2572" width="15.7109375" style="188" customWidth="1"/>
    <col min="2573" max="2812" width="11.42578125" style="188"/>
    <col min="2813" max="2813" width="4.5703125" style="188" customWidth="1"/>
    <col min="2814" max="2814" width="12.5703125" style="188" customWidth="1"/>
    <col min="2815" max="2816" width="11.42578125" style="188"/>
    <col min="2817" max="2817" width="11.42578125" style="188" customWidth="1"/>
    <col min="2818" max="2819" width="11.42578125" style="188"/>
    <col min="2820" max="2820" width="11.42578125" style="188" customWidth="1"/>
    <col min="2821" max="2822" width="11.42578125" style="188"/>
    <col min="2823" max="2823" width="0" style="188" hidden="1" customWidth="1"/>
    <col min="2824" max="2825" width="11.42578125" style="188"/>
    <col min="2826" max="2826" width="0" style="188" hidden="1" customWidth="1"/>
    <col min="2827" max="2827" width="11.42578125" style="188"/>
    <col min="2828" max="2828" width="15.7109375" style="188" customWidth="1"/>
    <col min="2829" max="3068" width="11.42578125" style="188"/>
    <col min="3069" max="3069" width="4.5703125" style="188" customWidth="1"/>
    <col min="3070" max="3070" width="12.5703125" style="188" customWidth="1"/>
    <col min="3071" max="3072" width="11.42578125" style="188"/>
    <col min="3073" max="3073" width="11.42578125" style="188" customWidth="1"/>
    <col min="3074" max="3075" width="11.42578125" style="188"/>
    <col min="3076" max="3076" width="11.42578125" style="188" customWidth="1"/>
    <col min="3077" max="3078" width="11.42578125" style="188"/>
    <col min="3079" max="3079" width="0" style="188" hidden="1" customWidth="1"/>
    <col min="3080" max="3081" width="11.42578125" style="188"/>
    <col min="3082" max="3082" width="0" style="188" hidden="1" customWidth="1"/>
    <col min="3083" max="3083" width="11.42578125" style="188"/>
    <col min="3084" max="3084" width="15.7109375" style="188" customWidth="1"/>
    <col min="3085" max="3324" width="11.42578125" style="188"/>
    <col min="3325" max="3325" width="4.5703125" style="188" customWidth="1"/>
    <col min="3326" max="3326" width="12.5703125" style="188" customWidth="1"/>
    <col min="3327" max="3328" width="11.42578125" style="188"/>
    <col min="3329" max="3329" width="11.42578125" style="188" customWidth="1"/>
    <col min="3330" max="3331" width="11.42578125" style="188"/>
    <col min="3332" max="3332" width="11.42578125" style="188" customWidth="1"/>
    <col min="3333" max="3334" width="11.42578125" style="188"/>
    <col min="3335" max="3335" width="0" style="188" hidden="1" customWidth="1"/>
    <col min="3336" max="3337" width="11.42578125" style="188"/>
    <col min="3338" max="3338" width="0" style="188" hidden="1" customWidth="1"/>
    <col min="3339" max="3339" width="11.42578125" style="188"/>
    <col min="3340" max="3340" width="15.7109375" style="188" customWidth="1"/>
    <col min="3341" max="3580" width="11.42578125" style="188"/>
    <col min="3581" max="3581" width="4.5703125" style="188" customWidth="1"/>
    <col min="3582" max="3582" width="12.5703125" style="188" customWidth="1"/>
    <col min="3583" max="3584" width="11.42578125" style="188"/>
    <col min="3585" max="3585" width="11.42578125" style="188" customWidth="1"/>
    <col min="3586" max="3587" width="11.42578125" style="188"/>
    <col min="3588" max="3588" width="11.42578125" style="188" customWidth="1"/>
    <col min="3589" max="3590" width="11.42578125" style="188"/>
    <col min="3591" max="3591" width="0" style="188" hidden="1" customWidth="1"/>
    <col min="3592" max="3593" width="11.42578125" style="188"/>
    <col min="3594" max="3594" width="0" style="188" hidden="1" customWidth="1"/>
    <col min="3595" max="3595" width="11.42578125" style="188"/>
    <col min="3596" max="3596" width="15.7109375" style="188" customWidth="1"/>
    <col min="3597" max="3836" width="11.42578125" style="188"/>
    <col min="3837" max="3837" width="4.5703125" style="188" customWidth="1"/>
    <col min="3838" max="3838" width="12.5703125" style="188" customWidth="1"/>
    <col min="3839" max="3840" width="11.42578125" style="188"/>
    <col min="3841" max="3841" width="11.42578125" style="188" customWidth="1"/>
    <col min="3842" max="3843" width="11.42578125" style="188"/>
    <col min="3844" max="3844" width="11.42578125" style="188" customWidth="1"/>
    <col min="3845" max="3846" width="11.42578125" style="188"/>
    <col min="3847" max="3847" width="0" style="188" hidden="1" customWidth="1"/>
    <col min="3848" max="3849" width="11.42578125" style="188"/>
    <col min="3850" max="3850" width="0" style="188" hidden="1" customWidth="1"/>
    <col min="3851" max="3851" width="11.42578125" style="188"/>
    <col min="3852" max="3852" width="15.7109375" style="188" customWidth="1"/>
    <col min="3853" max="4092" width="11.42578125" style="188"/>
    <col min="4093" max="4093" width="4.5703125" style="188" customWidth="1"/>
    <col min="4094" max="4094" width="12.5703125" style="188" customWidth="1"/>
    <col min="4095" max="4096" width="11.42578125" style="188"/>
    <col min="4097" max="4097" width="11.42578125" style="188" customWidth="1"/>
    <col min="4098" max="4099" width="11.42578125" style="188"/>
    <col min="4100" max="4100" width="11.42578125" style="188" customWidth="1"/>
    <col min="4101" max="4102" width="11.42578125" style="188"/>
    <col min="4103" max="4103" width="0" style="188" hidden="1" customWidth="1"/>
    <col min="4104" max="4105" width="11.42578125" style="188"/>
    <col min="4106" max="4106" width="0" style="188" hidden="1" customWidth="1"/>
    <col min="4107" max="4107" width="11.42578125" style="188"/>
    <col min="4108" max="4108" width="15.7109375" style="188" customWidth="1"/>
    <col min="4109" max="4348" width="11.42578125" style="188"/>
    <col min="4349" max="4349" width="4.5703125" style="188" customWidth="1"/>
    <col min="4350" max="4350" width="12.5703125" style="188" customWidth="1"/>
    <col min="4351" max="4352" width="11.42578125" style="188"/>
    <col min="4353" max="4353" width="11.42578125" style="188" customWidth="1"/>
    <col min="4354" max="4355" width="11.42578125" style="188"/>
    <col min="4356" max="4356" width="11.42578125" style="188" customWidth="1"/>
    <col min="4357" max="4358" width="11.42578125" style="188"/>
    <col min="4359" max="4359" width="0" style="188" hidden="1" customWidth="1"/>
    <col min="4360" max="4361" width="11.42578125" style="188"/>
    <col min="4362" max="4362" width="0" style="188" hidden="1" customWidth="1"/>
    <col min="4363" max="4363" width="11.42578125" style="188"/>
    <col min="4364" max="4364" width="15.7109375" style="188" customWidth="1"/>
    <col min="4365" max="4604" width="11.42578125" style="188"/>
    <col min="4605" max="4605" width="4.5703125" style="188" customWidth="1"/>
    <col min="4606" max="4606" width="12.5703125" style="188" customWidth="1"/>
    <col min="4607" max="4608" width="11.42578125" style="188"/>
    <col min="4609" max="4609" width="11.42578125" style="188" customWidth="1"/>
    <col min="4610" max="4611" width="11.42578125" style="188"/>
    <col min="4612" max="4612" width="11.42578125" style="188" customWidth="1"/>
    <col min="4613" max="4614" width="11.42578125" style="188"/>
    <col min="4615" max="4615" width="0" style="188" hidden="1" customWidth="1"/>
    <col min="4616" max="4617" width="11.42578125" style="188"/>
    <col min="4618" max="4618" width="0" style="188" hidden="1" customWidth="1"/>
    <col min="4619" max="4619" width="11.42578125" style="188"/>
    <col min="4620" max="4620" width="15.7109375" style="188" customWidth="1"/>
    <col min="4621" max="4860" width="11.42578125" style="188"/>
    <col min="4861" max="4861" width="4.5703125" style="188" customWidth="1"/>
    <col min="4862" max="4862" width="12.5703125" style="188" customWidth="1"/>
    <col min="4863" max="4864" width="11.42578125" style="188"/>
    <col min="4865" max="4865" width="11.42578125" style="188" customWidth="1"/>
    <col min="4866" max="4867" width="11.42578125" style="188"/>
    <col min="4868" max="4868" width="11.42578125" style="188" customWidth="1"/>
    <col min="4869" max="4870" width="11.42578125" style="188"/>
    <col min="4871" max="4871" width="0" style="188" hidden="1" customWidth="1"/>
    <col min="4872" max="4873" width="11.42578125" style="188"/>
    <col min="4874" max="4874" width="0" style="188" hidden="1" customWidth="1"/>
    <col min="4875" max="4875" width="11.42578125" style="188"/>
    <col min="4876" max="4876" width="15.7109375" style="188" customWidth="1"/>
    <col min="4877" max="5116" width="11.42578125" style="188"/>
    <col min="5117" max="5117" width="4.5703125" style="188" customWidth="1"/>
    <col min="5118" max="5118" width="12.5703125" style="188" customWidth="1"/>
    <col min="5119" max="5120" width="11.42578125" style="188"/>
    <col min="5121" max="5121" width="11.42578125" style="188" customWidth="1"/>
    <col min="5122" max="5123" width="11.42578125" style="188"/>
    <col min="5124" max="5124" width="11.42578125" style="188" customWidth="1"/>
    <col min="5125" max="5126" width="11.42578125" style="188"/>
    <col min="5127" max="5127" width="0" style="188" hidden="1" customWidth="1"/>
    <col min="5128" max="5129" width="11.42578125" style="188"/>
    <col min="5130" max="5130" width="0" style="188" hidden="1" customWidth="1"/>
    <col min="5131" max="5131" width="11.42578125" style="188"/>
    <col min="5132" max="5132" width="15.7109375" style="188" customWidth="1"/>
    <col min="5133" max="5372" width="11.42578125" style="188"/>
    <col min="5373" max="5373" width="4.5703125" style="188" customWidth="1"/>
    <col min="5374" max="5374" width="12.5703125" style="188" customWidth="1"/>
    <col min="5375" max="5376" width="11.42578125" style="188"/>
    <col min="5377" max="5377" width="11.42578125" style="188" customWidth="1"/>
    <col min="5378" max="5379" width="11.42578125" style="188"/>
    <col min="5380" max="5380" width="11.42578125" style="188" customWidth="1"/>
    <col min="5381" max="5382" width="11.42578125" style="188"/>
    <col min="5383" max="5383" width="0" style="188" hidden="1" customWidth="1"/>
    <col min="5384" max="5385" width="11.42578125" style="188"/>
    <col min="5386" max="5386" width="0" style="188" hidden="1" customWidth="1"/>
    <col min="5387" max="5387" width="11.42578125" style="188"/>
    <col min="5388" max="5388" width="15.7109375" style="188" customWidth="1"/>
    <col min="5389" max="5628" width="11.42578125" style="188"/>
    <col min="5629" max="5629" width="4.5703125" style="188" customWidth="1"/>
    <col min="5630" max="5630" width="12.5703125" style="188" customWidth="1"/>
    <col min="5631" max="5632" width="11.42578125" style="188"/>
    <col min="5633" max="5633" width="11.42578125" style="188" customWidth="1"/>
    <col min="5634" max="5635" width="11.42578125" style="188"/>
    <col min="5636" max="5636" width="11.42578125" style="188" customWidth="1"/>
    <col min="5637" max="5638" width="11.42578125" style="188"/>
    <col min="5639" max="5639" width="0" style="188" hidden="1" customWidth="1"/>
    <col min="5640" max="5641" width="11.42578125" style="188"/>
    <col min="5642" max="5642" width="0" style="188" hidden="1" customWidth="1"/>
    <col min="5643" max="5643" width="11.42578125" style="188"/>
    <col min="5644" max="5644" width="15.7109375" style="188" customWidth="1"/>
    <col min="5645" max="5884" width="11.42578125" style="188"/>
    <col min="5885" max="5885" width="4.5703125" style="188" customWidth="1"/>
    <col min="5886" max="5886" width="12.5703125" style="188" customWidth="1"/>
    <col min="5887" max="5888" width="11.42578125" style="188"/>
    <col min="5889" max="5889" width="11.42578125" style="188" customWidth="1"/>
    <col min="5890" max="5891" width="11.42578125" style="188"/>
    <col min="5892" max="5892" width="11.42578125" style="188" customWidth="1"/>
    <col min="5893" max="5894" width="11.42578125" style="188"/>
    <col min="5895" max="5895" width="0" style="188" hidden="1" customWidth="1"/>
    <col min="5896" max="5897" width="11.42578125" style="188"/>
    <col min="5898" max="5898" width="0" style="188" hidden="1" customWidth="1"/>
    <col min="5899" max="5899" width="11.42578125" style="188"/>
    <col min="5900" max="5900" width="15.7109375" style="188" customWidth="1"/>
    <col min="5901" max="6140" width="11.42578125" style="188"/>
    <col min="6141" max="6141" width="4.5703125" style="188" customWidth="1"/>
    <col min="6142" max="6142" width="12.5703125" style="188" customWidth="1"/>
    <col min="6143" max="6144" width="11.42578125" style="188"/>
    <col min="6145" max="6145" width="11.42578125" style="188" customWidth="1"/>
    <col min="6146" max="6147" width="11.42578125" style="188"/>
    <col min="6148" max="6148" width="11.42578125" style="188" customWidth="1"/>
    <col min="6149" max="6150" width="11.42578125" style="188"/>
    <col min="6151" max="6151" width="0" style="188" hidden="1" customWidth="1"/>
    <col min="6152" max="6153" width="11.42578125" style="188"/>
    <col min="6154" max="6154" width="0" style="188" hidden="1" customWidth="1"/>
    <col min="6155" max="6155" width="11.42578125" style="188"/>
    <col min="6156" max="6156" width="15.7109375" style="188" customWidth="1"/>
    <col min="6157" max="6396" width="11.42578125" style="188"/>
    <col min="6397" max="6397" width="4.5703125" style="188" customWidth="1"/>
    <col min="6398" max="6398" width="12.5703125" style="188" customWidth="1"/>
    <col min="6399" max="6400" width="11.42578125" style="188"/>
    <col min="6401" max="6401" width="11.42578125" style="188" customWidth="1"/>
    <col min="6402" max="6403" width="11.42578125" style="188"/>
    <col min="6404" max="6404" width="11.42578125" style="188" customWidth="1"/>
    <col min="6405" max="6406" width="11.42578125" style="188"/>
    <col min="6407" max="6407" width="0" style="188" hidden="1" customWidth="1"/>
    <col min="6408" max="6409" width="11.42578125" style="188"/>
    <col min="6410" max="6410" width="0" style="188" hidden="1" customWidth="1"/>
    <col min="6411" max="6411" width="11.42578125" style="188"/>
    <col min="6412" max="6412" width="15.7109375" style="188" customWidth="1"/>
    <col min="6413" max="6652" width="11.42578125" style="188"/>
    <col min="6653" max="6653" width="4.5703125" style="188" customWidth="1"/>
    <col min="6654" max="6654" width="12.5703125" style="188" customWidth="1"/>
    <col min="6655" max="6656" width="11.42578125" style="188"/>
    <col min="6657" max="6657" width="11.42578125" style="188" customWidth="1"/>
    <col min="6658" max="6659" width="11.42578125" style="188"/>
    <col min="6660" max="6660" width="11.42578125" style="188" customWidth="1"/>
    <col min="6661" max="6662" width="11.42578125" style="188"/>
    <col min="6663" max="6663" width="0" style="188" hidden="1" customWidth="1"/>
    <col min="6664" max="6665" width="11.42578125" style="188"/>
    <col min="6666" max="6666" width="0" style="188" hidden="1" customWidth="1"/>
    <col min="6667" max="6667" width="11.42578125" style="188"/>
    <col min="6668" max="6668" width="15.7109375" style="188" customWidth="1"/>
    <col min="6669" max="6908" width="11.42578125" style="188"/>
    <col min="6909" max="6909" width="4.5703125" style="188" customWidth="1"/>
    <col min="6910" max="6910" width="12.5703125" style="188" customWidth="1"/>
    <col min="6911" max="6912" width="11.42578125" style="188"/>
    <col min="6913" max="6913" width="11.42578125" style="188" customWidth="1"/>
    <col min="6914" max="6915" width="11.42578125" style="188"/>
    <col min="6916" max="6916" width="11.42578125" style="188" customWidth="1"/>
    <col min="6917" max="6918" width="11.42578125" style="188"/>
    <col min="6919" max="6919" width="0" style="188" hidden="1" customWidth="1"/>
    <col min="6920" max="6921" width="11.42578125" style="188"/>
    <col min="6922" max="6922" width="0" style="188" hidden="1" customWidth="1"/>
    <col min="6923" max="6923" width="11.42578125" style="188"/>
    <col min="6924" max="6924" width="15.7109375" style="188" customWidth="1"/>
    <col min="6925" max="7164" width="11.42578125" style="188"/>
    <col min="7165" max="7165" width="4.5703125" style="188" customWidth="1"/>
    <col min="7166" max="7166" width="12.5703125" style="188" customWidth="1"/>
    <col min="7167" max="7168" width="11.42578125" style="188"/>
    <col min="7169" max="7169" width="11.42578125" style="188" customWidth="1"/>
    <col min="7170" max="7171" width="11.42578125" style="188"/>
    <col min="7172" max="7172" width="11.42578125" style="188" customWidth="1"/>
    <col min="7173" max="7174" width="11.42578125" style="188"/>
    <col min="7175" max="7175" width="0" style="188" hidden="1" customWidth="1"/>
    <col min="7176" max="7177" width="11.42578125" style="188"/>
    <col min="7178" max="7178" width="0" style="188" hidden="1" customWidth="1"/>
    <col min="7179" max="7179" width="11.42578125" style="188"/>
    <col min="7180" max="7180" width="15.7109375" style="188" customWidth="1"/>
    <col min="7181" max="7420" width="11.42578125" style="188"/>
    <col min="7421" max="7421" width="4.5703125" style="188" customWidth="1"/>
    <col min="7422" max="7422" width="12.5703125" style="188" customWidth="1"/>
    <col min="7423" max="7424" width="11.42578125" style="188"/>
    <col min="7425" max="7425" width="11.42578125" style="188" customWidth="1"/>
    <col min="7426" max="7427" width="11.42578125" style="188"/>
    <col min="7428" max="7428" width="11.42578125" style="188" customWidth="1"/>
    <col min="7429" max="7430" width="11.42578125" style="188"/>
    <col min="7431" max="7431" width="0" style="188" hidden="1" customWidth="1"/>
    <col min="7432" max="7433" width="11.42578125" style="188"/>
    <col min="7434" max="7434" width="0" style="188" hidden="1" customWidth="1"/>
    <col min="7435" max="7435" width="11.42578125" style="188"/>
    <col min="7436" max="7436" width="15.7109375" style="188" customWidth="1"/>
    <col min="7437" max="7676" width="11.42578125" style="188"/>
    <col min="7677" max="7677" width="4.5703125" style="188" customWidth="1"/>
    <col min="7678" max="7678" width="12.5703125" style="188" customWidth="1"/>
    <col min="7679" max="7680" width="11.42578125" style="188"/>
    <col min="7681" max="7681" width="11.42578125" style="188" customWidth="1"/>
    <col min="7682" max="7683" width="11.42578125" style="188"/>
    <col min="7684" max="7684" width="11.42578125" style="188" customWidth="1"/>
    <col min="7685" max="7686" width="11.42578125" style="188"/>
    <col min="7687" max="7687" width="0" style="188" hidden="1" customWidth="1"/>
    <col min="7688" max="7689" width="11.42578125" style="188"/>
    <col min="7690" max="7690" width="0" style="188" hidden="1" customWidth="1"/>
    <col min="7691" max="7691" width="11.42578125" style="188"/>
    <col min="7692" max="7692" width="15.7109375" style="188" customWidth="1"/>
    <col min="7693" max="7932" width="11.42578125" style="188"/>
    <col min="7933" max="7933" width="4.5703125" style="188" customWidth="1"/>
    <col min="7934" max="7934" width="12.5703125" style="188" customWidth="1"/>
    <col min="7935" max="7936" width="11.42578125" style="188"/>
    <col min="7937" max="7937" width="11.42578125" style="188" customWidth="1"/>
    <col min="7938" max="7939" width="11.42578125" style="188"/>
    <col min="7940" max="7940" width="11.42578125" style="188" customWidth="1"/>
    <col min="7941" max="7942" width="11.42578125" style="188"/>
    <col min="7943" max="7943" width="0" style="188" hidden="1" customWidth="1"/>
    <col min="7944" max="7945" width="11.42578125" style="188"/>
    <col min="7946" max="7946" width="0" style="188" hidden="1" customWidth="1"/>
    <col min="7947" max="7947" width="11.42578125" style="188"/>
    <col min="7948" max="7948" width="15.7109375" style="188" customWidth="1"/>
    <col min="7949" max="8188" width="11.42578125" style="188"/>
    <col min="8189" max="8189" width="4.5703125" style="188" customWidth="1"/>
    <col min="8190" max="8190" width="12.5703125" style="188" customWidth="1"/>
    <col min="8191" max="8192" width="11.42578125" style="188"/>
    <col min="8193" max="8193" width="11.42578125" style="188" customWidth="1"/>
    <col min="8194" max="8195" width="11.42578125" style="188"/>
    <col min="8196" max="8196" width="11.42578125" style="188" customWidth="1"/>
    <col min="8197" max="8198" width="11.42578125" style="188"/>
    <col min="8199" max="8199" width="0" style="188" hidden="1" customWidth="1"/>
    <col min="8200" max="8201" width="11.42578125" style="188"/>
    <col min="8202" max="8202" width="0" style="188" hidden="1" customWidth="1"/>
    <col min="8203" max="8203" width="11.42578125" style="188"/>
    <col min="8204" max="8204" width="15.7109375" style="188" customWidth="1"/>
    <col min="8205" max="8444" width="11.42578125" style="188"/>
    <col min="8445" max="8445" width="4.5703125" style="188" customWidth="1"/>
    <col min="8446" max="8446" width="12.5703125" style="188" customWidth="1"/>
    <col min="8447" max="8448" width="11.42578125" style="188"/>
    <col min="8449" max="8449" width="11.42578125" style="188" customWidth="1"/>
    <col min="8450" max="8451" width="11.42578125" style="188"/>
    <col min="8452" max="8452" width="11.42578125" style="188" customWidth="1"/>
    <col min="8453" max="8454" width="11.42578125" style="188"/>
    <col min="8455" max="8455" width="0" style="188" hidden="1" customWidth="1"/>
    <col min="8456" max="8457" width="11.42578125" style="188"/>
    <col min="8458" max="8458" width="0" style="188" hidden="1" customWidth="1"/>
    <col min="8459" max="8459" width="11.42578125" style="188"/>
    <col min="8460" max="8460" width="15.7109375" style="188" customWidth="1"/>
    <col min="8461" max="8700" width="11.42578125" style="188"/>
    <col min="8701" max="8701" width="4.5703125" style="188" customWidth="1"/>
    <col min="8702" max="8702" width="12.5703125" style="188" customWidth="1"/>
    <col min="8703" max="8704" width="11.42578125" style="188"/>
    <col min="8705" max="8705" width="11.42578125" style="188" customWidth="1"/>
    <col min="8706" max="8707" width="11.42578125" style="188"/>
    <col min="8708" max="8708" width="11.42578125" style="188" customWidth="1"/>
    <col min="8709" max="8710" width="11.42578125" style="188"/>
    <col min="8711" max="8711" width="0" style="188" hidden="1" customWidth="1"/>
    <col min="8712" max="8713" width="11.42578125" style="188"/>
    <col min="8714" max="8714" width="0" style="188" hidden="1" customWidth="1"/>
    <col min="8715" max="8715" width="11.42578125" style="188"/>
    <col min="8716" max="8716" width="15.7109375" style="188" customWidth="1"/>
    <col min="8717" max="8956" width="11.42578125" style="188"/>
    <col min="8957" max="8957" width="4.5703125" style="188" customWidth="1"/>
    <col min="8958" max="8958" width="12.5703125" style="188" customWidth="1"/>
    <col min="8959" max="8960" width="11.42578125" style="188"/>
    <col min="8961" max="8961" width="11.42578125" style="188" customWidth="1"/>
    <col min="8962" max="8963" width="11.42578125" style="188"/>
    <col min="8964" max="8964" width="11.42578125" style="188" customWidth="1"/>
    <col min="8965" max="8966" width="11.42578125" style="188"/>
    <col min="8967" max="8967" width="0" style="188" hidden="1" customWidth="1"/>
    <col min="8968" max="8969" width="11.42578125" style="188"/>
    <col min="8970" max="8970" width="0" style="188" hidden="1" customWidth="1"/>
    <col min="8971" max="8971" width="11.42578125" style="188"/>
    <col min="8972" max="8972" width="15.7109375" style="188" customWidth="1"/>
    <col min="8973" max="9212" width="11.42578125" style="188"/>
    <col min="9213" max="9213" width="4.5703125" style="188" customWidth="1"/>
    <col min="9214" max="9214" width="12.5703125" style="188" customWidth="1"/>
    <col min="9215" max="9216" width="11.42578125" style="188"/>
    <col min="9217" max="9217" width="11.42578125" style="188" customWidth="1"/>
    <col min="9218" max="9219" width="11.42578125" style="188"/>
    <col min="9220" max="9220" width="11.42578125" style="188" customWidth="1"/>
    <col min="9221" max="9222" width="11.42578125" style="188"/>
    <col min="9223" max="9223" width="0" style="188" hidden="1" customWidth="1"/>
    <col min="9224" max="9225" width="11.42578125" style="188"/>
    <col min="9226" max="9226" width="0" style="188" hidden="1" customWidth="1"/>
    <col min="9227" max="9227" width="11.42578125" style="188"/>
    <col min="9228" max="9228" width="15.7109375" style="188" customWidth="1"/>
    <col min="9229" max="9468" width="11.42578125" style="188"/>
    <col min="9469" max="9469" width="4.5703125" style="188" customWidth="1"/>
    <col min="9470" max="9470" width="12.5703125" style="188" customWidth="1"/>
    <col min="9471" max="9472" width="11.42578125" style="188"/>
    <col min="9473" max="9473" width="11.42578125" style="188" customWidth="1"/>
    <col min="9474" max="9475" width="11.42578125" style="188"/>
    <col min="9476" max="9476" width="11.42578125" style="188" customWidth="1"/>
    <col min="9477" max="9478" width="11.42578125" style="188"/>
    <col min="9479" max="9479" width="0" style="188" hidden="1" customWidth="1"/>
    <col min="9480" max="9481" width="11.42578125" style="188"/>
    <col min="9482" max="9482" width="0" style="188" hidden="1" customWidth="1"/>
    <col min="9483" max="9483" width="11.42578125" style="188"/>
    <col min="9484" max="9484" width="15.7109375" style="188" customWidth="1"/>
    <col min="9485" max="9724" width="11.42578125" style="188"/>
    <col min="9725" max="9725" width="4.5703125" style="188" customWidth="1"/>
    <col min="9726" max="9726" width="12.5703125" style="188" customWidth="1"/>
    <col min="9727" max="9728" width="11.42578125" style="188"/>
    <col min="9729" max="9729" width="11.42578125" style="188" customWidth="1"/>
    <col min="9730" max="9731" width="11.42578125" style="188"/>
    <col min="9732" max="9732" width="11.42578125" style="188" customWidth="1"/>
    <col min="9733" max="9734" width="11.42578125" style="188"/>
    <col min="9735" max="9735" width="0" style="188" hidden="1" customWidth="1"/>
    <col min="9736" max="9737" width="11.42578125" style="188"/>
    <col min="9738" max="9738" width="0" style="188" hidden="1" customWidth="1"/>
    <col min="9739" max="9739" width="11.42578125" style="188"/>
    <col min="9740" max="9740" width="15.7109375" style="188" customWidth="1"/>
    <col min="9741" max="9980" width="11.42578125" style="188"/>
    <col min="9981" max="9981" width="4.5703125" style="188" customWidth="1"/>
    <col min="9982" max="9982" width="12.5703125" style="188" customWidth="1"/>
    <col min="9983" max="9984" width="11.42578125" style="188"/>
    <col min="9985" max="9985" width="11.42578125" style="188" customWidth="1"/>
    <col min="9986" max="9987" width="11.42578125" style="188"/>
    <col min="9988" max="9988" width="11.42578125" style="188" customWidth="1"/>
    <col min="9989" max="9990" width="11.42578125" style="188"/>
    <col min="9991" max="9991" width="0" style="188" hidden="1" customWidth="1"/>
    <col min="9992" max="9993" width="11.42578125" style="188"/>
    <col min="9994" max="9994" width="0" style="188" hidden="1" customWidth="1"/>
    <col min="9995" max="9995" width="11.42578125" style="188"/>
    <col min="9996" max="9996" width="15.7109375" style="188" customWidth="1"/>
    <col min="9997" max="10236" width="11.42578125" style="188"/>
    <col min="10237" max="10237" width="4.5703125" style="188" customWidth="1"/>
    <col min="10238" max="10238" width="12.5703125" style="188" customWidth="1"/>
    <col min="10239" max="10240" width="11.42578125" style="188"/>
    <col min="10241" max="10241" width="11.42578125" style="188" customWidth="1"/>
    <col min="10242" max="10243" width="11.42578125" style="188"/>
    <col min="10244" max="10244" width="11.42578125" style="188" customWidth="1"/>
    <col min="10245" max="10246" width="11.42578125" style="188"/>
    <col min="10247" max="10247" width="0" style="188" hidden="1" customWidth="1"/>
    <col min="10248" max="10249" width="11.42578125" style="188"/>
    <col min="10250" max="10250" width="0" style="188" hidden="1" customWidth="1"/>
    <col min="10251" max="10251" width="11.42578125" style="188"/>
    <col min="10252" max="10252" width="15.7109375" style="188" customWidth="1"/>
    <col min="10253" max="10492" width="11.42578125" style="188"/>
    <col min="10493" max="10493" width="4.5703125" style="188" customWidth="1"/>
    <col min="10494" max="10494" width="12.5703125" style="188" customWidth="1"/>
    <col min="10495" max="10496" width="11.42578125" style="188"/>
    <col min="10497" max="10497" width="11.42578125" style="188" customWidth="1"/>
    <col min="10498" max="10499" width="11.42578125" style="188"/>
    <col min="10500" max="10500" width="11.42578125" style="188" customWidth="1"/>
    <col min="10501" max="10502" width="11.42578125" style="188"/>
    <col min="10503" max="10503" width="0" style="188" hidden="1" customWidth="1"/>
    <col min="10504" max="10505" width="11.42578125" style="188"/>
    <col min="10506" max="10506" width="0" style="188" hidden="1" customWidth="1"/>
    <col min="10507" max="10507" width="11.42578125" style="188"/>
    <col min="10508" max="10508" width="15.7109375" style="188" customWidth="1"/>
    <col min="10509" max="10748" width="11.42578125" style="188"/>
    <col min="10749" max="10749" width="4.5703125" style="188" customWidth="1"/>
    <col min="10750" max="10750" width="12.5703125" style="188" customWidth="1"/>
    <col min="10751" max="10752" width="11.42578125" style="188"/>
    <col min="10753" max="10753" width="11.42578125" style="188" customWidth="1"/>
    <col min="10754" max="10755" width="11.42578125" style="188"/>
    <col min="10756" max="10756" width="11.42578125" style="188" customWidth="1"/>
    <col min="10757" max="10758" width="11.42578125" style="188"/>
    <col min="10759" max="10759" width="0" style="188" hidden="1" customWidth="1"/>
    <col min="10760" max="10761" width="11.42578125" style="188"/>
    <col min="10762" max="10762" width="0" style="188" hidden="1" customWidth="1"/>
    <col min="10763" max="10763" width="11.42578125" style="188"/>
    <col min="10764" max="10764" width="15.7109375" style="188" customWidth="1"/>
    <col min="10765" max="11004" width="11.42578125" style="188"/>
    <col min="11005" max="11005" width="4.5703125" style="188" customWidth="1"/>
    <col min="11006" max="11006" width="12.5703125" style="188" customWidth="1"/>
    <col min="11007" max="11008" width="11.42578125" style="188"/>
    <col min="11009" max="11009" width="11.42578125" style="188" customWidth="1"/>
    <col min="11010" max="11011" width="11.42578125" style="188"/>
    <col min="11012" max="11012" width="11.42578125" style="188" customWidth="1"/>
    <col min="11013" max="11014" width="11.42578125" style="188"/>
    <col min="11015" max="11015" width="0" style="188" hidden="1" customWidth="1"/>
    <col min="11016" max="11017" width="11.42578125" style="188"/>
    <col min="11018" max="11018" width="0" style="188" hidden="1" customWidth="1"/>
    <col min="11019" max="11019" width="11.42578125" style="188"/>
    <col min="11020" max="11020" width="15.7109375" style="188" customWidth="1"/>
    <col min="11021" max="11260" width="11.42578125" style="188"/>
    <col min="11261" max="11261" width="4.5703125" style="188" customWidth="1"/>
    <col min="11262" max="11262" width="12.5703125" style="188" customWidth="1"/>
    <col min="11263" max="11264" width="11.42578125" style="188"/>
    <col min="11265" max="11265" width="11.42578125" style="188" customWidth="1"/>
    <col min="11266" max="11267" width="11.42578125" style="188"/>
    <col min="11268" max="11268" width="11.42578125" style="188" customWidth="1"/>
    <col min="11269" max="11270" width="11.42578125" style="188"/>
    <col min="11271" max="11271" width="0" style="188" hidden="1" customWidth="1"/>
    <col min="11272" max="11273" width="11.42578125" style="188"/>
    <col min="11274" max="11274" width="0" style="188" hidden="1" customWidth="1"/>
    <col min="11275" max="11275" width="11.42578125" style="188"/>
    <col min="11276" max="11276" width="15.7109375" style="188" customWidth="1"/>
    <col min="11277" max="11516" width="11.42578125" style="188"/>
    <col min="11517" max="11517" width="4.5703125" style="188" customWidth="1"/>
    <col min="11518" max="11518" width="12.5703125" style="188" customWidth="1"/>
    <col min="11519" max="11520" width="11.42578125" style="188"/>
    <col min="11521" max="11521" width="11.42578125" style="188" customWidth="1"/>
    <col min="11522" max="11523" width="11.42578125" style="188"/>
    <col min="11524" max="11524" width="11.42578125" style="188" customWidth="1"/>
    <col min="11525" max="11526" width="11.42578125" style="188"/>
    <col min="11527" max="11527" width="0" style="188" hidden="1" customWidth="1"/>
    <col min="11528" max="11529" width="11.42578125" style="188"/>
    <col min="11530" max="11530" width="0" style="188" hidden="1" customWidth="1"/>
    <col min="11531" max="11531" width="11.42578125" style="188"/>
    <col min="11532" max="11532" width="15.7109375" style="188" customWidth="1"/>
    <col min="11533" max="11772" width="11.42578125" style="188"/>
    <col min="11773" max="11773" width="4.5703125" style="188" customWidth="1"/>
    <col min="11774" max="11774" width="12.5703125" style="188" customWidth="1"/>
    <col min="11775" max="11776" width="11.42578125" style="188"/>
    <col min="11777" max="11777" width="11.42578125" style="188" customWidth="1"/>
    <col min="11778" max="11779" width="11.42578125" style="188"/>
    <col min="11780" max="11780" width="11.42578125" style="188" customWidth="1"/>
    <col min="11781" max="11782" width="11.42578125" style="188"/>
    <col min="11783" max="11783" width="0" style="188" hidden="1" customWidth="1"/>
    <col min="11784" max="11785" width="11.42578125" style="188"/>
    <col min="11786" max="11786" width="0" style="188" hidden="1" customWidth="1"/>
    <col min="11787" max="11787" width="11.42578125" style="188"/>
    <col min="11788" max="11788" width="15.7109375" style="188" customWidth="1"/>
    <col min="11789" max="12028" width="11.42578125" style="188"/>
    <col min="12029" max="12029" width="4.5703125" style="188" customWidth="1"/>
    <col min="12030" max="12030" width="12.5703125" style="188" customWidth="1"/>
    <col min="12031" max="12032" width="11.42578125" style="188"/>
    <col min="12033" max="12033" width="11.42578125" style="188" customWidth="1"/>
    <col min="12034" max="12035" width="11.42578125" style="188"/>
    <col min="12036" max="12036" width="11.42578125" style="188" customWidth="1"/>
    <col min="12037" max="12038" width="11.42578125" style="188"/>
    <col min="12039" max="12039" width="0" style="188" hidden="1" customWidth="1"/>
    <col min="12040" max="12041" width="11.42578125" style="188"/>
    <col min="12042" max="12042" width="0" style="188" hidden="1" customWidth="1"/>
    <col min="12043" max="12043" width="11.42578125" style="188"/>
    <col min="12044" max="12044" width="15.7109375" style="188" customWidth="1"/>
    <col min="12045" max="12284" width="11.42578125" style="188"/>
    <col min="12285" max="12285" width="4.5703125" style="188" customWidth="1"/>
    <col min="12286" max="12286" width="12.5703125" style="188" customWidth="1"/>
    <col min="12287" max="12288" width="11.42578125" style="188"/>
    <col min="12289" max="12289" width="11.42578125" style="188" customWidth="1"/>
    <col min="12290" max="12291" width="11.42578125" style="188"/>
    <col min="12292" max="12292" width="11.42578125" style="188" customWidth="1"/>
    <col min="12293" max="12294" width="11.42578125" style="188"/>
    <col min="12295" max="12295" width="0" style="188" hidden="1" customWidth="1"/>
    <col min="12296" max="12297" width="11.42578125" style="188"/>
    <col min="12298" max="12298" width="0" style="188" hidden="1" customWidth="1"/>
    <col min="12299" max="12299" width="11.42578125" style="188"/>
    <col min="12300" max="12300" width="15.7109375" style="188" customWidth="1"/>
    <col min="12301" max="12540" width="11.42578125" style="188"/>
    <col min="12541" max="12541" width="4.5703125" style="188" customWidth="1"/>
    <col min="12542" max="12542" width="12.5703125" style="188" customWidth="1"/>
    <col min="12543" max="12544" width="11.42578125" style="188"/>
    <col min="12545" max="12545" width="11.42578125" style="188" customWidth="1"/>
    <col min="12546" max="12547" width="11.42578125" style="188"/>
    <col min="12548" max="12548" width="11.42578125" style="188" customWidth="1"/>
    <col min="12549" max="12550" width="11.42578125" style="188"/>
    <col min="12551" max="12551" width="0" style="188" hidden="1" customWidth="1"/>
    <col min="12552" max="12553" width="11.42578125" style="188"/>
    <col min="12554" max="12554" width="0" style="188" hidden="1" customWidth="1"/>
    <col min="12555" max="12555" width="11.42578125" style="188"/>
    <col min="12556" max="12556" width="15.7109375" style="188" customWidth="1"/>
    <col min="12557" max="12796" width="11.42578125" style="188"/>
    <col min="12797" max="12797" width="4.5703125" style="188" customWidth="1"/>
    <col min="12798" max="12798" width="12.5703125" style="188" customWidth="1"/>
    <col min="12799" max="12800" width="11.42578125" style="188"/>
    <col min="12801" max="12801" width="11.42578125" style="188" customWidth="1"/>
    <col min="12802" max="12803" width="11.42578125" style="188"/>
    <col min="12804" max="12804" width="11.42578125" style="188" customWidth="1"/>
    <col min="12805" max="12806" width="11.42578125" style="188"/>
    <col min="12807" max="12807" width="0" style="188" hidden="1" customWidth="1"/>
    <col min="12808" max="12809" width="11.42578125" style="188"/>
    <col min="12810" max="12810" width="0" style="188" hidden="1" customWidth="1"/>
    <col min="12811" max="12811" width="11.42578125" style="188"/>
    <col min="12812" max="12812" width="15.7109375" style="188" customWidth="1"/>
    <col min="12813" max="13052" width="11.42578125" style="188"/>
    <col min="13053" max="13053" width="4.5703125" style="188" customWidth="1"/>
    <col min="13054" max="13054" width="12.5703125" style="188" customWidth="1"/>
    <col min="13055" max="13056" width="11.42578125" style="188"/>
    <col min="13057" max="13057" width="11.42578125" style="188" customWidth="1"/>
    <col min="13058" max="13059" width="11.42578125" style="188"/>
    <col min="13060" max="13060" width="11.42578125" style="188" customWidth="1"/>
    <col min="13061" max="13062" width="11.42578125" style="188"/>
    <col min="13063" max="13063" width="0" style="188" hidden="1" customWidth="1"/>
    <col min="13064" max="13065" width="11.42578125" style="188"/>
    <col min="13066" max="13066" width="0" style="188" hidden="1" customWidth="1"/>
    <col min="13067" max="13067" width="11.42578125" style="188"/>
    <col min="13068" max="13068" width="15.7109375" style="188" customWidth="1"/>
    <col min="13069" max="13308" width="11.42578125" style="188"/>
    <col min="13309" max="13309" width="4.5703125" style="188" customWidth="1"/>
    <col min="13310" max="13310" width="12.5703125" style="188" customWidth="1"/>
    <col min="13311" max="13312" width="11.42578125" style="188"/>
    <col min="13313" max="13313" width="11.42578125" style="188" customWidth="1"/>
    <col min="13314" max="13315" width="11.42578125" style="188"/>
    <col min="13316" max="13316" width="11.42578125" style="188" customWidth="1"/>
    <col min="13317" max="13318" width="11.42578125" style="188"/>
    <col min="13319" max="13319" width="0" style="188" hidden="1" customWidth="1"/>
    <col min="13320" max="13321" width="11.42578125" style="188"/>
    <col min="13322" max="13322" width="0" style="188" hidden="1" customWidth="1"/>
    <col min="13323" max="13323" width="11.42578125" style="188"/>
    <col min="13324" max="13324" width="15.7109375" style="188" customWidth="1"/>
    <col min="13325" max="13564" width="11.42578125" style="188"/>
    <col min="13565" max="13565" width="4.5703125" style="188" customWidth="1"/>
    <col min="13566" max="13566" width="12.5703125" style="188" customWidth="1"/>
    <col min="13567" max="13568" width="11.42578125" style="188"/>
    <col min="13569" max="13569" width="11.42578125" style="188" customWidth="1"/>
    <col min="13570" max="13571" width="11.42578125" style="188"/>
    <col min="13572" max="13572" width="11.42578125" style="188" customWidth="1"/>
    <col min="13573" max="13574" width="11.42578125" style="188"/>
    <col min="13575" max="13575" width="0" style="188" hidden="1" customWidth="1"/>
    <col min="13576" max="13577" width="11.42578125" style="188"/>
    <col min="13578" max="13578" width="0" style="188" hidden="1" customWidth="1"/>
    <col min="13579" max="13579" width="11.42578125" style="188"/>
    <col min="13580" max="13580" width="15.7109375" style="188" customWidth="1"/>
    <col min="13581" max="13820" width="11.42578125" style="188"/>
    <col min="13821" max="13821" width="4.5703125" style="188" customWidth="1"/>
    <col min="13822" max="13822" width="12.5703125" style="188" customWidth="1"/>
    <col min="13823" max="13824" width="11.42578125" style="188"/>
    <col min="13825" max="13825" width="11.42578125" style="188" customWidth="1"/>
    <col min="13826" max="13827" width="11.42578125" style="188"/>
    <col min="13828" max="13828" width="11.42578125" style="188" customWidth="1"/>
    <col min="13829" max="13830" width="11.42578125" style="188"/>
    <col min="13831" max="13831" width="0" style="188" hidden="1" customWidth="1"/>
    <col min="13832" max="13833" width="11.42578125" style="188"/>
    <col min="13834" max="13834" width="0" style="188" hidden="1" customWidth="1"/>
    <col min="13835" max="13835" width="11.42578125" style="188"/>
    <col min="13836" max="13836" width="15.7109375" style="188" customWidth="1"/>
    <col min="13837" max="14076" width="11.42578125" style="188"/>
    <col min="14077" max="14077" width="4.5703125" style="188" customWidth="1"/>
    <col min="14078" max="14078" width="12.5703125" style="188" customWidth="1"/>
    <col min="14079" max="14080" width="11.42578125" style="188"/>
    <col min="14081" max="14081" width="11.42578125" style="188" customWidth="1"/>
    <col min="14082" max="14083" width="11.42578125" style="188"/>
    <col min="14084" max="14084" width="11.42578125" style="188" customWidth="1"/>
    <col min="14085" max="14086" width="11.42578125" style="188"/>
    <col min="14087" max="14087" width="0" style="188" hidden="1" customWidth="1"/>
    <col min="14088" max="14089" width="11.42578125" style="188"/>
    <col min="14090" max="14090" width="0" style="188" hidden="1" customWidth="1"/>
    <col min="14091" max="14091" width="11.42578125" style="188"/>
    <col min="14092" max="14092" width="15.7109375" style="188" customWidth="1"/>
    <col min="14093" max="14332" width="11.42578125" style="188"/>
    <col min="14333" max="14333" width="4.5703125" style="188" customWidth="1"/>
    <col min="14334" max="14334" width="12.5703125" style="188" customWidth="1"/>
    <col min="14335" max="14336" width="11.42578125" style="188"/>
    <col min="14337" max="14337" width="11.42578125" style="188" customWidth="1"/>
    <col min="14338" max="14339" width="11.42578125" style="188"/>
    <col min="14340" max="14340" width="11.42578125" style="188" customWidth="1"/>
    <col min="14341" max="14342" width="11.42578125" style="188"/>
    <col min="14343" max="14343" width="0" style="188" hidden="1" customWidth="1"/>
    <col min="14344" max="14345" width="11.42578125" style="188"/>
    <col min="14346" max="14346" width="0" style="188" hidden="1" customWidth="1"/>
    <col min="14347" max="14347" width="11.42578125" style="188"/>
    <col min="14348" max="14348" width="15.7109375" style="188" customWidth="1"/>
    <col min="14349" max="14588" width="11.42578125" style="188"/>
    <col min="14589" max="14589" width="4.5703125" style="188" customWidth="1"/>
    <col min="14590" max="14590" width="12.5703125" style="188" customWidth="1"/>
    <col min="14591" max="14592" width="11.42578125" style="188"/>
    <col min="14593" max="14593" width="11.42578125" style="188" customWidth="1"/>
    <col min="14594" max="14595" width="11.42578125" style="188"/>
    <col min="14596" max="14596" width="11.42578125" style="188" customWidth="1"/>
    <col min="14597" max="14598" width="11.42578125" style="188"/>
    <col min="14599" max="14599" width="0" style="188" hidden="1" customWidth="1"/>
    <col min="14600" max="14601" width="11.42578125" style="188"/>
    <col min="14602" max="14602" width="0" style="188" hidden="1" customWidth="1"/>
    <col min="14603" max="14603" width="11.42578125" style="188"/>
    <col min="14604" max="14604" width="15.7109375" style="188" customWidth="1"/>
    <col min="14605" max="14844" width="11.42578125" style="188"/>
    <col min="14845" max="14845" width="4.5703125" style="188" customWidth="1"/>
    <col min="14846" max="14846" width="12.5703125" style="188" customWidth="1"/>
    <col min="14847" max="14848" width="11.42578125" style="188"/>
    <col min="14849" max="14849" width="11.42578125" style="188" customWidth="1"/>
    <col min="14850" max="14851" width="11.42578125" style="188"/>
    <col min="14852" max="14852" width="11.42578125" style="188" customWidth="1"/>
    <col min="14853" max="14854" width="11.42578125" style="188"/>
    <col min="14855" max="14855" width="0" style="188" hidden="1" customWidth="1"/>
    <col min="14856" max="14857" width="11.42578125" style="188"/>
    <col min="14858" max="14858" width="0" style="188" hidden="1" customWidth="1"/>
    <col min="14859" max="14859" width="11.42578125" style="188"/>
    <col min="14860" max="14860" width="15.7109375" style="188" customWidth="1"/>
    <col min="14861" max="15100" width="11.42578125" style="188"/>
    <col min="15101" max="15101" width="4.5703125" style="188" customWidth="1"/>
    <col min="15102" max="15102" width="12.5703125" style="188" customWidth="1"/>
    <col min="15103" max="15104" width="11.42578125" style="188"/>
    <col min="15105" max="15105" width="11.42578125" style="188" customWidth="1"/>
    <col min="15106" max="15107" width="11.42578125" style="188"/>
    <col min="15108" max="15108" width="11.42578125" style="188" customWidth="1"/>
    <col min="15109" max="15110" width="11.42578125" style="188"/>
    <col min="15111" max="15111" width="0" style="188" hidden="1" customWidth="1"/>
    <col min="15112" max="15113" width="11.42578125" style="188"/>
    <col min="15114" max="15114" width="0" style="188" hidden="1" customWidth="1"/>
    <col min="15115" max="15115" width="11.42578125" style="188"/>
    <col min="15116" max="15116" width="15.7109375" style="188" customWidth="1"/>
    <col min="15117" max="15356" width="11.42578125" style="188"/>
    <col min="15357" max="15357" width="4.5703125" style="188" customWidth="1"/>
    <col min="15358" max="15358" width="12.5703125" style="188" customWidth="1"/>
    <col min="15359" max="15360" width="11.42578125" style="188"/>
    <col min="15361" max="15361" width="11.42578125" style="188" customWidth="1"/>
    <col min="15362" max="15363" width="11.42578125" style="188"/>
    <col min="15364" max="15364" width="11.42578125" style="188" customWidth="1"/>
    <col min="15365" max="15366" width="11.42578125" style="188"/>
    <col min="15367" max="15367" width="0" style="188" hidden="1" customWidth="1"/>
    <col min="15368" max="15369" width="11.42578125" style="188"/>
    <col min="15370" max="15370" width="0" style="188" hidden="1" customWidth="1"/>
    <col min="15371" max="15371" width="11.42578125" style="188"/>
    <col min="15372" max="15372" width="15.7109375" style="188" customWidth="1"/>
    <col min="15373" max="15612" width="11.42578125" style="188"/>
    <col min="15613" max="15613" width="4.5703125" style="188" customWidth="1"/>
    <col min="15614" max="15614" width="12.5703125" style="188" customWidth="1"/>
    <col min="15615" max="15616" width="11.42578125" style="188"/>
    <col min="15617" max="15617" width="11.42578125" style="188" customWidth="1"/>
    <col min="15618" max="15619" width="11.42578125" style="188"/>
    <col min="15620" max="15620" width="11.42578125" style="188" customWidth="1"/>
    <col min="15621" max="15622" width="11.42578125" style="188"/>
    <col min="15623" max="15623" width="0" style="188" hidden="1" customWidth="1"/>
    <col min="15624" max="15625" width="11.42578125" style="188"/>
    <col min="15626" max="15626" width="0" style="188" hidden="1" customWidth="1"/>
    <col min="15627" max="15627" width="11.42578125" style="188"/>
    <col min="15628" max="15628" width="15.7109375" style="188" customWidth="1"/>
    <col min="15629" max="15868" width="11.42578125" style="188"/>
    <col min="15869" max="15869" width="4.5703125" style="188" customWidth="1"/>
    <col min="15870" max="15870" width="12.5703125" style="188" customWidth="1"/>
    <col min="15871" max="15872" width="11.42578125" style="188"/>
    <col min="15873" max="15873" width="11.42578125" style="188" customWidth="1"/>
    <col min="15874" max="15875" width="11.42578125" style="188"/>
    <col min="15876" max="15876" width="11.42578125" style="188" customWidth="1"/>
    <col min="15877" max="15878" width="11.42578125" style="188"/>
    <col min="15879" max="15879" width="0" style="188" hidden="1" customWidth="1"/>
    <col min="15880" max="15881" width="11.42578125" style="188"/>
    <col min="15882" max="15882" width="0" style="188" hidden="1" customWidth="1"/>
    <col min="15883" max="15883" width="11.42578125" style="188"/>
    <col min="15884" max="15884" width="15.7109375" style="188" customWidth="1"/>
    <col min="15885" max="16124" width="11.42578125" style="188"/>
    <col min="16125" max="16125" width="4.5703125" style="188" customWidth="1"/>
    <col min="16126" max="16126" width="12.5703125" style="188" customWidth="1"/>
    <col min="16127" max="16128" width="11.42578125" style="188"/>
    <col min="16129" max="16129" width="11.42578125" style="188" customWidth="1"/>
    <col min="16130" max="16131" width="11.42578125" style="188"/>
    <col min="16132" max="16132" width="11.42578125" style="188" customWidth="1"/>
    <col min="16133" max="16134" width="11.42578125" style="188"/>
    <col min="16135" max="16135" width="0" style="188" hidden="1" customWidth="1"/>
    <col min="16136" max="16137" width="11.42578125" style="188"/>
    <col min="16138" max="16138" width="0" style="188" hidden="1" customWidth="1"/>
    <col min="16139" max="16139" width="11.42578125" style="188"/>
    <col min="16140" max="16140" width="15.7109375" style="188" customWidth="1"/>
    <col min="16141" max="16384" width="11.42578125" style="188"/>
  </cols>
  <sheetData>
    <row r="2" spans="1:12" x14ac:dyDescent="0.2">
      <c r="A2" s="217" t="s">
        <v>121</v>
      </c>
    </row>
    <row r="3" spans="1:12" x14ac:dyDescent="0.2">
      <c r="A3" s="217" t="s">
        <v>122</v>
      </c>
    </row>
    <row r="5" spans="1:12" ht="12.75" x14ac:dyDescent="0.2">
      <c r="B5" s="424" t="s">
        <v>484</v>
      </c>
      <c r="C5" s="424"/>
      <c r="D5" s="424"/>
      <c r="E5" s="424"/>
      <c r="F5" s="424"/>
      <c r="G5" s="424"/>
      <c r="H5" s="424"/>
      <c r="I5" s="424"/>
      <c r="J5" s="424"/>
      <c r="L5" s="379" t="s">
        <v>595</v>
      </c>
    </row>
    <row r="6" spans="1:12" ht="12.75" x14ac:dyDescent="0.2">
      <c r="B6" s="424" t="s">
        <v>636</v>
      </c>
      <c r="C6" s="424"/>
      <c r="D6" s="424"/>
      <c r="E6" s="424"/>
      <c r="F6" s="424"/>
      <c r="G6" s="424"/>
      <c r="H6" s="424"/>
      <c r="I6" s="424"/>
      <c r="J6" s="424"/>
    </row>
    <row r="8" spans="1:12" x14ac:dyDescent="0.2">
      <c r="B8" s="465" t="s">
        <v>483</v>
      </c>
      <c r="C8" s="466" t="s">
        <v>485</v>
      </c>
      <c r="D8" s="466"/>
      <c r="E8" s="466"/>
      <c r="F8" s="466"/>
      <c r="G8" s="466"/>
      <c r="H8" s="466"/>
      <c r="I8" s="466"/>
      <c r="J8" s="466"/>
    </row>
    <row r="9" spans="1:12" x14ac:dyDescent="0.2">
      <c r="B9" s="465"/>
      <c r="C9" s="466" t="s">
        <v>486</v>
      </c>
      <c r="D9" s="466"/>
      <c r="E9" s="466" t="s">
        <v>487</v>
      </c>
      <c r="F9" s="466"/>
      <c r="G9" s="466" t="s">
        <v>488</v>
      </c>
      <c r="H9" s="466"/>
      <c r="I9" s="466" t="s">
        <v>43</v>
      </c>
      <c r="J9" s="466"/>
    </row>
    <row r="10" spans="1:12" ht="24" x14ac:dyDescent="0.2">
      <c r="B10" s="465"/>
      <c r="C10" s="397" t="s">
        <v>489</v>
      </c>
      <c r="D10" s="397" t="s">
        <v>490</v>
      </c>
      <c r="E10" s="397" t="s">
        <v>489</v>
      </c>
      <c r="F10" s="397" t="s">
        <v>490</v>
      </c>
      <c r="G10" s="397" t="s">
        <v>489</v>
      </c>
      <c r="H10" s="397" t="s">
        <v>490</v>
      </c>
      <c r="I10" s="397" t="s">
        <v>489</v>
      </c>
      <c r="J10" s="397" t="s">
        <v>491</v>
      </c>
    </row>
    <row r="11" spans="1:12" x14ac:dyDescent="0.2">
      <c r="B11" s="251" t="s">
        <v>492</v>
      </c>
      <c r="C11" s="252"/>
      <c r="D11" s="252"/>
      <c r="E11" s="252"/>
      <c r="F11" s="252"/>
      <c r="G11" s="252"/>
      <c r="H11" s="252"/>
      <c r="I11" s="253">
        <v>23671</v>
      </c>
      <c r="J11" s="253">
        <v>102602</v>
      </c>
    </row>
    <row r="12" spans="1:12" x14ac:dyDescent="0.2">
      <c r="B12" s="251">
        <v>2010</v>
      </c>
      <c r="C12" s="252"/>
      <c r="D12" s="252"/>
      <c r="E12" s="252"/>
      <c r="F12" s="252"/>
      <c r="G12" s="252"/>
      <c r="H12" s="252"/>
      <c r="I12" s="253">
        <v>90591</v>
      </c>
      <c r="J12" s="253">
        <v>283345</v>
      </c>
    </row>
    <row r="13" spans="1:12" x14ac:dyDescent="0.2">
      <c r="B13" s="251">
        <v>2011</v>
      </c>
      <c r="C13" s="252"/>
      <c r="D13" s="252"/>
      <c r="E13" s="252"/>
      <c r="F13" s="252"/>
      <c r="G13" s="252"/>
      <c r="H13" s="252"/>
      <c r="I13" s="253">
        <v>105822</v>
      </c>
      <c r="J13" s="253">
        <v>430659</v>
      </c>
    </row>
    <row r="14" spans="1:12" x14ac:dyDescent="0.2">
      <c r="B14" s="251">
        <v>2012</v>
      </c>
      <c r="C14" s="252"/>
      <c r="D14" s="252"/>
      <c r="E14" s="252"/>
      <c r="F14" s="252"/>
      <c r="G14" s="252"/>
      <c r="H14" s="252"/>
      <c r="I14" s="253">
        <v>54727</v>
      </c>
      <c r="J14" s="253">
        <v>214792</v>
      </c>
    </row>
    <row r="15" spans="1:12" x14ac:dyDescent="0.2">
      <c r="B15" s="254">
        <v>41275</v>
      </c>
      <c r="C15" s="255">
        <v>1344</v>
      </c>
      <c r="D15" s="255">
        <v>5074</v>
      </c>
      <c r="E15" s="256">
        <v>84</v>
      </c>
      <c r="F15" s="256">
        <v>433</v>
      </c>
      <c r="G15" s="255">
        <v>1525</v>
      </c>
      <c r="H15" s="255">
        <v>5846</v>
      </c>
      <c r="I15" s="255">
        <v>2953</v>
      </c>
      <c r="J15" s="255">
        <v>11353</v>
      </c>
    </row>
    <row r="16" spans="1:12" x14ac:dyDescent="0.2">
      <c r="B16" s="254">
        <v>41306</v>
      </c>
      <c r="C16" s="255">
        <v>1353</v>
      </c>
      <c r="D16" s="255">
        <v>5003</v>
      </c>
      <c r="E16" s="256">
        <v>87</v>
      </c>
      <c r="F16" s="256">
        <v>397</v>
      </c>
      <c r="G16" s="255">
        <v>1589</v>
      </c>
      <c r="H16" s="255">
        <v>5817</v>
      </c>
      <c r="I16" s="255">
        <v>3029</v>
      </c>
      <c r="J16" s="255">
        <v>11217</v>
      </c>
    </row>
    <row r="17" spans="2:13" x14ac:dyDescent="0.2">
      <c r="B17" s="254">
        <v>41334</v>
      </c>
      <c r="C17" s="255">
        <v>1556</v>
      </c>
      <c r="D17" s="255">
        <v>5790</v>
      </c>
      <c r="E17" s="256">
        <v>83</v>
      </c>
      <c r="F17" s="256">
        <v>353</v>
      </c>
      <c r="G17" s="255">
        <v>1708</v>
      </c>
      <c r="H17" s="255">
        <v>5791</v>
      </c>
      <c r="I17" s="255">
        <v>3347</v>
      </c>
      <c r="J17" s="255">
        <v>11934</v>
      </c>
    </row>
    <row r="18" spans="2:13" x14ac:dyDescent="0.2">
      <c r="B18" s="254">
        <v>41365</v>
      </c>
      <c r="C18" s="255">
        <v>1076</v>
      </c>
      <c r="D18" s="255">
        <v>4086</v>
      </c>
      <c r="E18" s="256">
        <v>69</v>
      </c>
      <c r="F18" s="256">
        <v>271</v>
      </c>
      <c r="G18" s="255">
        <v>1727</v>
      </c>
      <c r="H18" s="255">
        <v>5901</v>
      </c>
      <c r="I18" s="255">
        <v>2872</v>
      </c>
      <c r="J18" s="255">
        <v>10258</v>
      </c>
    </row>
    <row r="19" spans="2:13" x14ac:dyDescent="0.2">
      <c r="B19" s="254">
        <v>41395</v>
      </c>
      <c r="C19" s="256">
        <v>920</v>
      </c>
      <c r="D19" s="255">
        <v>3380</v>
      </c>
      <c r="E19" s="256">
        <v>38</v>
      </c>
      <c r="F19" s="256">
        <v>168</v>
      </c>
      <c r="G19" s="255">
        <v>1182</v>
      </c>
      <c r="H19" s="255">
        <v>4056</v>
      </c>
      <c r="I19" s="255">
        <v>2140</v>
      </c>
      <c r="J19" s="255">
        <v>7604</v>
      </c>
    </row>
    <row r="20" spans="2:13" x14ac:dyDescent="0.2">
      <c r="B20" s="254">
        <v>41426</v>
      </c>
      <c r="C20" s="256">
        <v>911</v>
      </c>
      <c r="D20" s="255">
        <v>3309</v>
      </c>
      <c r="E20" s="256">
        <v>125</v>
      </c>
      <c r="F20" s="256">
        <v>648</v>
      </c>
      <c r="G20" s="255">
        <v>1778</v>
      </c>
      <c r="H20" s="255">
        <v>6154</v>
      </c>
      <c r="I20" s="255">
        <v>2814</v>
      </c>
      <c r="J20" s="255">
        <v>10111</v>
      </c>
    </row>
    <row r="21" spans="2:13" x14ac:dyDescent="0.2">
      <c r="B21" s="254">
        <v>41456</v>
      </c>
      <c r="C21" s="255">
        <v>1073</v>
      </c>
      <c r="D21" s="255">
        <v>3717</v>
      </c>
      <c r="E21" s="256">
        <v>75</v>
      </c>
      <c r="F21" s="256">
        <v>297</v>
      </c>
      <c r="G21" s="255">
        <v>1520</v>
      </c>
      <c r="H21" s="255">
        <v>5115</v>
      </c>
      <c r="I21" s="255">
        <v>2668</v>
      </c>
      <c r="J21" s="255">
        <v>9129</v>
      </c>
    </row>
    <row r="22" spans="2:13" x14ac:dyDescent="0.2">
      <c r="B22" s="254">
        <v>41487</v>
      </c>
      <c r="C22" s="257">
        <v>1037</v>
      </c>
      <c r="D22" s="257">
        <v>3504</v>
      </c>
      <c r="E22" s="258">
        <v>284</v>
      </c>
      <c r="F22" s="257">
        <v>1590</v>
      </c>
      <c r="G22" s="255">
        <v>2172</v>
      </c>
      <c r="H22" s="255">
        <v>6454</v>
      </c>
      <c r="I22" s="255">
        <v>3493</v>
      </c>
      <c r="J22" s="255">
        <v>11548</v>
      </c>
    </row>
    <row r="23" spans="2:13" x14ac:dyDescent="0.2">
      <c r="B23" s="254">
        <v>41518</v>
      </c>
      <c r="C23" s="255">
        <v>2257</v>
      </c>
      <c r="D23" s="255">
        <v>8307</v>
      </c>
      <c r="E23" s="256">
        <v>45</v>
      </c>
      <c r="F23" s="256">
        <v>183</v>
      </c>
      <c r="G23" s="255">
        <v>1509</v>
      </c>
      <c r="H23" s="255">
        <v>5003</v>
      </c>
      <c r="I23" s="255">
        <v>3811</v>
      </c>
      <c r="J23" s="255">
        <v>13493</v>
      </c>
    </row>
    <row r="24" spans="2:13" x14ac:dyDescent="0.2">
      <c r="B24" s="254">
        <v>41548</v>
      </c>
      <c r="C24" s="255">
        <v>2716</v>
      </c>
      <c r="D24" s="255">
        <v>10131</v>
      </c>
      <c r="E24" s="256">
        <v>147</v>
      </c>
      <c r="F24" s="256">
        <v>685</v>
      </c>
      <c r="G24" s="255">
        <v>1865</v>
      </c>
      <c r="H24" s="255">
        <v>6227</v>
      </c>
      <c r="I24" s="255">
        <v>4728</v>
      </c>
      <c r="J24" s="255">
        <v>17043</v>
      </c>
    </row>
    <row r="25" spans="2:13" x14ac:dyDescent="0.2">
      <c r="B25" s="254">
        <v>41579</v>
      </c>
      <c r="C25" s="255">
        <v>1624</v>
      </c>
      <c r="D25" s="255">
        <v>5781</v>
      </c>
      <c r="E25" s="256">
        <v>79</v>
      </c>
      <c r="F25" s="256">
        <v>348</v>
      </c>
      <c r="G25" s="255">
        <v>1639</v>
      </c>
      <c r="H25" s="255">
        <v>5415</v>
      </c>
      <c r="I25" s="255">
        <v>3342</v>
      </c>
      <c r="J25" s="255">
        <v>11544</v>
      </c>
    </row>
    <row r="26" spans="2:13" x14ac:dyDescent="0.2">
      <c r="B26" s="254">
        <v>41609</v>
      </c>
      <c r="C26" s="255">
        <v>1527</v>
      </c>
      <c r="D26" s="255">
        <v>5675</v>
      </c>
      <c r="E26" s="256">
        <v>77</v>
      </c>
      <c r="F26" s="256">
        <v>312</v>
      </c>
      <c r="G26" s="255">
        <v>1584</v>
      </c>
      <c r="H26" s="255">
        <v>4895</v>
      </c>
      <c r="I26" s="255">
        <v>3188</v>
      </c>
      <c r="J26" s="255">
        <v>10882</v>
      </c>
    </row>
    <row r="27" spans="2:13" x14ac:dyDescent="0.2">
      <c r="B27" s="259">
        <v>2013</v>
      </c>
      <c r="C27" s="260">
        <v>17394</v>
      </c>
      <c r="D27" s="260">
        <v>63757</v>
      </c>
      <c r="E27" s="260">
        <v>1193</v>
      </c>
      <c r="F27" s="260">
        <v>5685</v>
      </c>
      <c r="G27" s="260">
        <v>19798</v>
      </c>
      <c r="H27" s="260">
        <v>66674</v>
      </c>
      <c r="I27" s="260">
        <f>SUM(I15:I26)</f>
        <v>38385</v>
      </c>
      <c r="J27" s="260">
        <f>SUM(J15:J26)</f>
        <v>136116</v>
      </c>
    </row>
    <row r="28" spans="2:13" x14ac:dyDescent="0.2">
      <c r="B28" s="254">
        <v>41640</v>
      </c>
      <c r="C28" s="255">
        <v>1680</v>
      </c>
      <c r="D28" s="255">
        <v>6027</v>
      </c>
      <c r="E28" s="256">
        <v>52</v>
      </c>
      <c r="F28" s="256">
        <v>220</v>
      </c>
      <c r="G28" s="255">
        <v>1280</v>
      </c>
      <c r="H28" s="255">
        <v>4011</v>
      </c>
      <c r="I28" s="255">
        <v>3012</v>
      </c>
      <c r="J28" s="255">
        <v>10258</v>
      </c>
    </row>
    <row r="29" spans="2:13" x14ac:dyDescent="0.2">
      <c r="B29" s="254">
        <v>41671</v>
      </c>
      <c r="C29" s="255">
        <v>1550</v>
      </c>
      <c r="D29" s="255">
        <v>5590</v>
      </c>
      <c r="E29" s="256">
        <v>76</v>
      </c>
      <c r="F29" s="256">
        <v>318</v>
      </c>
      <c r="G29" s="255">
        <v>1520</v>
      </c>
      <c r="H29" s="255">
        <v>4945</v>
      </c>
      <c r="I29" s="255">
        <v>3146</v>
      </c>
      <c r="J29" s="255">
        <v>10853</v>
      </c>
    </row>
    <row r="30" spans="2:13" x14ac:dyDescent="0.2">
      <c r="B30" s="254">
        <v>41699</v>
      </c>
      <c r="C30" s="255">
        <v>1367</v>
      </c>
      <c r="D30" s="255">
        <v>4922</v>
      </c>
      <c r="E30" s="256">
        <v>99</v>
      </c>
      <c r="F30" s="256">
        <v>470</v>
      </c>
      <c r="G30" s="255">
        <v>1354</v>
      </c>
      <c r="H30" s="255">
        <v>4290</v>
      </c>
      <c r="I30" s="255">
        <v>2820</v>
      </c>
      <c r="J30" s="255">
        <v>9682</v>
      </c>
    </row>
    <row r="31" spans="2:13" x14ac:dyDescent="0.2">
      <c r="B31" s="254">
        <v>41730</v>
      </c>
      <c r="C31" s="255">
        <v>1713</v>
      </c>
      <c r="D31" s="255">
        <v>6039</v>
      </c>
      <c r="E31" s="256">
        <v>117</v>
      </c>
      <c r="F31" s="256">
        <v>534</v>
      </c>
      <c r="G31" s="255">
        <v>1841</v>
      </c>
      <c r="H31" s="255">
        <v>6029</v>
      </c>
      <c r="I31" s="255">
        <v>3671</v>
      </c>
      <c r="J31" s="255">
        <v>12602</v>
      </c>
    </row>
    <row r="32" spans="2:13" x14ac:dyDescent="0.2">
      <c r="B32" s="254">
        <v>41760</v>
      </c>
      <c r="C32" s="255">
        <v>1767</v>
      </c>
      <c r="D32" s="255">
        <v>6174</v>
      </c>
      <c r="E32" s="256">
        <v>124</v>
      </c>
      <c r="F32" s="256">
        <v>523</v>
      </c>
      <c r="G32" s="255">
        <v>1514</v>
      </c>
      <c r="H32" s="255">
        <v>4663</v>
      </c>
      <c r="I32" s="255">
        <v>3405</v>
      </c>
      <c r="J32" s="255">
        <v>11360</v>
      </c>
      <c r="M32" s="218"/>
    </row>
    <row r="33" spans="2:10" x14ac:dyDescent="0.2">
      <c r="B33" s="254">
        <v>41791</v>
      </c>
      <c r="C33" s="255">
        <v>1613</v>
      </c>
      <c r="D33" s="255">
        <v>5821</v>
      </c>
      <c r="E33" s="256">
        <v>120</v>
      </c>
      <c r="F33" s="256">
        <v>517</v>
      </c>
      <c r="G33" s="255">
        <v>1715</v>
      </c>
      <c r="H33" s="255">
        <v>5301</v>
      </c>
      <c r="I33" s="255">
        <v>3448</v>
      </c>
      <c r="J33" s="255">
        <v>11639</v>
      </c>
    </row>
    <row r="34" spans="2:10" x14ac:dyDescent="0.2">
      <c r="B34" s="254">
        <v>41821</v>
      </c>
      <c r="C34" s="255">
        <v>1419</v>
      </c>
      <c r="D34" s="255">
        <v>4978</v>
      </c>
      <c r="E34" s="256">
        <v>88</v>
      </c>
      <c r="F34" s="256">
        <v>412</v>
      </c>
      <c r="G34" s="255">
        <v>1625</v>
      </c>
      <c r="H34" s="255">
        <v>5129</v>
      </c>
      <c r="I34" s="255">
        <v>3132</v>
      </c>
      <c r="J34" s="255">
        <v>10519</v>
      </c>
    </row>
    <row r="35" spans="2:10" x14ac:dyDescent="0.2">
      <c r="B35" s="254">
        <v>41852</v>
      </c>
      <c r="C35" s="255">
        <v>1494</v>
      </c>
      <c r="D35" s="255">
        <v>5380</v>
      </c>
      <c r="E35" s="256">
        <v>98</v>
      </c>
      <c r="F35" s="256">
        <v>469</v>
      </c>
      <c r="G35" s="255">
        <v>2110</v>
      </c>
      <c r="H35" s="255">
        <v>6696</v>
      </c>
      <c r="I35" s="255">
        <f t="shared" ref="I35:J39" si="0">C35+E35+G35</f>
        <v>3702</v>
      </c>
      <c r="J35" s="255">
        <f t="shared" si="0"/>
        <v>12545</v>
      </c>
    </row>
    <row r="36" spans="2:10" x14ac:dyDescent="0.2">
      <c r="B36" s="254">
        <v>41883</v>
      </c>
      <c r="C36" s="255">
        <v>2074</v>
      </c>
      <c r="D36" s="255">
        <v>6815</v>
      </c>
      <c r="E36" s="256">
        <v>153</v>
      </c>
      <c r="F36" s="256">
        <v>619</v>
      </c>
      <c r="G36" s="255">
        <v>1891</v>
      </c>
      <c r="H36" s="255">
        <v>5544</v>
      </c>
      <c r="I36" s="255">
        <f t="shared" si="0"/>
        <v>4118</v>
      </c>
      <c r="J36" s="255">
        <f t="shared" si="0"/>
        <v>12978</v>
      </c>
    </row>
    <row r="37" spans="2:10" x14ac:dyDescent="0.2">
      <c r="B37" s="254">
        <v>41913</v>
      </c>
      <c r="C37" s="255">
        <v>1793</v>
      </c>
      <c r="D37" s="255">
        <v>6196</v>
      </c>
      <c r="E37" s="256">
        <v>99</v>
      </c>
      <c r="F37" s="256">
        <v>453</v>
      </c>
      <c r="G37" s="255">
        <v>2822</v>
      </c>
      <c r="H37" s="255">
        <v>9121</v>
      </c>
      <c r="I37" s="255">
        <f t="shared" si="0"/>
        <v>4714</v>
      </c>
      <c r="J37" s="255">
        <f t="shared" si="0"/>
        <v>15770</v>
      </c>
    </row>
    <row r="38" spans="2:10" x14ac:dyDescent="0.2">
      <c r="B38" s="254">
        <v>41944</v>
      </c>
      <c r="C38" s="255">
        <v>1417</v>
      </c>
      <c r="D38" s="255">
        <v>5025</v>
      </c>
      <c r="E38" s="256">
        <v>119</v>
      </c>
      <c r="F38" s="256">
        <v>521</v>
      </c>
      <c r="G38" s="255">
        <v>2963</v>
      </c>
      <c r="H38" s="255">
        <v>9093</v>
      </c>
      <c r="I38" s="255">
        <f t="shared" si="0"/>
        <v>4499</v>
      </c>
      <c r="J38" s="255">
        <f t="shared" si="0"/>
        <v>14639</v>
      </c>
    </row>
    <row r="39" spans="2:10" x14ac:dyDescent="0.2">
      <c r="B39" s="254">
        <v>41974</v>
      </c>
      <c r="C39" s="255">
        <v>2023</v>
      </c>
      <c r="D39" s="255">
        <v>7131</v>
      </c>
      <c r="E39" s="256">
        <v>157</v>
      </c>
      <c r="F39" s="256">
        <v>606</v>
      </c>
      <c r="G39" s="255">
        <v>2407</v>
      </c>
      <c r="H39" s="255">
        <v>7565</v>
      </c>
      <c r="I39" s="255">
        <f t="shared" si="0"/>
        <v>4587</v>
      </c>
      <c r="J39" s="255">
        <f t="shared" si="0"/>
        <v>15302</v>
      </c>
    </row>
    <row r="40" spans="2:10" x14ac:dyDescent="0.2">
      <c r="B40" s="259">
        <v>2014</v>
      </c>
      <c r="C40" s="260">
        <f>SUM(C28:C39)</f>
        <v>19910</v>
      </c>
      <c r="D40" s="260">
        <f t="shared" ref="D40:H40" si="1">SUM(D28:D39)</f>
        <v>70098</v>
      </c>
      <c r="E40" s="260">
        <f t="shared" si="1"/>
        <v>1302</v>
      </c>
      <c r="F40" s="260">
        <f t="shared" si="1"/>
        <v>5662</v>
      </c>
      <c r="G40" s="260">
        <f t="shared" si="1"/>
        <v>23042</v>
      </c>
      <c r="H40" s="260">
        <f t="shared" si="1"/>
        <v>72387</v>
      </c>
      <c r="I40" s="260">
        <f>SUM(I28:I39)</f>
        <v>44254</v>
      </c>
      <c r="J40" s="260">
        <f>SUM(J28:J39)</f>
        <v>148147</v>
      </c>
    </row>
    <row r="41" spans="2:10" x14ac:dyDescent="0.2">
      <c r="B41" s="261">
        <v>42005</v>
      </c>
      <c r="C41" s="262">
        <v>1303</v>
      </c>
      <c r="D41" s="262">
        <v>4627</v>
      </c>
      <c r="E41" s="262">
        <v>90</v>
      </c>
      <c r="F41" s="262">
        <v>407</v>
      </c>
      <c r="G41" s="262">
        <v>2299</v>
      </c>
      <c r="H41" s="262">
        <v>7138</v>
      </c>
      <c r="I41" s="255">
        <f t="shared" ref="I41:J52" si="2">C41+E41+G41</f>
        <v>3692</v>
      </c>
      <c r="J41" s="255">
        <f t="shared" si="2"/>
        <v>12172</v>
      </c>
    </row>
    <row r="42" spans="2:10" x14ac:dyDescent="0.2">
      <c r="B42" s="261">
        <v>42036</v>
      </c>
      <c r="C42" s="262">
        <v>1126</v>
      </c>
      <c r="D42" s="262">
        <v>4105</v>
      </c>
      <c r="E42" s="262">
        <v>68</v>
      </c>
      <c r="F42" s="262">
        <v>319</v>
      </c>
      <c r="G42" s="262">
        <v>1895</v>
      </c>
      <c r="H42" s="262">
        <v>5828</v>
      </c>
      <c r="I42" s="255">
        <f t="shared" si="2"/>
        <v>3089</v>
      </c>
      <c r="J42" s="255">
        <f t="shared" si="2"/>
        <v>10252</v>
      </c>
    </row>
    <row r="43" spans="2:10" x14ac:dyDescent="0.2">
      <c r="B43" s="261">
        <v>42064</v>
      </c>
      <c r="C43" s="262">
        <v>1509</v>
      </c>
      <c r="D43" s="262">
        <v>5148</v>
      </c>
      <c r="E43" s="262">
        <v>142</v>
      </c>
      <c r="F43" s="262">
        <v>601</v>
      </c>
      <c r="G43" s="262">
        <v>2308</v>
      </c>
      <c r="H43" s="262">
        <v>7031</v>
      </c>
      <c r="I43" s="255">
        <f t="shared" si="2"/>
        <v>3959</v>
      </c>
      <c r="J43" s="255">
        <f t="shared" si="2"/>
        <v>12780</v>
      </c>
    </row>
    <row r="44" spans="2:10" x14ac:dyDescent="0.2">
      <c r="B44" s="261">
        <v>42095</v>
      </c>
      <c r="C44" s="262">
        <v>1305</v>
      </c>
      <c r="D44" s="262">
        <v>4297</v>
      </c>
      <c r="E44" s="262">
        <v>154</v>
      </c>
      <c r="F44" s="262">
        <v>670</v>
      </c>
      <c r="G44" s="262">
        <v>2740</v>
      </c>
      <c r="H44" s="262">
        <v>8147</v>
      </c>
      <c r="I44" s="255">
        <f t="shared" si="2"/>
        <v>4199</v>
      </c>
      <c r="J44" s="255">
        <f t="shared" si="2"/>
        <v>13114</v>
      </c>
    </row>
    <row r="45" spans="2:10" x14ac:dyDescent="0.2">
      <c r="B45" s="261">
        <v>42125</v>
      </c>
      <c r="C45" s="262">
        <v>1328</v>
      </c>
      <c r="D45" s="262">
        <v>4634</v>
      </c>
      <c r="E45" s="262">
        <v>162</v>
      </c>
      <c r="F45" s="262">
        <v>698</v>
      </c>
      <c r="G45" s="262">
        <v>2387</v>
      </c>
      <c r="H45" s="262">
        <v>7056</v>
      </c>
      <c r="I45" s="255">
        <f t="shared" si="2"/>
        <v>3877</v>
      </c>
      <c r="J45" s="255">
        <f t="shared" si="2"/>
        <v>12388</v>
      </c>
    </row>
    <row r="46" spans="2:10" x14ac:dyDescent="0.2">
      <c r="B46" s="261">
        <v>42156</v>
      </c>
      <c r="C46" s="262">
        <v>1079</v>
      </c>
      <c r="D46" s="262">
        <v>3931</v>
      </c>
      <c r="E46" s="262">
        <v>121</v>
      </c>
      <c r="F46" s="262">
        <v>595</v>
      </c>
      <c r="G46" s="262">
        <v>2940</v>
      </c>
      <c r="H46" s="262">
        <v>8577</v>
      </c>
      <c r="I46" s="255">
        <f t="shared" si="2"/>
        <v>4140</v>
      </c>
      <c r="J46" s="255">
        <f t="shared" si="2"/>
        <v>13103</v>
      </c>
    </row>
    <row r="47" spans="2:10" x14ac:dyDescent="0.2">
      <c r="B47" s="261">
        <v>42186</v>
      </c>
      <c r="C47" s="262">
        <v>1562</v>
      </c>
      <c r="D47" s="262">
        <v>5243</v>
      </c>
      <c r="E47" s="262">
        <v>193</v>
      </c>
      <c r="F47" s="262">
        <v>896</v>
      </c>
      <c r="G47" s="262">
        <v>1660</v>
      </c>
      <c r="H47" s="262">
        <v>4806</v>
      </c>
      <c r="I47" s="255">
        <f t="shared" si="2"/>
        <v>3415</v>
      </c>
      <c r="J47" s="255">
        <f t="shared" si="2"/>
        <v>10945</v>
      </c>
    </row>
    <row r="48" spans="2:10" x14ac:dyDescent="0.2">
      <c r="B48" s="261">
        <v>42217</v>
      </c>
      <c r="C48" s="262">
        <v>1389</v>
      </c>
      <c r="D48" s="262">
        <v>4383</v>
      </c>
      <c r="E48" s="262">
        <v>321</v>
      </c>
      <c r="F48" s="262">
        <v>1453</v>
      </c>
      <c r="G48" s="262">
        <v>4348</v>
      </c>
      <c r="H48" s="262">
        <v>12994</v>
      </c>
      <c r="I48" s="255">
        <f t="shared" si="2"/>
        <v>6058</v>
      </c>
      <c r="J48" s="255">
        <f t="shared" si="2"/>
        <v>18830</v>
      </c>
    </row>
    <row r="49" spans="2:10" x14ac:dyDescent="0.2">
      <c r="B49" s="261">
        <v>42248</v>
      </c>
      <c r="C49" s="262">
        <v>2017</v>
      </c>
      <c r="D49" s="262">
        <v>7335</v>
      </c>
      <c r="E49" s="262">
        <v>176</v>
      </c>
      <c r="F49" s="262">
        <v>801</v>
      </c>
      <c r="G49" s="262">
        <v>2843</v>
      </c>
      <c r="H49" s="262">
        <v>8849</v>
      </c>
      <c r="I49" s="255">
        <f t="shared" si="2"/>
        <v>5036</v>
      </c>
      <c r="J49" s="255">
        <f t="shared" si="2"/>
        <v>16985</v>
      </c>
    </row>
    <row r="50" spans="2:10" x14ac:dyDescent="0.2">
      <c r="B50" s="261">
        <v>42278</v>
      </c>
      <c r="C50" s="262">
        <v>1395</v>
      </c>
      <c r="D50" s="262">
        <v>4572</v>
      </c>
      <c r="E50" s="262">
        <v>175</v>
      </c>
      <c r="F50" s="262">
        <v>799</v>
      </c>
      <c r="G50" s="262">
        <v>2605</v>
      </c>
      <c r="H50" s="262">
        <v>7454</v>
      </c>
      <c r="I50" s="255">
        <f t="shared" si="2"/>
        <v>4175</v>
      </c>
      <c r="J50" s="255">
        <f t="shared" si="2"/>
        <v>12825</v>
      </c>
    </row>
    <row r="51" spans="2:10" x14ac:dyDescent="0.2">
      <c r="B51" s="261">
        <v>42309</v>
      </c>
      <c r="C51" s="262">
        <v>1495</v>
      </c>
      <c r="D51" s="262">
        <v>5282</v>
      </c>
      <c r="E51" s="262">
        <v>166</v>
      </c>
      <c r="F51" s="262">
        <v>712</v>
      </c>
      <c r="G51" s="262">
        <v>3733</v>
      </c>
      <c r="H51" s="262">
        <v>10856</v>
      </c>
      <c r="I51" s="255">
        <f t="shared" si="2"/>
        <v>5394</v>
      </c>
      <c r="J51" s="255">
        <f t="shared" si="2"/>
        <v>16850</v>
      </c>
    </row>
    <row r="52" spans="2:10" x14ac:dyDescent="0.2">
      <c r="B52" s="261">
        <v>42339</v>
      </c>
      <c r="C52" s="262">
        <v>1645</v>
      </c>
      <c r="D52" s="262">
        <v>5189</v>
      </c>
      <c r="E52" s="262">
        <v>200</v>
      </c>
      <c r="F52" s="262">
        <v>809</v>
      </c>
      <c r="G52" s="262">
        <v>2771</v>
      </c>
      <c r="H52" s="262">
        <v>8572</v>
      </c>
      <c r="I52" s="255">
        <f t="shared" si="2"/>
        <v>4616</v>
      </c>
      <c r="J52" s="255">
        <f t="shared" si="2"/>
        <v>14570</v>
      </c>
    </row>
    <row r="53" spans="2:10" x14ac:dyDescent="0.2">
      <c r="B53" s="259">
        <v>2015</v>
      </c>
      <c r="C53" s="263">
        <f>SUM(C41:C52)</f>
        <v>17153</v>
      </c>
      <c r="D53" s="263">
        <f t="shared" ref="D53:I53" si="3">SUM(D41:D52)</f>
        <v>58746</v>
      </c>
      <c r="E53" s="263">
        <f t="shared" si="3"/>
        <v>1968</v>
      </c>
      <c r="F53" s="263">
        <f t="shared" si="3"/>
        <v>8760</v>
      </c>
      <c r="G53" s="263">
        <f t="shared" si="3"/>
        <v>32529</v>
      </c>
      <c r="H53" s="263">
        <f t="shared" si="3"/>
        <v>97308</v>
      </c>
      <c r="I53" s="263">
        <f t="shared" si="3"/>
        <v>51650</v>
      </c>
      <c r="J53" s="263">
        <f>SUM(J41:J52)</f>
        <v>164814</v>
      </c>
    </row>
    <row r="54" spans="2:10" x14ac:dyDescent="0.2">
      <c r="B54" s="261">
        <v>42370</v>
      </c>
      <c r="C54" s="262">
        <v>1402</v>
      </c>
      <c r="D54" s="262">
        <v>4801</v>
      </c>
      <c r="E54" s="262">
        <v>157</v>
      </c>
      <c r="F54" s="262">
        <v>645</v>
      </c>
      <c r="G54" s="262">
        <v>2531</v>
      </c>
      <c r="H54" s="262">
        <v>7419</v>
      </c>
      <c r="I54" s="255">
        <f t="shared" ref="I54:J65" si="4">C54+E54+G54</f>
        <v>4090</v>
      </c>
      <c r="J54" s="255">
        <f t="shared" si="4"/>
        <v>12865</v>
      </c>
    </row>
    <row r="55" spans="2:10" x14ac:dyDescent="0.2">
      <c r="B55" s="261">
        <v>42401</v>
      </c>
      <c r="C55" s="262">
        <v>964</v>
      </c>
      <c r="D55" s="262">
        <v>3139</v>
      </c>
      <c r="E55" s="262">
        <v>156</v>
      </c>
      <c r="F55" s="262">
        <v>644</v>
      </c>
      <c r="G55" s="262">
        <v>2723</v>
      </c>
      <c r="H55" s="262">
        <v>8130</v>
      </c>
      <c r="I55" s="255">
        <f t="shared" si="4"/>
        <v>3843</v>
      </c>
      <c r="J55" s="255">
        <f t="shared" si="4"/>
        <v>11913</v>
      </c>
    </row>
    <row r="56" spans="2:10" x14ac:dyDescent="0.2">
      <c r="B56" s="261">
        <v>42430</v>
      </c>
      <c r="C56" s="262">
        <v>1710</v>
      </c>
      <c r="D56" s="262">
        <v>5724</v>
      </c>
      <c r="E56" s="262">
        <v>238</v>
      </c>
      <c r="F56" s="262">
        <v>993</v>
      </c>
      <c r="G56" s="262">
        <v>3197</v>
      </c>
      <c r="H56" s="262">
        <v>9196</v>
      </c>
      <c r="I56" s="255">
        <f t="shared" si="4"/>
        <v>5145</v>
      </c>
      <c r="J56" s="255">
        <f t="shared" si="4"/>
        <v>15913</v>
      </c>
    </row>
    <row r="57" spans="2:10" x14ac:dyDescent="0.2">
      <c r="B57" s="261">
        <v>42461</v>
      </c>
      <c r="C57" s="262">
        <v>1579</v>
      </c>
      <c r="D57" s="262">
        <v>5412</v>
      </c>
      <c r="E57" s="262">
        <v>196</v>
      </c>
      <c r="F57" s="262">
        <v>787</v>
      </c>
      <c r="G57" s="262">
        <v>2640</v>
      </c>
      <c r="H57" s="262">
        <v>7635</v>
      </c>
      <c r="I57" s="255">
        <f t="shared" si="4"/>
        <v>4415</v>
      </c>
      <c r="J57" s="255">
        <f t="shared" si="4"/>
        <v>13834</v>
      </c>
    </row>
    <row r="58" spans="2:10" x14ac:dyDescent="0.2">
      <c r="B58" s="261">
        <v>42491</v>
      </c>
      <c r="C58" s="262">
        <v>1550</v>
      </c>
      <c r="D58" s="262">
        <v>5486</v>
      </c>
      <c r="E58" s="262">
        <v>180</v>
      </c>
      <c r="F58" s="262">
        <v>760</v>
      </c>
      <c r="G58" s="262">
        <v>2933</v>
      </c>
      <c r="H58" s="262">
        <v>8633</v>
      </c>
      <c r="I58" s="255">
        <f t="shared" si="4"/>
        <v>4663</v>
      </c>
      <c r="J58" s="255">
        <f t="shared" si="4"/>
        <v>14879</v>
      </c>
    </row>
    <row r="59" spans="2:10" x14ac:dyDescent="0.2">
      <c r="B59" s="261">
        <v>42522</v>
      </c>
      <c r="C59" s="262">
        <v>1015</v>
      </c>
      <c r="D59" s="262">
        <v>3452</v>
      </c>
      <c r="E59" s="262">
        <v>121</v>
      </c>
      <c r="F59" s="262">
        <v>555</v>
      </c>
      <c r="G59" s="262">
        <v>2658</v>
      </c>
      <c r="H59" s="262">
        <v>7478</v>
      </c>
      <c r="I59" s="255">
        <f t="shared" si="4"/>
        <v>3794</v>
      </c>
      <c r="J59" s="255">
        <f t="shared" si="4"/>
        <v>11485</v>
      </c>
    </row>
    <row r="60" spans="2:10" x14ac:dyDescent="0.2">
      <c r="B60" s="261">
        <v>42552</v>
      </c>
      <c r="C60" s="262">
        <v>1746</v>
      </c>
      <c r="D60" s="262">
        <v>6028</v>
      </c>
      <c r="E60" s="262">
        <v>157</v>
      </c>
      <c r="F60" s="262">
        <v>657</v>
      </c>
      <c r="G60" s="262">
        <v>2535</v>
      </c>
      <c r="H60" s="262">
        <v>7430</v>
      </c>
      <c r="I60" s="255">
        <f t="shared" si="4"/>
        <v>4438</v>
      </c>
      <c r="J60" s="255">
        <f t="shared" si="4"/>
        <v>14115</v>
      </c>
    </row>
    <row r="61" spans="2:10" x14ac:dyDescent="0.2">
      <c r="B61" s="261">
        <v>42583</v>
      </c>
      <c r="C61" s="262">
        <v>1390</v>
      </c>
      <c r="D61" s="262">
        <v>4511</v>
      </c>
      <c r="E61" s="262">
        <v>153</v>
      </c>
      <c r="F61" s="262">
        <v>578</v>
      </c>
      <c r="G61" s="262">
        <v>3151</v>
      </c>
      <c r="H61" s="262">
        <v>9173</v>
      </c>
      <c r="I61" s="255">
        <f t="shared" si="4"/>
        <v>4694</v>
      </c>
      <c r="J61" s="255">
        <f t="shared" si="4"/>
        <v>14262</v>
      </c>
    </row>
    <row r="62" spans="2:10" x14ac:dyDescent="0.2">
      <c r="B62" s="261">
        <v>42614</v>
      </c>
      <c r="C62" s="262">
        <v>1402</v>
      </c>
      <c r="D62" s="262">
        <v>4329</v>
      </c>
      <c r="E62" s="262">
        <v>196</v>
      </c>
      <c r="F62" s="262">
        <v>823</v>
      </c>
      <c r="G62" s="262">
        <v>2981</v>
      </c>
      <c r="H62" s="262">
        <v>8807</v>
      </c>
      <c r="I62" s="255">
        <f t="shared" si="4"/>
        <v>4579</v>
      </c>
      <c r="J62" s="255">
        <f t="shared" si="4"/>
        <v>13959</v>
      </c>
    </row>
    <row r="63" spans="2:10" x14ac:dyDescent="0.2">
      <c r="B63" s="261">
        <v>42644</v>
      </c>
      <c r="C63" s="262">
        <v>1480</v>
      </c>
      <c r="D63" s="262">
        <v>5044</v>
      </c>
      <c r="E63" s="262">
        <v>136</v>
      </c>
      <c r="F63" s="262">
        <v>536</v>
      </c>
      <c r="G63" s="262">
        <v>2791</v>
      </c>
      <c r="H63" s="262">
        <v>8111</v>
      </c>
      <c r="I63" s="255">
        <f t="shared" si="4"/>
        <v>4407</v>
      </c>
      <c r="J63" s="255">
        <f t="shared" si="4"/>
        <v>13691</v>
      </c>
    </row>
    <row r="64" spans="2:10" x14ac:dyDescent="0.2">
      <c r="B64" s="261">
        <v>42675</v>
      </c>
      <c r="C64" s="262">
        <v>1497</v>
      </c>
      <c r="D64" s="262">
        <v>5099</v>
      </c>
      <c r="E64" s="262">
        <v>128</v>
      </c>
      <c r="F64" s="262">
        <v>483</v>
      </c>
      <c r="G64" s="262">
        <v>2064</v>
      </c>
      <c r="H64" s="262">
        <v>6110</v>
      </c>
      <c r="I64" s="255">
        <f t="shared" si="4"/>
        <v>3689</v>
      </c>
      <c r="J64" s="255">
        <f t="shared" si="4"/>
        <v>11692</v>
      </c>
    </row>
    <row r="65" spans="2:10" x14ac:dyDescent="0.2">
      <c r="B65" s="261">
        <v>42705</v>
      </c>
      <c r="C65" s="262">
        <v>1565</v>
      </c>
      <c r="D65" s="262">
        <v>5550</v>
      </c>
      <c r="E65" s="262">
        <v>94</v>
      </c>
      <c r="F65" s="262">
        <v>399</v>
      </c>
      <c r="G65" s="262">
        <v>3636</v>
      </c>
      <c r="H65" s="262">
        <v>11125</v>
      </c>
      <c r="I65" s="255">
        <f t="shared" si="4"/>
        <v>5295</v>
      </c>
      <c r="J65" s="255">
        <f t="shared" si="4"/>
        <v>17074</v>
      </c>
    </row>
    <row r="66" spans="2:10" x14ac:dyDescent="0.2">
      <c r="B66" s="259">
        <v>2016</v>
      </c>
      <c r="C66" s="263">
        <f>SUM(C54:C65)</f>
        <v>17300</v>
      </c>
      <c r="D66" s="263">
        <f t="shared" ref="D66:H66" si="5">SUM(D54:D65)</f>
        <v>58575</v>
      </c>
      <c r="E66" s="263">
        <f t="shared" si="5"/>
        <v>1912</v>
      </c>
      <c r="F66" s="263">
        <f t="shared" si="5"/>
        <v>7860</v>
      </c>
      <c r="G66" s="263">
        <f t="shared" si="5"/>
        <v>33840</v>
      </c>
      <c r="H66" s="263">
        <f t="shared" si="5"/>
        <v>99247</v>
      </c>
      <c r="I66" s="263">
        <f>SUM(I54:I65)</f>
        <v>53052</v>
      </c>
      <c r="J66" s="263">
        <f>SUM(J54:J65)</f>
        <v>165682</v>
      </c>
    </row>
    <row r="67" spans="2:10" x14ac:dyDescent="0.2">
      <c r="B67" s="261">
        <v>42736</v>
      </c>
      <c r="C67" s="262">
        <v>1578</v>
      </c>
      <c r="D67" s="262">
        <v>5100</v>
      </c>
      <c r="E67" s="262">
        <v>122</v>
      </c>
      <c r="F67" s="262">
        <v>478</v>
      </c>
      <c r="G67" s="262">
        <v>3277</v>
      </c>
      <c r="H67" s="262">
        <v>9466</v>
      </c>
      <c r="I67" s="255">
        <f t="shared" ref="I67:J78" si="6">C67+E67+G67</f>
        <v>4977</v>
      </c>
      <c r="J67" s="255">
        <f t="shared" si="6"/>
        <v>15044</v>
      </c>
    </row>
    <row r="68" spans="2:10" x14ac:dyDescent="0.2">
      <c r="B68" s="261">
        <v>42767</v>
      </c>
      <c r="C68" s="262">
        <v>1309</v>
      </c>
      <c r="D68" s="262">
        <v>4472</v>
      </c>
      <c r="E68" s="262">
        <v>118</v>
      </c>
      <c r="F68" s="262">
        <v>502</v>
      </c>
      <c r="G68" s="262">
        <v>3001</v>
      </c>
      <c r="H68" s="262">
        <v>8506</v>
      </c>
      <c r="I68" s="255">
        <f t="shared" si="6"/>
        <v>4428</v>
      </c>
      <c r="J68" s="255">
        <f t="shared" si="6"/>
        <v>13480</v>
      </c>
    </row>
    <row r="69" spans="2:10" x14ac:dyDescent="0.2">
      <c r="B69" s="261">
        <v>42795</v>
      </c>
      <c r="C69" s="262">
        <v>1433</v>
      </c>
      <c r="D69" s="262">
        <v>4492</v>
      </c>
      <c r="E69" s="262">
        <v>123</v>
      </c>
      <c r="F69" s="262">
        <v>484</v>
      </c>
      <c r="G69" s="262">
        <v>2598</v>
      </c>
      <c r="H69" s="262">
        <v>7750</v>
      </c>
      <c r="I69" s="255">
        <f t="shared" si="6"/>
        <v>4154</v>
      </c>
      <c r="J69" s="255">
        <f t="shared" si="6"/>
        <v>12726</v>
      </c>
    </row>
    <row r="70" spans="2:10" x14ac:dyDescent="0.2">
      <c r="B70" s="261">
        <v>42826</v>
      </c>
      <c r="C70" s="262">
        <v>1610</v>
      </c>
      <c r="D70" s="262">
        <v>5252</v>
      </c>
      <c r="E70" s="262">
        <v>163</v>
      </c>
      <c r="F70" s="262">
        <v>704</v>
      </c>
      <c r="G70" s="262">
        <v>2935</v>
      </c>
      <c r="H70" s="262">
        <v>8131</v>
      </c>
      <c r="I70" s="255">
        <f t="shared" si="6"/>
        <v>4708</v>
      </c>
      <c r="J70" s="255">
        <f t="shared" si="6"/>
        <v>14087</v>
      </c>
    </row>
    <row r="71" spans="2:10" x14ac:dyDescent="0.2">
      <c r="B71" s="261">
        <v>42856</v>
      </c>
      <c r="C71" s="262">
        <v>1418</v>
      </c>
      <c r="D71" s="262">
        <v>4341</v>
      </c>
      <c r="E71" s="262">
        <v>177</v>
      </c>
      <c r="F71" s="262">
        <v>637</v>
      </c>
      <c r="G71" s="262">
        <v>3318</v>
      </c>
      <c r="H71" s="262">
        <v>8846</v>
      </c>
      <c r="I71" s="255">
        <f t="shared" si="6"/>
        <v>4913</v>
      </c>
      <c r="J71" s="255">
        <f t="shared" si="6"/>
        <v>13824</v>
      </c>
    </row>
    <row r="72" spans="2:10" x14ac:dyDescent="0.2">
      <c r="B72" s="261">
        <v>42887</v>
      </c>
      <c r="C72" s="262">
        <v>1230</v>
      </c>
      <c r="D72" s="262">
        <v>4069</v>
      </c>
      <c r="E72" s="262">
        <v>108</v>
      </c>
      <c r="F72" s="262">
        <v>460</v>
      </c>
      <c r="G72" s="262">
        <v>2707</v>
      </c>
      <c r="H72" s="262">
        <v>8139</v>
      </c>
      <c r="I72" s="255">
        <f t="shared" si="6"/>
        <v>4045</v>
      </c>
      <c r="J72" s="255">
        <f t="shared" si="6"/>
        <v>12668</v>
      </c>
    </row>
    <row r="73" spans="2:10" x14ac:dyDescent="0.2">
      <c r="B73" s="261">
        <v>42917</v>
      </c>
      <c r="C73" s="262">
        <v>1191</v>
      </c>
      <c r="D73" s="262">
        <v>4093</v>
      </c>
      <c r="E73" s="262">
        <v>118</v>
      </c>
      <c r="F73" s="262">
        <v>524</v>
      </c>
      <c r="G73" s="262">
        <v>3460</v>
      </c>
      <c r="H73" s="262">
        <v>9428</v>
      </c>
      <c r="I73" s="255">
        <f t="shared" si="6"/>
        <v>4769</v>
      </c>
      <c r="J73" s="255">
        <f t="shared" si="6"/>
        <v>14045</v>
      </c>
    </row>
    <row r="74" spans="2:10" x14ac:dyDescent="0.2">
      <c r="B74" s="261">
        <v>42948</v>
      </c>
      <c r="C74" s="262">
        <v>1646</v>
      </c>
      <c r="D74" s="262">
        <v>5129</v>
      </c>
      <c r="E74" s="262">
        <v>226</v>
      </c>
      <c r="F74" s="262">
        <v>888</v>
      </c>
      <c r="G74" s="262">
        <v>3406</v>
      </c>
      <c r="H74" s="262">
        <v>9871</v>
      </c>
      <c r="I74" s="255">
        <f t="shared" si="6"/>
        <v>5278</v>
      </c>
      <c r="J74" s="255">
        <f t="shared" si="6"/>
        <v>15888</v>
      </c>
    </row>
    <row r="75" spans="2:10" x14ac:dyDescent="0.2">
      <c r="B75" s="261">
        <v>42979</v>
      </c>
      <c r="C75" s="262">
        <v>1788</v>
      </c>
      <c r="D75" s="262">
        <v>5884</v>
      </c>
      <c r="E75" s="262">
        <v>227</v>
      </c>
      <c r="F75" s="262">
        <v>1042</v>
      </c>
      <c r="G75" s="262">
        <v>1959</v>
      </c>
      <c r="H75" s="262">
        <v>5773</v>
      </c>
      <c r="I75" s="255">
        <f t="shared" si="6"/>
        <v>3974</v>
      </c>
      <c r="J75" s="255">
        <f t="shared" si="6"/>
        <v>12699</v>
      </c>
    </row>
    <row r="76" spans="2:10" x14ac:dyDescent="0.2">
      <c r="B76" s="261">
        <v>43009</v>
      </c>
      <c r="C76" s="262">
        <v>1600</v>
      </c>
      <c r="D76" s="262">
        <v>5166</v>
      </c>
      <c r="E76" s="262">
        <v>160</v>
      </c>
      <c r="F76" s="262">
        <v>678</v>
      </c>
      <c r="G76" s="262">
        <v>5186</v>
      </c>
      <c r="H76" s="262">
        <v>14719</v>
      </c>
      <c r="I76" s="255">
        <f t="shared" si="6"/>
        <v>6946</v>
      </c>
      <c r="J76" s="255">
        <f t="shared" si="6"/>
        <v>20563</v>
      </c>
    </row>
    <row r="77" spans="2:10" x14ac:dyDescent="0.2">
      <c r="B77" s="261">
        <v>43040</v>
      </c>
      <c r="C77" s="262">
        <v>1751</v>
      </c>
      <c r="D77" s="262">
        <v>5849</v>
      </c>
      <c r="E77" s="262">
        <v>177</v>
      </c>
      <c r="F77" s="262">
        <v>742</v>
      </c>
      <c r="G77" s="262">
        <v>3371</v>
      </c>
      <c r="H77" s="262">
        <v>9775</v>
      </c>
      <c r="I77" s="255">
        <f t="shared" si="6"/>
        <v>5299</v>
      </c>
      <c r="J77" s="255">
        <f t="shared" si="6"/>
        <v>16366</v>
      </c>
    </row>
    <row r="78" spans="2:10" x14ac:dyDescent="0.2">
      <c r="B78" s="261">
        <v>43070</v>
      </c>
      <c r="C78" s="262">
        <v>1618</v>
      </c>
      <c r="D78" s="262">
        <v>5288</v>
      </c>
      <c r="E78" s="262">
        <v>188</v>
      </c>
      <c r="F78" s="262">
        <v>708</v>
      </c>
      <c r="G78" s="262">
        <v>3152</v>
      </c>
      <c r="H78" s="262">
        <v>9366</v>
      </c>
      <c r="I78" s="255">
        <f t="shared" si="6"/>
        <v>4958</v>
      </c>
      <c r="J78" s="255">
        <f t="shared" si="6"/>
        <v>15362</v>
      </c>
    </row>
    <row r="79" spans="2:10" x14ac:dyDescent="0.2">
      <c r="B79" s="259">
        <v>2017</v>
      </c>
      <c r="C79" s="263">
        <f>SUM(C67:C78)</f>
        <v>18172</v>
      </c>
      <c r="D79" s="263">
        <f t="shared" ref="D79:J79" si="7">SUM(D67:D78)</f>
        <v>59135</v>
      </c>
      <c r="E79" s="263">
        <f t="shared" si="7"/>
        <v>1907</v>
      </c>
      <c r="F79" s="263">
        <f t="shared" si="7"/>
        <v>7847</v>
      </c>
      <c r="G79" s="263">
        <f t="shared" si="7"/>
        <v>38370</v>
      </c>
      <c r="H79" s="263">
        <f t="shared" si="7"/>
        <v>109770</v>
      </c>
      <c r="I79" s="263">
        <f t="shared" si="7"/>
        <v>58449</v>
      </c>
      <c r="J79" s="263">
        <f t="shared" si="7"/>
        <v>176752</v>
      </c>
    </row>
    <row r="80" spans="2:10" x14ac:dyDescent="0.2">
      <c r="B80" s="261">
        <v>43101</v>
      </c>
      <c r="C80" s="262">
        <v>1487</v>
      </c>
      <c r="D80" s="262">
        <v>4777</v>
      </c>
      <c r="E80" s="262">
        <v>142</v>
      </c>
      <c r="F80" s="262">
        <v>567</v>
      </c>
      <c r="G80" s="262">
        <v>3378</v>
      </c>
      <c r="H80" s="262">
        <v>9267</v>
      </c>
      <c r="I80" s="255">
        <f>C80+E80+G80</f>
        <v>5007</v>
      </c>
      <c r="J80" s="255">
        <f>D80+F80+H80</f>
        <v>14611</v>
      </c>
    </row>
    <row r="81" spans="2:11" x14ac:dyDescent="0.2">
      <c r="B81" s="261">
        <v>43132</v>
      </c>
      <c r="C81" s="262">
        <v>1165</v>
      </c>
      <c r="D81" s="262">
        <v>3878</v>
      </c>
      <c r="E81" s="262">
        <v>171</v>
      </c>
      <c r="F81" s="262">
        <v>740</v>
      </c>
      <c r="G81" s="262">
        <v>4024</v>
      </c>
      <c r="H81" s="262">
        <v>10885</v>
      </c>
      <c r="I81" s="255">
        <f t="shared" ref="I81:I84" si="8">C81+E81+G81</f>
        <v>5360</v>
      </c>
      <c r="J81" s="255">
        <f t="shared" ref="J81:J84" si="9">D81+F81+H81</f>
        <v>15503</v>
      </c>
    </row>
    <row r="82" spans="2:11" x14ac:dyDescent="0.2">
      <c r="B82" s="261">
        <v>43160</v>
      </c>
      <c r="C82" s="262">
        <v>2460</v>
      </c>
      <c r="D82" s="262">
        <v>7692</v>
      </c>
      <c r="E82" s="262">
        <v>296</v>
      </c>
      <c r="F82" s="262">
        <v>1104</v>
      </c>
      <c r="G82" s="262">
        <v>3447</v>
      </c>
      <c r="H82" s="262">
        <v>9794</v>
      </c>
      <c r="I82" s="255">
        <f t="shared" si="8"/>
        <v>6203</v>
      </c>
      <c r="J82" s="255">
        <f t="shared" si="9"/>
        <v>18590</v>
      </c>
    </row>
    <row r="83" spans="2:11" x14ac:dyDescent="0.2">
      <c r="B83" s="261">
        <v>43191</v>
      </c>
      <c r="C83" s="393">
        <v>1488</v>
      </c>
      <c r="D83" s="393">
        <v>4979</v>
      </c>
      <c r="E83" s="393">
        <v>166</v>
      </c>
      <c r="F83" s="393">
        <v>699</v>
      </c>
      <c r="G83" s="393">
        <v>3596</v>
      </c>
      <c r="H83" s="393">
        <v>10022</v>
      </c>
      <c r="I83" s="394">
        <f t="shared" si="8"/>
        <v>5250</v>
      </c>
      <c r="J83" s="394">
        <f t="shared" si="9"/>
        <v>15700</v>
      </c>
    </row>
    <row r="84" spans="2:11" x14ac:dyDescent="0.2">
      <c r="B84" s="261">
        <v>43221</v>
      </c>
      <c r="C84" s="393">
        <v>1705</v>
      </c>
      <c r="D84" s="393">
        <v>5530</v>
      </c>
      <c r="E84" s="393">
        <v>178</v>
      </c>
      <c r="F84" s="393">
        <v>714</v>
      </c>
      <c r="G84" s="393">
        <v>3536</v>
      </c>
      <c r="H84" s="393">
        <v>9898</v>
      </c>
      <c r="I84" s="394">
        <f t="shared" si="8"/>
        <v>5419</v>
      </c>
      <c r="J84" s="394">
        <f t="shared" si="9"/>
        <v>16142</v>
      </c>
    </row>
    <row r="85" spans="2:11" x14ac:dyDescent="0.2">
      <c r="B85" s="401">
        <v>43252</v>
      </c>
      <c r="C85" s="393">
        <v>1717</v>
      </c>
      <c r="D85" s="393">
        <v>5500</v>
      </c>
      <c r="E85" s="393">
        <v>211</v>
      </c>
      <c r="F85" s="393">
        <v>885</v>
      </c>
      <c r="G85" s="393">
        <v>3371</v>
      </c>
      <c r="H85" s="393">
        <v>9458</v>
      </c>
      <c r="I85" s="394">
        <f t="shared" ref="I85" si="10">C85+E85+G85</f>
        <v>5299</v>
      </c>
      <c r="J85" s="394">
        <f t="shared" ref="J85" si="11">D85+F85+H85</f>
        <v>15843</v>
      </c>
    </row>
    <row r="86" spans="2:11" x14ac:dyDescent="0.2">
      <c r="B86" s="401">
        <v>43282</v>
      </c>
      <c r="C86" s="393">
        <v>1574</v>
      </c>
      <c r="D86" s="393">
        <v>4981</v>
      </c>
      <c r="E86" s="393">
        <v>176</v>
      </c>
      <c r="F86" s="393">
        <v>714</v>
      </c>
      <c r="G86" s="393">
        <v>3523</v>
      </c>
      <c r="H86" s="393">
        <v>9997</v>
      </c>
      <c r="I86" s="394">
        <f t="shared" ref="I86" si="12">C86+E86+G86</f>
        <v>5273</v>
      </c>
      <c r="J86" s="394">
        <f t="shared" ref="J86" si="13">D86+F86+H86</f>
        <v>15692</v>
      </c>
    </row>
    <row r="87" spans="2:11" x14ac:dyDescent="0.2">
      <c r="B87" s="261">
        <v>43313</v>
      </c>
      <c r="C87" s="393">
        <v>1786</v>
      </c>
      <c r="D87" s="393">
        <v>5797</v>
      </c>
      <c r="E87" s="393">
        <v>215</v>
      </c>
      <c r="F87" s="393">
        <v>865</v>
      </c>
      <c r="G87" s="393">
        <v>3741</v>
      </c>
      <c r="H87" s="393">
        <v>10742</v>
      </c>
      <c r="I87" s="394">
        <f t="shared" ref="I87" si="14">C87+E87+G87</f>
        <v>5742</v>
      </c>
      <c r="J87" s="394">
        <f t="shared" ref="J87" si="15">D87+F87+H87</f>
        <v>17404</v>
      </c>
    </row>
    <row r="88" spans="2:11" x14ac:dyDescent="0.2">
      <c r="B88" s="261">
        <v>43344</v>
      </c>
      <c r="C88" s="393">
        <v>1829</v>
      </c>
      <c r="D88" s="393">
        <v>5996</v>
      </c>
      <c r="E88" s="393">
        <v>210</v>
      </c>
      <c r="F88" s="393">
        <v>796</v>
      </c>
      <c r="G88" s="393">
        <v>4016</v>
      </c>
      <c r="H88" s="393">
        <v>11063</v>
      </c>
      <c r="I88" s="394">
        <f t="shared" ref="I88" si="16">C88+E88+G88</f>
        <v>6055</v>
      </c>
      <c r="J88" s="394">
        <f t="shared" ref="J88" si="17">D88+F88+H88</f>
        <v>17855</v>
      </c>
    </row>
    <row r="89" spans="2:11" x14ac:dyDescent="0.2">
      <c r="B89" s="401">
        <v>43374</v>
      </c>
      <c r="C89" s="393">
        <v>1908</v>
      </c>
      <c r="D89" s="393">
        <v>5933</v>
      </c>
      <c r="E89" s="393">
        <v>221</v>
      </c>
      <c r="F89" s="393">
        <v>853</v>
      </c>
      <c r="G89" s="393">
        <v>3862</v>
      </c>
      <c r="H89" s="393">
        <v>11406</v>
      </c>
      <c r="I89" s="394">
        <f t="shared" ref="I89" si="18">C89+E89+G89</f>
        <v>5991</v>
      </c>
      <c r="J89" s="394">
        <f t="shared" ref="J89" si="19">D89+F89+H89</f>
        <v>18192</v>
      </c>
    </row>
    <row r="90" spans="2:11" x14ac:dyDescent="0.2">
      <c r="B90" s="402" t="s">
        <v>637</v>
      </c>
      <c r="C90" s="403">
        <f>SUM(C80:C89)</f>
        <v>17119</v>
      </c>
      <c r="D90" s="403">
        <f t="shared" ref="D90:J90" si="20">SUM(D80:D89)</f>
        <v>55063</v>
      </c>
      <c r="E90" s="403">
        <f t="shared" si="20"/>
        <v>1986</v>
      </c>
      <c r="F90" s="403">
        <f t="shared" si="20"/>
        <v>7937</v>
      </c>
      <c r="G90" s="403">
        <f t="shared" si="20"/>
        <v>36494</v>
      </c>
      <c r="H90" s="403">
        <f t="shared" si="20"/>
        <v>102532</v>
      </c>
      <c r="I90" s="403">
        <f t="shared" si="20"/>
        <v>55599</v>
      </c>
      <c r="J90" s="403">
        <f t="shared" si="20"/>
        <v>165532</v>
      </c>
      <c r="K90" s="264"/>
    </row>
    <row r="91" spans="2:11" x14ac:dyDescent="0.2">
      <c r="B91" s="462" t="s">
        <v>43</v>
      </c>
      <c r="C91" s="463"/>
      <c r="D91" s="463"/>
      <c r="E91" s="463"/>
      <c r="F91" s="463"/>
      <c r="G91" s="463"/>
      <c r="H91" s="464"/>
      <c r="I91" s="404">
        <f>I11+I12+I13+I14+I27+I40+I53+I66+I79+I90</f>
        <v>576200</v>
      </c>
      <c r="J91" s="404">
        <f>J11+J12+J13+J14+J27+J40+J53+J66+J79+J90</f>
        <v>1988441</v>
      </c>
      <c r="K91" s="264"/>
    </row>
    <row r="92" spans="2:11" x14ac:dyDescent="0.2">
      <c r="B92" s="188" t="s">
        <v>493</v>
      </c>
    </row>
    <row r="93" spans="2:11" x14ac:dyDescent="0.2">
      <c r="B93" s="188" t="s">
        <v>494</v>
      </c>
    </row>
    <row r="94" spans="2:11" x14ac:dyDescent="0.2">
      <c r="B94" s="188" t="s">
        <v>495</v>
      </c>
    </row>
  </sheetData>
  <mergeCells count="9">
    <mergeCell ref="B91:H91"/>
    <mergeCell ref="B5:J5"/>
    <mergeCell ref="B6:J6"/>
    <mergeCell ref="B8:B10"/>
    <mergeCell ref="C8:J8"/>
    <mergeCell ref="C9:D9"/>
    <mergeCell ref="E9:F9"/>
    <mergeCell ref="G9:H9"/>
    <mergeCell ref="I9:J9"/>
  </mergeCells>
  <hyperlinks>
    <hyperlink ref="L5" location="'Índice BxH'!A1" display="Volver a Bono por Hijo"/>
  </hyperlinks>
  <pageMargins left="0.7" right="0.7" top="0.75" bottom="0.75" header="0.3" footer="0.3"/>
  <pageSetup orientation="portrait" verticalDpi="0" r:id="rId1"/>
  <ignoredErrors>
    <ignoredError sqref="I27:J27 C40:H40" formulaRange="1"/>
    <ignoredError sqref="I40:J40 I53:J53 I79:J79 I66:J6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2"/>
  <sheetViews>
    <sheetView showGridLines="0" zoomScaleNormal="100" workbookViewId="0"/>
  </sheetViews>
  <sheetFormatPr baseColWidth="10" defaultRowHeight="12" x14ac:dyDescent="0.2"/>
  <cols>
    <col min="1" max="1" width="6" style="188" customWidth="1"/>
    <col min="2" max="2" width="13.85546875" style="188" customWidth="1"/>
    <col min="3" max="3" width="21.28515625" style="188" customWidth="1"/>
    <col min="4" max="4" width="19.140625" style="188" customWidth="1"/>
    <col min="5" max="5" width="16.85546875" style="188" customWidth="1"/>
    <col min="6" max="257" width="11.42578125" style="188"/>
    <col min="258" max="258" width="13.85546875" style="188" customWidth="1"/>
    <col min="259" max="259" width="21.28515625" style="188" customWidth="1"/>
    <col min="260" max="260" width="19.140625" style="188" customWidth="1"/>
    <col min="261" max="261" width="16.85546875" style="188" customWidth="1"/>
    <col min="262" max="513" width="11.42578125" style="188"/>
    <col min="514" max="514" width="13.85546875" style="188" customWidth="1"/>
    <col min="515" max="515" width="21.28515625" style="188" customWidth="1"/>
    <col min="516" max="516" width="19.140625" style="188" customWidth="1"/>
    <col min="517" max="517" width="16.85546875" style="188" customWidth="1"/>
    <col min="518" max="769" width="11.42578125" style="188"/>
    <col min="770" max="770" width="13.85546875" style="188" customWidth="1"/>
    <col min="771" max="771" width="21.28515625" style="188" customWidth="1"/>
    <col min="772" max="772" width="19.140625" style="188" customWidth="1"/>
    <col min="773" max="773" width="16.85546875" style="188" customWidth="1"/>
    <col min="774" max="1025" width="11.42578125" style="188"/>
    <col min="1026" max="1026" width="13.85546875" style="188" customWidth="1"/>
    <col min="1027" max="1027" width="21.28515625" style="188" customWidth="1"/>
    <col min="1028" max="1028" width="19.140625" style="188" customWidth="1"/>
    <col min="1029" max="1029" width="16.85546875" style="188" customWidth="1"/>
    <col min="1030" max="1281" width="11.42578125" style="188"/>
    <col min="1282" max="1282" width="13.85546875" style="188" customWidth="1"/>
    <col min="1283" max="1283" width="21.28515625" style="188" customWidth="1"/>
    <col min="1284" max="1284" width="19.140625" style="188" customWidth="1"/>
    <col min="1285" max="1285" width="16.85546875" style="188" customWidth="1"/>
    <col min="1286" max="1537" width="11.42578125" style="188"/>
    <col min="1538" max="1538" width="13.85546875" style="188" customWidth="1"/>
    <col min="1539" max="1539" width="21.28515625" style="188" customWidth="1"/>
    <col min="1540" max="1540" width="19.140625" style="188" customWidth="1"/>
    <col min="1541" max="1541" width="16.85546875" style="188" customWidth="1"/>
    <col min="1542" max="1793" width="11.42578125" style="188"/>
    <col min="1794" max="1794" width="13.85546875" style="188" customWidth="1"/>
    <col min="1795" max="1795" width="21.28515625" style="188" customWidth="1"/>
    <col min="1796" max="1796" width="19.140625" style="188" customWidth="1"/>
    <col min="1797" max="1797" width="16.85546875" style="188" customWidth="1"/>
    <col min="1798" max="2049" width="11.42578125" style="188"/>
    <col min="2050" max="2050" width="13.85546875" style="188" customWidth="1"/>
    <col min="2051" max="2051" width="21.28515625" style="188" customWidth="1"/>
    <col min="2052" max="2052" width="19.140625" style="188" customWidth="1"/>
    <col min="2053" max="2053" width="16.85546875" style="188" customWidth="1"/>
    <col min="2054" max="2305" width="11.42578125" style="188"/>
    <col min="2306" max="2306" width="13.85546875" style="188" customWidth="1"/>
    <col min="2307" max="2307" width="21.28515625" style="188" customWidth="1"/>
    <col min="2308" max="2308" width="19.140625" style="188" customWidth="1"/>
    <col min="2309" max="2309" width="16.85546875" style="188" customWidth="1"/>
    <col min="2310" max="2561" width="11.42578125" style="188"/>
    <col min="2562" max="2562" width="13.85546875" style="188" customWidth="1"/>
    <col min="2563" max="2563" width="21.28515625" style="188" customWidth="1"/>
    <col min="2564" max="2564" width="19.140625" style="188" customWidth="1"/>
    <col min="2565" max="2565" width="16.85546875" style="188" customWidth="1"/>
    <col min="2566" max="2817" width="11.42578125" style="188"/>
    <col min="2818" max="2818" width="13.85546875" style="188" customWidth="1"/>
    <col min="2819" max="2819" width="21.28515625" style="188" customWidth="1"/>
    <col min="2820" max="2820" width="19.140625" style="188" customWidth="1"/>
    <col min="2821" max="2821" width="16.85546875" style="188" customWidth="1"/>
    <col min="2822" max="3073" width="11.42578125" style="188"/>
    <col min="3074" max="3074" width="13.85546875" style="188" customWidth="1"/>
    <col min="3075" max="3075" width="21.28515625" style="188" customWidth="1"/>
    <col min="3076" max="3076" width="19.140625" style="188" customWidth="1"/>
    <col min="3077" max="3077" width="16.85546875" style="188" customWidth="1"/>
    <col min="3078" max="3329" width="11.42578125" style="188"/>
    <col min="3330" max="3330" width="13.85546875" style="188" customWidth="1"/>
    <col min="3331" max="3331" width="21.28515625" style="188" customWidth="1"/>
    <col min="3332" max="3332" width="19.140625" style="188" customWidth="1"/>
    <col min="3333" max="3333" width="16.85546875" style="188" customWidth="1"/>
    <col min="3334" max="3585" width="11.42578125" style="188"/>
    <col min="3586" max="3586" width="13.85546875" style="188" customWidth="1"/>
    <col min="3587" max="3587" width="21.28515625" style="188" customWidth="1"/>
    <col min="3588" max="3588" width="19.140625" style="188" customWidth="1"/>
    <col min="3589" max="3589" width="16.85546875" style="188" customWidth="1"/>
    <col min="3590" max="3841" width="11.42578125" style="188"/>
    <col min="3842" max="3842" width="13.85546875" style="188" customWidth="1"/>
    <col min="3843" max="3843" width="21.28515625" style="188" customWidth="1"/>
    <col min="3844" max="3844" width="19.140625" style="188" customWidth="1"/>
    <col min="3845" max="3845" width="16.85546875" style="188" customWidth="1"/>
    <col min="3846" max="4097" width="11.42578125" style="188"/>
    <col min="4098" max="4098" width="13.85546875" style="188" customWidth="1"/>
    <col min="4099" max="4099" width="21.28515625" style="188" customWidth="1"/>
    <col min="4100" max="4100" width="19.140625" style="188" customWidth="1"/>
    <col min="4101" max="4101" width="16.85546875" style="188" customWidth="1"/>
    <col min="4102" max="4353" width="11.42578125" style="188"/>
    <col min="4354" max="4354" width="13.85546875" style="188" customWidth="1"/>
    <col min="4355" max="4355" width="21.28515625" style="188" customWidth="1"/>
    <col min="4356" max="4356" width="19.140625" style="188" customWidth="1"/>
    <col min="4357" max="4357" width="16.85546875" style="188" customWidth="1"/>
    <col min="4358" max="4609" width="11.42578125" style="188"/>
    <col min="4610" max="4610" width="13.85546875" style="188" customWidth="1"/>
    <col min="4611" max="4611" width="21.28515625" style="188" customWidth="1"/>
    <col min="4612" max="4612" width="19.140625" style="188" customWidth="1"/>
    <col min="4613" max="4613" width="16.85546875" style="188" customWidth="1"/>
    <col min="4614" max="4865" width="11.42578125" style="188"/>
    <col min="4866" max="4866" width="13.85546875" style="188" customWidth="1"/>
    <col min="4867" max="4867" width="21.28515625" style="188" customWidth="1"/>
    <col min="4868" max="4868" width="19.140625" style="188" customWidth="1"/>
    <col min="4869" max="4869" width="16.85546875" style="188" customWidth="1"/>
    <col min="4870" max="5121" width="11.42578125" style="188"/>
    <col min="5122" max="5122" width="13.85546875" style="188" customWidth="1"/>
    <col min="5123" max="5123" width="21.28515625" style="188" customWidth="1"/>
    <col min="5124" max="5124" width="19.140625" style="188" customWidth="1"/>
    <col min="5125" max="5125" width="16.85546875" style="188" customWidth="1"/>
    <col min="5126" max="5377" width="11.42578125" style="188"/>
    <col min="5378" max="5378" width="13.85546875" style="188" customWidth="1"/>
    <col min="5379" max="5379" width="21.28515625" style="188" customWidth="1"/>
    <col min="5380" max="5380" width="19.140625" style="188" customWidth="1"/>
    <col min="5381" max="5381" width="16.85546875" style="188" customWidth="1"/>
    <col min="5382" max="5633" width="11.42578125" style="188"/>
    <col min="5634" max="5634" width="13.85546875" style="188" customWidth="1"/>
    <col min="5635" max="5635" width="21.28515625" style="188" customWidth="1"/>
    <col min="5636" max="5636" width="19.140625" style="188" customWidth="1"/>
    <col min="5637" max="5637" width="16.85546875" style="188" customWidth="1"/>
    <col min="5638" max="5889" width="11.42578125" style="188"/>
    <col min="5890" max="5890" width="13.85546875" style="188" customWidth="1"/>
    <col min="5891" max="5891" width="21.28515625" style="188" customWidth="1"/>
    <col min="5892" max="5892" width="19.140625" style="188" customWidth="1"/>
    <col min="5893" max="5893" width="16.85546875" style="188" customWidth="1"/>
    <col min="5894" max="6145" width="11.42578125" style="188"/>
    <col min="6146" max="6146" width="13.85546875" style="188" customWidth="1"/>
    <col min="6147" max="6147" width="21.28515625" style="188" customWidth="1"/>
    <col min="6148" max="6148" width="19.140625" style="188" customWidth="1"/>
    <col min="6149" max="6149" width="16.85546875" style="188" customWidth="1"/>
    <col min="6150" max="6401" width="11.42578125" style="188"/>
    <col min="6402" max="6402" width="13.85546875" style="188" customWidth="1"/>
    <col min="6403" max="6403" width="21.28515625" style="188" customWidth="1"/>
    <col min="6404" max="6404" width="19.140625" style="188" customWidth="1"/>
    <col min="6405" max="6405" width="16.85546875" style="188" customWidth="1"/>
    <col min="6406" max="6657" width="11.42578125" style="188"/>
    <col min="6658" max="6658" width="13.85546875" style="188" customWidth="1"/>
    <col min="6659" max="6659" width="21.28515625" style="188" customWidth="1"/>
    <col min="6660" max="6660" width="19.140625" style="188" customWidth="1"/>
    <col min="6661" max="6661" width="16.85546875" style="188" customWidth="1"/>
    <col min="6662" max="6913" width="11.42578125" style="188"/>
    <col min="6914" max="6914" width="13.85546875" style="188" customWidth="1"/>
    <col min="6915" max="6915" width="21.28515625" style="188" customWidth="1"/>
    <col min="6916" max="6916" width="19.140625" style="188" customWidth="1"/>
    <col min="6917" max="6917" width="16.85546875" style="188" customWidth="1"/>
    <col min="6918" max="7169" width="11.42578125" style="188"/>
    <col min="7170" max="7170" width="13.85546875" style="188" customWidth="1"/>
    <col min="7171" max="7171" width="21.28515625" style="188" customWidth="1"/>
    <col min="7172" max="7172" width="19.140625" style="188" customWidth="1"/>
    <col min="7173" max="7173" width="16.85546875" style="188" customWidth="1"/>
    <col min="7174" max="7425" width="11.42578125" style="188"/>
    <col min="7426" max="7426" width="13.85546875" style="188" customWidth="1"/>
    <col min="7427" max="7427" width="21.28515625" style="188" customWidth="1"/>
    <col min="7428" max="7428" width="19.140625" style="188" customWidth="1"/>
    <col min="7429" max="7429" width="16.85546875" style="188" customWidth="1"/>
    <col min="7430" max="7681" width="11.42578125" style="188"/>
    <col min="7682" max="7682" width="13.85546875" style="188" customWidth="1"/>
    <col min="7683" max="7683" width="21.28515625" style="188" customWidth="1"/>
    <col min="7684" max="7684" width="19.140625" style="188" customWidth="1"/>
    <col min="7685" max="7685" width="16.85546875" style="188" customWidth="1"/>
    <col min="7686" max="7937" width="11.42578125" style="188"/>
    <col min="7938" max="7938" width="13.85546875" style="188" customWidth="1"/>
    <col min="7939" max="7939" width="21.28515625" style="188" customWidth="1"/>
    <col min="7940" max="7940" width="19.140625" style="188" customWidth="1"/>
    <col min="7941" max="7941" width="16.85546875" style="188" customWidth="1"/>
    <col min="7942" max="8193" width="11.42578125" style="188"/>
    <col min="8194" max="8194" width="13.85546875" style="188" customWidth="1"/>
    <col min="8195" max="8195" width="21.28515625" style="188" customWidth="1"/>
    <col min="8196" max="8196" width="19.140625" style="188" customWidth="1"/>
    <col min="8197" max="8197" width="16.85546875" style="188" customWidth="1"/>
    <col min="8198" max="8449" width="11.42578125" style="188"/>
    <col min="8450" max="8450" width="13.85546875" style="188" customWidth="1"/>
    <col min="8451" max="8451" width="21.28515625" style="188" customWidth="1"/>
    <col min="8452" max="8452" width="19.140625" style="188" customWidth="1"/>
    <col min="8453" max="8453" width="16.85546875" style="188" customWidth="1"/>
    <col min="8454" max="8705" width="11.42578125" style="188"/>
    <col min="8706" max="8706" width="13.85546875" style="188" customWidth="1"/>
    <col min="8707" max="8707" width="21.28515625" style="188" customWidth="1"/>
    <col min="8708" max="8708" width="19.140625" style="188" customWidth="1"/>
    <col min="8709" max="8709" width="16.85546875" style="188" customWidth="1"/>
    <col min="8710" max="8961" width="11.42578125" style="188"/>
    <col min="8962" max="8962" width="13.85546875" style="188" customWidth="1"/>
    <col min="8963" max="8963" width="21.28515625" style="188" customWidth="1"/>
    <col min="8964" max="8964" width="19.140625" style="188" customWidth="1"/>
    <col min="8965" max="8965" width="16.85546875" style="188" customWidth="1"/>
    <col min="8966" max="9217" width="11.42578125" style="188"/>
    <col min="9218" max="9218" width="13.85546875" style="188" customWidth="1"/>
    <col min="9219" max="9219" width="21.28515625" style="188" customWidth="1"/>
    <col min="9220" max="9220" width="19.140625" style="188" customWidth="1"/>
    <col min="9221" max="9221" width="16.85546875" style="188" customWidth="1"/>
    <col min="9222" max="9473" width="11.42578125" style="188"/>
    <col min="9474" max="9474" width="13.85546875" style="188" customWidth="1"/>
    <col min="9475" max="9475" width="21.28515625" style="188" customWidth="1"/>
    <col min="9476" max="9476" width="19.140625" style="188" customWidth="1"/>
    <col min="9477" max="9477" width="16.85546875" style="188" customWidth="1"/>
    <col min="9478" max="9729" width="11.42578125" style="188"/>
    <col min="9730" max="9730" width="13.85546875" style="188" customWidth="1"/>
    <col min="9731" max="9731" width="21.28515625" style="188" customWidth="1"/>
    <col min="9732" max="9732" width="19.140625" style="188" customWidth="1"/>
    <col min="9733" max="9733" width="16.85546875" style="188" customWidth="1"/>
    <col min="9734" max="9985" width="11.42578125" style="188"/>
    <col min="9986" max="9986" width="13.85546875" style="188" customWidth="1"/>
    <col min="9987" max="9987" width="21.28515625" style="188" customWidth="1"/>
    <col min="9988" max="9988" width="19.140625" style="188" customWidth="1"/>
    <col min="9989" max="9989" width="16.85546875" style="188" customWidth="1"/>
    <col min="9990" max="10241" width="11.42578125" style="188"/>
    <col min="10242" max="10242" width="13.85546875" style="188" customWidth="1"/>
    <col min="10243" max="10243" width="21.28515625" style="188" customWidth="1"/>
    <col min="10244" max="10244" width="19.140625" style="188" customWidth="1"/>
    <col min="10245" max="10245" width="16.85546875" style="188" customWidth="1"/>
    <col min="10246" max="10497" width="11.42578125" style="188"/>
    <col min="10498" max="10498" width="13.85546875" style="188" customWidth="1"/>
    <col min="10499" max="10499" width="21.28515625" style="188" customWidth="1"/>
    <col min="10500" max="10500" width="19.140625" style="188" customWidth="1"/>
    <col min="10501" max="10501" width="16.85546875" style="188" customWidth="1"/>
    <col min="10502" max="10753" width="11.42578125" style="188"/>
    <col min="10754" max="10754" width="13.85546875" style="188" customWidth="1"/>
    <col min="10755" max="10755" width="21.28515625" style="188" customWidth="1"/>
    <col min="10756" max="10756" width="19.140625" style="188" customWidth="1"/>
    <col min="10757" max="10757" width="16.85546875" style="188" customWidth="1"/>
    <col min="10758" max="11009" width="11.42578125" style="188"/>
    <col min="11010" max="11010" width="13.85546875" style="188" customWidth="1"/>
    <col min="11011" max="11011" width="21.28515625" style="188" customWidth="1"/>
    <col min="11012" max="11012" width="19.140625" style="188" customWidth="1"/>
    <col min="11013" max="11013" width="16.85546875" style="188" customWidth="1"/>
    <col min="11014" max="11265" width="11.42578125" style="188"/>
    <col min="11266" max="11266" width="13.85546875" style="188" customWidth="1"/>
    <col min="11267" max="11267" width="21.28515625" style="188" customWidth="1"/>
    <col min="11268" max="11268" width="19.140625" style="188" customWidth="1"/>
    <col min="11269" max="11269" width="16.85546875" style="188" customWidth="1"/>
    <col min="11270" max="11521" width="11.42578125" style="188"/>
    <col min="11522" max="11522" width="13.85546875" style="188" customWidth="1"/>
    <col min="11523" max="11523" width="21.28515625" style="188" customWidth="1"/>
    <col min="11524" max="11524" width="19.140625" style="188" customWidth="1"/>
    <col min="11525" max="11525" width="16.85546875" style="188" customWidth="1"/>
    <col min="11526" max="11777" width="11.42578125" style="188"/>
    <col min="11778" max="11778" width="13.85546875" style="188" customWidth="1"/>
    <col min="11779" max="11779" width="21.28515625" style="188" customWidth="1"/>
    <col min="11780" max="11780" width="19.140625" style="188" customWidth="1"/>
    <col min="11781" max="11781" width="16.85546875" style="188" customWidth="1"/>
    <col min="11782" max="12033" width="11.42578125" style="188"/>
    <col min="12034" max="12034" width="13.85546875" style="188" customWidth="1"/>
    <col min="12035" max="12035" width="21.28515625" style="188" customWidth="1"/>
    <col min="12036" max="12036" width="19.140625" style="188" customWidth="1"/>
    <col min="12037" max="12037" width="16.85546875" style="188" customWidth="1"/>
    <col min="12038" max="12289" width="11.42578125" style="188"/>
    <col min="12290" max="12290" width="13.85546875" style="188" customWidth="1"/>
    <col min="12291" max="12291" width="21.28515625" style="188" customWidth="1"/>
    <col min="12292" max="12292" width="19.140625" style="188" customWidth="1"/>
    <col min="12293" max="12293" width="16.85546875" style="188" customWidth="1"/>
    <col min="12294" max="12545" width="11.42578125" style="188"/>
    <col min="12546" max="12546" width="13.85546875" style="188" customWidth="1"/>
    <col min="12547" max="12547" width="21.28515625" style="188" customWidth="1"/>
    <col min="12548" max="12548" width="19.140625" style="188" customWidth="1"/>
    <col min="12549" max="12549" width="16.85546875" style="188" customWidth="1"/>
    <col min="12550" max="12801" width="11.42578125" style="188"/>
    <col min="12802" max="12802" width="13.85546875" style="188" customWidth="1"/>
    <col min="12803" max="12803" width="21.28515625" style="188" customWidth="1"/>
    <col min="12804" max="12804" width="19.140625" style="188" customWidth="1"/>
    <col min="12805" max="12805" width="16.85546875" style="188" customWidth="1"/>
    <col min="12806" max="13057" width="11.42578125" style="188"/>
    <col min="13058" max="13058" width="13.85546875" style="188" customWidth="1"/>
    <col min="13059" max="13059" width="21.28515625" style="188" customWidth="1"/>
    <col min="13060" max="13060" width="19.140625" style="188" customWidth="1"/>
    <col min="13061" max="13061" width="16.85546875" style="188" customWidth="1"/>
    <col min="13062" max="13313" width="11.42578125" style="188"/>
    <col min="13314" max="13314" width="13.85546875" style="188" customWidth="1"/>
    <col min="13315" max="13315" width="21.28515625" style="188" customWidth="1"/>
    <col min="13316" max="13316" width="19.140625" style="188" customWidth="1"/>
    <col min="13317" max="13317" width="16.85546875" style="188" customWidth="1"/>
    <col min="13318" max="13569" width="11.42578125" style="188"/>
    <col min="13570" max="13570" width="13.85546875" style="188" customWidth="1"/>
    <col min="13571" max="13571" width="21.28515625" style="188" customWidth="1"/>
    <col min="13572" max="13572" width="19.140625" style="188" customWidth="1"/>
    <col min="13573" max="13573" width="16.85546875" style="188" customWidth="1"/>
    <col min="13574" max="13825" width="11.42578125" style="188"/>
    <col min="13826" max="13826" width="13.85546875" style="188" customWidth="1"/>
    <col min="13827" max="13827" width="21.28515625" style="188" customWidth="1"/>
    <col min="13828" max="13828" width="19.140625" style="188" customWidth="1"/>
    <col min="13829" max="13829" width="16.85546875" style="188" customWidth="1"/>
    <col min="13830" max="14081" width="11.42578125" style="188"/>
    <col min="14082" max="14082" width="13.85546875" style="188" customWidth="1"/>
    <col min="14083" max="14083" width="21.28515625" style="188" customWidth="1"/>
    <col min="14084" max="14084" width="19.140625" style="188" customWidth="1"/>
    <col min="14085" max="14085" width="16.85546875" style="188" customWidth="1"/>
    <col min="14086" max="14337" width="11.42578125" style="188"/>
    <col min="14338" max="14338" width="13.85546875" style="188" customWidth="1"/>
    <col min="14339" max="14339" width="21.28515625" style="188" customWidth="1"/>
    <col min="14340" max="14340" width="19.140625" style="188" customWidth="1"/>
    <col min="14341" max="14341" width="16.85546875" style="188" customWidth="1"/>
    <col min="14342" max="14593" width="11.42578125" style="188"/>
    <col min="14594" max="14594" width="13.85546875" style="188" customWidth="1"/>
    <col min="14595" max="14595" width="21.28515625" style="188" customWidth="1"/>
    <col min="14596" max="14596" width="19.140625" style="188" customWidth="1"/>
    <col min="14597" max="14597" width="16.85546875" style="188" customWidth="1"/>
    <col min="14598" max="14849" width="11.42578125" style="188"/>
    <col min="14850" max="14850" width="13.85546875" style="188" customWidth="1"/>
    <col min="14851" max="14851" width="21.28515625" style="188" customWidth="1"/>
    <col min="14852" max="14852" width="19.140625" style="188" customWidth="1"/>
    <col min="14853" max="14853" width="16.85546875" style="188" customWidth="1"/>
    <col min="14854" max="15105" width="11.42578125" style="188"/>
    <col min="15106" max="15106" width="13.85546875" style="188" customWidth="1"/>
    <col min="15107" max="15107" width="21.28515625" style="188" customWidth="1"/>
    <col min="15108" max="15108" width="19.140625" style="188" customWidth="1"/>
    <col min="15109" max="15109" width="16.85546875" style="188" customWidth="1"/>
    <col min="15110" max="15361" width="11.42578125" style="188"/>
    <col min="15362" max="15362" width="13.85546875" style="188" customWidth="1"/>
    <col min="15363" max="15363" width="21.28515625" style="188" customWidth="1"/>
    <col min="15364" max="15364" width="19.140625" style="188" customWidth="1"/>
    <col min="15365" max="15365" width="16.85546875" style="188" customWidth="1"/>
    <col min="15366" max="15617" width="11.42578125" style="188"/>
    <col min="15618" max="15618" width="13.85546875" style="188" customWidth="1"/>
    <col min="15619" max="15619" width="21.28515625" style="188" customWidth="1"/>
    <col min="15620" max="15620" width="19.140625" style="188" customWidth="1"/>
    <col min="15621" max="15621" width="16.85546875" style="188" customWidth="1"/>
    <col min="15622" max="15873" width="11.42578125" style="188"/>
    <col min="15874" max="15874" width="13.85546875" style="188" customWidth="1"/>
    <col min="15875" max="15875" width="21.28515625" style="188" customWidth="1"/>
    <col min="15876" max="15876" width="19.140625" style="188" customWidth="1"/>
    <col min="15877" max="15877" width="16.85546875" style="188" customWidth="1"/>
    <col min="15878" max="16129" width="11.42578125" style="188"/>
    <col min="16130" max="16130" width="13.85546875" style="188" customWidth="1"/>
    <col min="16131" max="16131" width="21.28515625" style="188" customWidth="1"/>
    <col min="16132" max="16132" width="19.140625" style="188" customWidth="1"/>
    <col min="16133" max="16133" width="16.85546875" style="188" customWidth="1"/>
    <col min="16134" max="16384" width="11.42578125" style="188"/>
  </cols>
  <sheetData>
    <row r="2" spans="1:12" x14ac:dyDescent="0.2">
      <c r="A2" s="217" t="s">
        <v>121</v>
      </c>
    </row>
    <row r="3" spans="1:12" ht="15" x14ac:dyDescent="0.25">
      <c r="A3" s="217" t="s">
        <v>122</v>
      </c>
      <c r="E3" s="359"/>
    </row>
    <row r="5" spans="1:12" ht="15" x14ac:dyDescent="0.25">
      <c r="B5" s="424" t="s">
        <v>496</v>
      </c>
      <c r="C5" s="424"/>
      <c r="D5" s="424"/>
      <c r="E5" s="424"/>
      <c r="G5" s="379" t="s">
        <v>595</v>
      </c>
      <c r="L5" s="359"/>
    </row>
    <row r="6" spans="1:12" ht="12.75" x14ac:dyDescent="0.2">
      <c r="B6" s="424" t="str">
        <f>'Concesiones Mensuales BxH'!B6:J6</f>
        <v>Agosto 2009 a octubre 2018</v>
      </c>
      <c r="C6" s="424"/>
      <c r="D6" s="424"/>
      <c r="E6" s="424"/>
    </row>
    <row r="8" spans="1:12" x14ac:dyDescent="0.2">
      <c r="B8" s="467" t="s">
        <v>497</v>
      </c>
      <c r="C8" s="467"/>
      <c r="D8" s="467"/>
      <c r="E8" s="467"/>
    </row>
    <row r="9" spans="1:12" ht="24" x14ac:dyDescent="0.2">
      <c r="B9" s="265" t="s">
        <v>483</v>
      </c>
      <c r="C9" s="250" t="s">
        <v>498</v>
      </c>
      <c r="D9" s="250" t="s">
        <v>499</v>
      </c>
      <c r="E9" s="250" t="s">
        <v>500</v>
      </c>
    </row>
    <row r="10" spans="1:12" x14ac:dyDescent="0.2">
      <c r="B10" s="266"/>
      <c r="C10" s="250"/>
      <c r="D10" s="250"/>
      <c r="E10" s="250"/>
    </row>
    <row r="11" spans="1:12" x14ac:dyDescent="0.2">
      <c r="B11" s="267" t="s">
        <v>19</v>
      </c>
      <c r="C11" s="263">
        <v>23671</v>
      </c>
      <c r="D11" s="263" t="s">
        <v>501</v>
      </c>
      <c r="E11" s="263">
        <f>SUM(C11:D11)</f>
        <v>23671</v>
      </c>
    </row>
    <row r="12" spans="1:12" x14ac:dyDescent="0.2">
      <c r="B12" s="267" t="s">
        <v>20</v>
      </c>
      <c r="C12" s="263">
        <v>90591</v>
      </c>
      <c r="D12" s="263" t="s">
        <v>501</v>
      </c>
      <c r="E12" s="263">
        <f>SUM(C12:D12)</f>
        <v>90591</v>
      </c>
    </row>
    <row r="13" spans="1:12" x14ac:dyDescent="0.2">
      <c r="B13" s="267" t="s">
        <v>21</v>
      </c>
      <c r="C13" s="263">
        <v>105822</v>
      </c>
      <c r="D13" s="263" t="s">
        <v>501</v>
      </c>
      <c r="E13" s="263">
        <f>SUM(C13:D13)</f>
        <v>105822</v>
      </c>
    </row>
    <row r="14" spans="1:12" x14ac:dyDescent="0.2">
      <c r="B14" s="267" t="s">
        <v>22</v>
      </c>
      <c r="C14" s="263">
        <v>54727</v>
      </c>
      <c r="D14" s="263" t="s">
        <v>501</v>
      </c>
      <c r="E14" s="263">
        <f>SUM(C14:D14)</f>
        <v>54727</v>
      </c>
    </row>
    <row r="15" spans="1:12" x14ac:dyDescent="0.2">
      <c r="B15" s="267" t="s">
        <v>23</v>
      </c>
      <c r="C15" s="263">
        <v>38385</v>
      </c>
      <c r="D15" s="263" t="s">
        <v>501</v>
      </c>
      <c r="E15" s="263">
        <f>SUM(C15:D15)</f>
        <v>38385</v>
      </c>
    </row>
    <row r="16" spans="1:12" x14ac:dyDescent="0.2">
      <c r="B16" s="254">
        <v>41640</v>
      </c>
      <c r="C16" s="255">
        <v>3012</v>
      </c>
      <c r="D16" s="256">
        <v>385</v>
      </c>
      <c r="E16" s="255">
        <v>3397</v>
      </c>
    </row>
    <row r="17" spans="2:5" x14ac:dyDescent="0.2">
      <c r="B17" s="254">
        <v>41671</v>
      </c>
      <c r="C17" s="255">
        <v>3146</v>
      </c>
      <c r="D17" s="256">
        <v>307</v>
      </c>
      <c r="E17" s="255">
        <v>3453</v>
      </c>
    </row>
    <row r="18" spans="2:5" x14ac:dyDescent="0.2">
      <c r="B18" s="254">
        <v>41699</v>
      </c>
      <c r="C18" s="255">
        <v>2820</v>
      </c>
      <c r="D18" s="256">
        <v>401</v>
      </c>
      <c r="E18" s="255">
        <v>3221</v>
      </c>
    </row>
    <row r="19" spans="2:5" x14ac:dyDescent="0.2">
      <c r="B19" s="254">
        <v>41730</v>
      </c>
      <c r="C19" s="255">
        <v>3671</v>
      </c>
      <c r="D19" s="256">
        <v>837</v>
      </c>
      <c r="E19" s="255">
        <v>4508</v>
      </c>
    </row>
    <row r="20" spans="2:5" x14ac:dyDescent="0.2">
      <c r="B20" s="254">
        <v>41760</v>
      </c>
      <c r="C20" s="255">
        <v>3405</v>
      </c>
      <c r="D20" s="256">
        <v>637</v>
      </c>
      <c r="E20" s="255">
        <v>4042</v>
      </c>
    </row>
    <row r="21" spans="2:5" x14ac:dyDescent="0.2">
      <c r="B21" s="254">
        <v>41791</v>
      </c>
      <c r="C21" s="255">
        <v>3448</v>
      </c>
      <c r="D21" s="256">
        <v>551</v>
      </c>
      <c r="E21" s="255">
        <v>3999</v>
      </c>
    </row>
    <row r="22" spans="2:5" x14ac:dyDescent="0.2">
      <c r="B22" s="254">
        <v>41821</v>
      </c>
      <c r="C22" s="255">
        <v>3132</v>
      </c>
      <c r="D22" s="256">
        <v>431</v>
      </c>
      <c r="E22" s="255">
        <v>3563</v>
      </c>
    </row>
    <row r="23" spans="2:5" x14ac:dyDescent="0.2">
      <c r="B23" s="254">
        <v>41852</v>
      </c>
      <c r="C23" s="255">
        <v>3702</v>
      </c>
      <c r="D23" s="256">
        <v>437</v>
      </c>
      <c r="E23" s="255">
        <v>4139</v>
      </c>
    </row>
    <row r="24" spans="2:5" x14ac:dyDescent="0.2">
      <c r="B24" s="254">
        <v>41883</v>
      </c>
      <c r="C24" s="255">
        <v>4118</v>
      </c>
      <c r="D24" s="256">
        <v>391</v>
      </c>
      <c r="E24" s="255">
        <v>4509</v>
      </c>
    </row>
    <row r="25" spans="2:5" x14ac:dyDescent="0.2">
      <c r="B25" s="254">
        <v>41913</v>
      </c>
      <c r="C25" s="255">
        <v>4714</v>
      </c>
      <c r="D25" s="256">
        <v>491</v>
      </c>
      <c r="E25" s="255">
        <v>5205</v>
      </c>
    </row>
    <row r="26" spans="2:5" x14ac:dyDescent="0.2">
      <c r="B26" s="254">
        <v>41944</v>
      </c>
      <c r="C26" s="255">
        <v>4499</v>
      </c>
      <c r="D26" s="256">
        <v>402</v>
      </c>
      <c r="E26" s="255">
        <v>4901</v>
      </c>
    </row>
    <row r="27" spans="2:5" x14ac:dyDescent="0.2">
      <c r="B27" s="254">
        <v>41974</v>
      </c>
      <c r="C27" s="255">
        <v>4587</v>
      </c>
      <c r="D27" s="256">
        <v>501</v>
      </c>
      <c r="E27" s="255">
        <v>5088</v>
      </c>
    </row>
    <row r="28" spans="2:5" x14ac:dyDescent="0.2">
      <c r="B28" s="267" t="s">
        <v>24</v>
      </c>
      <c r="C28" s="263">
        <f>SUM(C16:C27)</f>
        <v>44254</v>
      </c>
      <c r="D28" s="263">
        <f>SUM(D16:D27)</f>
        <v>5771</v>
      </c>
      <c r="E28" s="263">
        <f>SUM(E16:E27)</f>
        <v>50025</v>
      </c>
    </row>
    <row r="29" spans="2:5" x14ac:dyDescent="0.2">
      <c r="B29" s="254">
        <v>42005</v>
      </c>
      <c r="C29" s="255">
        <v>3692</v>
      </c>
      <c r="D29" s="256">
        <v>452</v>
      </c>
      <c r="E29" s="255">
        <f>C29+D29</f>
        <v>4144</v>
      </c>
    </row>
    <row r="30" spans="2:5" x14ac:dyDescent="0.2">
      <c r="B30" s="254">
        <v>42036</v>
      </c>
      <c r="C30" s="255">
        <v>3089</v>
      </c>
      <c r="D30" s="256">
        <v>314</v>
      </c>
      <c r="E30" s="255">
        <f t="shared" ref="E30:E53" si="0">C30+D30</f>
        <v>3403</v>
      </c>
    </row>
    <row r="31" spans="2:5" x14ac:dyDescent="0.2">
      <c r="B31" s="254">
        <v>42064</v>
      </c>
      <c r="C31" s="255">
        <v>3959</v>
      </c>
      <c r="D31" s="256">
        <v>437</v>
      </c>
      <c r="E31" s="255">
        <f t="shared" si="0"/>
        <v>4396</v>
      </c>
    </row>
    <row r="32" spans="2:5" x14ac:dyDescent="0.2">
      <c r="B32" s="254">
        <v>42095</v>
      </c>
      <c r="C32" s="255">
        <v>4199</v>
      </c>
      <c r="D32" s="256">
        <v>418</v>
      </c>
      <c r="E32" s="255">
        <f t="shared" si="0"/>
        <v>4617</v>
      </c>
    </row>
    <row r="33" spans="2:5" x14ac:dyDescent="0.2">
      <c r="B33" s="254">
        <v>42125</v>
      </c>
      <c r="C33" s="255">
        <v>3877</v>
      </c>
      <c r="D33" s="256">
        <v>527</v>
      </c>
      <c r="E33" s="255">
        <f t="shared" si="0"/>
        <v>4404</v>
      </c>
    </row>
    <row r="34" spans="2:5" x14ac:dyDescent="0.2">
      <c r="B34" s="254">
        <v>42156</v>
      </c>
      <c r="C34" s="255">
        <v>4140</v>
      </c>
      <c r="D34" s="256">
        <v>642</v>
      </c>
      <c r="E34" s="255">
        <f t="shared" si="0"/>
        <v>4782</v>
      </c>
    </row>
    <row r="35" spans="2:5" x14ac:dyDescent="0.2">
      <c r="B35" s="254">
        <v>42186</v>
      </c>
      <c r="C35" s="255">
        <v>3415</v>
      </c>
      <c r="D35" s="256">
        <v>391</v>
      </c>
      <c r="E35" s="255">
        <f t="shared" si="0"/>
        <v>3806</v>
      </c>
    </row>
    <row r="36" spans="2:5" x14ac:dyDescent="0.2">
      <c r="B36" s="254">
        <v>42217</v>
      </c>
      <c r="C36" s="255">
        <v>6058</v>
      </c>
      <c r="D36" s="256">
        <v>393</v>
      </c>
      <c r="E36" s="255">
        <f t="shared" si="0"/>
        <v>6451</v>
      </c>
    </row>
    <row r="37" spans="2:5" x14ac:dyDescent="0.2">
      <c r="B37" s="254">
        <v>42248</v>
      </c>
      <c r="C37" s="255">
        <v>5036</v>
      </c>
      <c r="D37" s="256">
        <v>579</v>
      </c>
      <c r="E37" s="255">
        <f t="shared" si="0"/>
        <v>5615</v>
      </c>
    </row>
    <row r="38" spans="2:5" x14ac:dyDescent="0.2">
      <c r="B38" s="254">
        <v>42278</v>
      </c>
      <c r="C38" s="255">
        <v>4175</v>
      </c>
      <c r="D38" s="256">
        <v>552</v>
      </c>
      <c r="E38" s="255">
        <f t="shared" si="0"/>
        <v>4727</v>
      </c>
    </row>
    <row r="39" spans="2:5" x14ac:dyDescent="0.2">
      <c r="B39" s="254">
        <v>42309</v>
      </c>
      <c r="C39" s="255">
        <v>5394</v>
      </c>
      <c r="D39" s="256">
        <v>555</v>
      </c>
      <c r="E39" s="255">
        <f t="shared" si="0"/>
        <v>5949</v>
      </c>
    </row>
    <row r="40" spans="2:5" x14ac:dyDescent="0.2">
      <c r="B40" s="254">
        <v>42339</v>
      </c>
      <c r="C40" s="255">
        <v>4616</v>
      </c>
      <c r="D40" s="256">
        <v>704</v>
      </c>
      <c r="E40" s="255">
        <f t="shared" si="0"/>
        <v>5320</v>
      </c>
    </row>
    <row r="41" spans="2:5" x14ac:dyDescent="0.2">
      <c r="B41" s="267" t="s">
        <v>502</v>
      </c>
      <c r="C41" s="263">
        <f>SUM(C29:C40)</f>
        <v>51650</v>
      </c>
      <c r="D41" s="263">
        <f>SUM(D29:D40)</f>
        <v>5964</v>
      </c>
      <c r="E41" s="263">
        <f>SUM(E29:E40)</f>
        <v>57614</v>
      </c>
    </row>
    <row r="42" spans="2:5" x14ac:dyDescent="0.2">
      <c r="B42" s="254">
        <v>42370</v>
      </c>
      <c r="C42" s="255">
        <v>4090</v>
      </c>
      <c r="D42" s="256">
        <v>834</v>
      </c>
      <c r="E42" s="255">
        <f t="shared" si="0"/>
        <v>4924</v>
      </c>
    </row>
    <row r="43" spans="2:5" x14ac:dyDescent="0.2">
      <c r="B43" s="254">
        <v>42401</v>
      </c>
      <c r="C43" s="255">
        <v>3843</v>
      </c>
      <c r="D43" s="256">
        <v>401</v>
      </c>
      <c r="E43" s="255">
        <f t="shared" si="0"/>
        <v>4244</v>
      </c>
    </row>
    <row r="44" spans="2:5" x14ac:dyDescent="0.2">
      <c r="B44" s="254">
        <v>42430</v>
      </c>
      <c r="C44" s="255">
        <v>5145</v>
      </c>
      <c r="D44" s="256">
        <v>878</v>
      </c>
      <c r="E44" s="255">
        <f t="shared" si="0"/>
        <v>6023</v>
      </c>
    </row>
    <row r="45" spans="2:5" x14ac:dyDescent="0.2">
      <c r="B45" s="254">
        <v>42461</v>
      </c>
      <c r="C45" s="255">
        <v>4415</v>
      </c>
      <c r="D45" s="256">
        <v>636</v>
      </c>
      <c r="E45" s="255">
        <f t="shared" si="0"/>
        <v>5051</v>
      </c>
    </row>
    <row r="46" spans="2:5" x14ac:dyDescent="0.2">
      <c r="B46" s="254">
        <v>42491</v>
      </c>
      <c r="C46" s="255">
        <v>4663</v>
      </c>
      <c r="D46" s="256">
        <v>700</v>
      </c>
      <c r="E46" s="255">
        <f t="shared" si="0"/>
        <v>5363</v>
      </c>
    </row>
    <row r="47" spans="2:5" x14ac:dyDescent="0.2">
      <c r="B47" s="254">
        <v>42522</v>
      </c>
      <c r="C47" s="255">
        <v>3794</v>
      </c>
      <c r="D47" s="256">
        <v>507</v>
      </c>
      <c r="E47" s="255">
        <f t="shared" si="0"/>
        <v>4301</v>
      </c>
    </row>
    <row r="48" spans="2:5" x14ac:dyDescent="0.2">
      <c r="B48" s="254">
        <v>42552</v>
      </c>
      <c r="C48" s="255">
        <v>4438</v>
      </c>
      <c r="D48" s="256">
        <v>635</v>
      </c>
      <c r="E48" s="255">
        <f t="shared" si="0"/>
        <v>5073</v>
      </c>
    </row>
    <row r="49" spans="2:6" x14ac:dyDescent="0.2">
      <c r="B49" s="254">
        <v>42583</v>
      </c>
      <c r="C49" s="255">
        <v>4694</v>
      </c>
      <c r="D49" s="256">
        <v>856</v>
      </c>
      <c r="E49" s="255">
        <f t="shared" si="0"/>
        <v>5550</v>
      </c>
    </row>
    <row r="50" spans="2:6" x14ac:dyDescent="0.2">
      <c r="B50" s="254">
        <v>42614</v>
      </c>
      <c r="C50" s="255">
        <v>4579</v>
      </c>
      <c r="D50" s="256">
        <v>914</v>
      </c>
      <c r="E50" s="255">
        <f t="shared" si="0"/>
        <v>5493</v>
      </c>
    </row>
    <row r="51" spans="2:6" x14ac:dyDescent="0.2">
      <c r="B51" s="254">
        <v>42644</v>
      </c>
      <c r="C51" s="255">
        <v>4407</v>
      </c>
      <c r="D51" s="256">
        <v>866</v>
      </c>
      <c r="E51" s="255">
        <f t="shared" si="0"/>
        <v>5273</v>
      </c>
    </row>
    <row r="52" spans="2:6" x14ac:dyDescent="0.2">
      <c r="B52" s="254">
        <v>42675</v>
      </c>
      <c r="C52" s="262">
        <v>3689</v>
      </c>
      <c r="D52" s="262">
        <v>1064</v>
      </c>
      <c r="E52" s="262">
        <f t="shared" si="0"/>
        <v>4753</v>
      </c>
    </row>
    <row r="53" spans="2:6" x14ac:dyDescent="0.2">
      <c r="B53" s="254">
        <v>42705</v>
      </c>
      <c r="C53" s="262">
        <v>5295</v>
      </c>
      <c r="D53" s="262">
        <v>451</v>
      </c>
      <c r="E53" s="262">
        <f t="shared" si="0"/>
        <v>5746</v>
      </c>
    </row>
    <row r="54" spans="2:6" x14ac:dyDescent="0.2">
      <c r="B54" s="268" t="s">
        <v>26</v>
      </c>
      <c r="C54" s="263">
        <f>SUM(C42:C53)</f>
        <v>53052</v>
      </c>
      <c r="D54" s="263">
        <f>SUM(D42:D53)</f>
        <v>8742</v>
      </c>
      <c r="E54" s="263">
        <f>SUM(E42:E53)</f>
        <v>61794</v>
      </c>
      <c r="F54" s="269"/>
    </row>
    <row r="55" spans="2:6" x14ac:dyDescent="0.2">
      <c r="B55" s="254">
        <v>42736</v>
      </c>
      <c r="C55" s="262">
        <v>4977</v>
      </c>
      <c r="D55" s="262">
        <v>661</v>
      </c>
      <c r="E55" s="262">
        <f t="shared" ref="E55:E66" si="1">C55+D55</f>
        <v>5638</v>
      </c>
      <c r="F55" s="269"/>
    </row>
    <row r="56" spans="2:6" x14ac:dyDescent="0.2">
      <c r="B56" s="254">
        <v>42767</v>
      </c>
      <c r="C56" s="262">
        <v>4428</v>
      </c>
      <c r="D56" s="262">
        <v>663</v>
      </c>
      <c r="E56" s="262">
        <f t="shared" si="1"/>
        <v>5091</v>
      </c>
      <c r="F56" s="269"/>
    </row>
    <row r="57" spans="2:6" x14ac:dyDescent="0.2">
      <c r="B57" s="254">
        <v>42795</v>
      </c>
      <c r="C57" s="262">
        <v>4154</v>
      </c>
      <c r="D57" s="262">
        <v>749</v>
      </c>
      <c r="E57" s="262">
        <f t="shared" si="1"/>
        <v>4903</v>
      </c>
      <c r="F57" s="269"/>
    </row>
    <row r="58" spans="2:6" x14ac:dyDescent="0.2">
      <c r="B58" s="254">
        <v>42826</v>
      </c>
      <c r="C58" s="262">
        <v>4708</v>
      </c>
      <c r="D58" s="262">
        <v>760</v>
      </c>
      <c r="E58" s="262">
        <f t="shared" si="1"/>
        <v>5468</v>
      </c>
      <c r="F58" s="269"/>
    </row>
    <row r="59" spans="2:6" x14ac:dyDescent="0.2">
      <c r="B59" s="254">
        <v>42856</v>
      </c>
      <c r="C59" s="262">
        <v>4913</v>
      </c>
      <c r="D59" s="262">
        <v>812</v>
      </c>
      <c r="E59" s="262">
        <f t="shared" si="1"/>
        <v>5725</v>
      </c>
      <c r="F59" s="269"/>
    </row>
    <row r="60" spans="2:6" x14ac:dyDescent="0.2">
      <c r="B60" s="254">
        <v>42887</v>
      </c>
      <c r="C60" s="262">
        <v>4045</v>
      </c>
      <c r="D60" s="262">
        <v>1056</v>
      </c>
      <c r="E60" s="262">
        <f t="shared" si="1"/>
        <v>5101</v>
      </c>
      <c r="F60" s="269"/>
    </row>
    <row r="61" spans="2:6" x14ac:dyDescent="0.2">
      <c r="B61" s="254">
        <v>42917</v>
      </c>
      <c r="C61" s="262">
        <v>4769</v>
      </c>
      <c r="D61" s="262">
        <v>753</v>
      </c>
      <c r="E61" s="262">
        <f t="shared" si="1"/>
        <v>5522</v>
      </c>
      <c r="F61" s="269"/>
    </row>
    <row r="62" spans="2:6" x14ac:dyDescent="0.2">
      <c r="B62" s="254">
        <v>42948</v>
      </c>
      <c r="C62" s="262">
        <v>5278</v>
      </c>
      <c r="D62" s="262">
        <v>817</v>
      </c>
      <c r="E62" s="262">
        <f t="shared" si="1"/>
        <v>6095</v>
      </c>
      <c r="F62" s="269"/>
    </row>
    <row r="63" spans="2:6" x14ac:dyDescent="0.2">
      <c r="B63" s="254">
        <v>42979</v>
      </c>
      <c r="C63" s="262">
        <v>3974</v>
      </c>
      <c r="D63" s="262">
        <v>593</v>
      </c>
      <c r="E63" s="262">
        <f t="shared" si="1"/>
        <v>4567</v>
      </c>
      <c r="F63" s="269"/>
    </row>
    <row r="64" spans="2:6" x14ac:dyDescent="0.2">
      <c r="B64" s="254">
        <v>43009</v>
      </c>
      <c r="C64" s="262">
        <v>6946</v>
      </c>
      <c r="D64" s="262">
        <v>1191</v>
      </c>
      <c r="E64" s="262">
        <f t="shared" si="1"/>
        <v>8137</v>
      </c>
      <c r="F64" s="269"/>
    </row>
    <row r="65" spans="2:6" x14ac:dyDescent="0.2">
      <c r="B65" s="254">
        <v>43040</v>
      </c>
      <c r="C65" s="262">
        <v>5299</v>
      </c>
      <c r="D65" s="262">
        <v>833</v>
      </c>
      <c r="E65" s="262">
        <f t="shared" si="1"/>
        <v>6132</v>
      </c>
      <c r="F65" s="269"/>
    </row>
    <row r="66" spans="2:6" x14ac:dyDescent="0.2">
      <c r="B66" s="254">
        <v>43070</v>
      </c>
      <c r="C66" s="262">
        <v>4958</v>
      </c>
      <c r="D66" s="262">
        <v>795</v>
      </c>
      <c r="E66" s="262">
        <f t="shared" si="1"/>
        <v>5753</v>
      </c>
      <c r="F66" s="269"/>
    </row>
    <row r="67" spans="2:6" x14ac:dyDescent="0.2">
      <c r="B67" s="268" t="s">
        <v>39</v>
      </c>
      <c r="C67" s="270">
        <f>SUM(C55:C66)</f>
        <v>58449</v>
      </c>
      <c r="D67" s="270">
        <f>SUM(D55:D66)</f>
        <v>9683</v>
      </c>
      <c r="E67" s="270">
        <f>SUM(E55:E66)</f>
        <v>68132</v>
      </c>
      <c r="F67" s="269"/>
    </row>
    <row r="68" spans="2:6" x14ac:dyDescent="0.2">
      <c r="B68" s="254">
        <v>43101</v>
      </c>
      <c r="C68" s="262">
        <v>5007</v>
      </c>
      <c r="D68" s="262">
        <v>965</v>
      </c>
      <c r="E68" s="262">
        <f>C68+D68</f>
        <v>5972</v>
      </c>
      <c r="F68" s="269"/>
    </row>
    <row r="69" spans="2:6" x14ac:dyDescent="0.2">
      <c r="B69" s="254">
        <v>43132</v>
      </c>
      <c r="C69" s="262">
        <v>5360</v>
      </c>
      <c r="D69" s="262">
        <v>944</v>
      </c>
      <c r="E69" s="262">
        <f>C69+D69</f>
        <v>6304</v>
      </c>
      <c r="F69" s="269"/>
    </row>
    <row r="70" spans="2:6" x14ac:dyDescent="0.2">
      <c r="B70" s="254">
        <v>43160</v>
      </c>
      <c r="C70" s="262">
        <v>6203</v>
      </c>
      <c r="D70" s="262">
        <v>1124</v>
      </c>
      <c r="E70" s="262">
        <v>7327</v>
      </c>
      <c r="F70" s="269"/>
    </row>
    <row r="71" spans="2:6" x14ac:dyDescent="0.2">
      <c r="B71" s="396">
        <v>43191</v>
      </c>
      <c r="C71" s="393">
        <v>5250</v>
      </c>
      <c r="D71" s="393">
        <v>775</v>
      </c>
      <c r="E71" s="393">
        <f t="shared" ref="E71:E77" si="2">+C71+D71</f>
        <v>6025</v>
      </c>
      <c r="F71" s="269"/>
    </row>
    <row r="72" spans="2:6" x14ac:dyDescent="0.2">
      <c r="B72" s="254">
        <v>43221</v>
      </c>
      <c r="C72" s="262">
        <v>5419</v>
      </c>
      <c r="D72" s="262">
        <v>628</v>
      </c>
      <c r="E72" s="262">
        <f t="shared" si="2"/>
        <v>6047</v>
      </c>
      <c r="F72" s="269"/>
    </row>
    <row r="73" spans="2:6" x14ac:dyDescent="0.2">
      <c r="B73" s="254">
        <v>43252</v>
      </c>
      <c r="C73" s="262">
        <v>5299</v>
      </c>
      <c r="D73" s="262">
        <v>848</v>
      </c>
      <c r="E73" s="262">
        <f t="shared" si="2"/>
        <v>6147</v>
      </c>
      <c r="F73" s="269"/>
    </row>
    <row r="74" spans="2:6" x14ac:dyDescent="0.2">
      <c r="B74" s="254">
        <v>43282</v>
      </c>
      <c r="C74" s="262">
        <v>5273</v>
      </c>
      <c r="D74" s="262">
        <v>633</v>
      </c>
      <c r="E74" s="262">
        <f t="shared" si="2"/>
        <v>5906</v>
      </c>
      <c r="F74" s="269"/>
    </row>
    <row r="75" spans="2:6" x14ac:dyDescent="0.2">
      <c r="B75" s="396">
        <v>43313</v>
      </c>
      <c r="C75" s="262">
        <v>5742</v>
      </c>
      <c r="D75" s="262">
        <v>364</v>
      </c>
      <c r="E75" s="262">
        <f t="shared" si="2"/>
        <v>6106</v>
      </c>
      <c r="F75" s="269"/>
    </row>
    <row r="76" spans="2:6" x14ac:dyDescent="0.2">
      <c r="B76" s="254">
        <v>43344</v>
      </c>
      <c r="C76" s="262">
        <v>6055</v>
      </c>
      <c r="D76" s="262">
        <v>488</v>
      </c>
      <c r="E76" s="262">
        <f t="shared" si="2"/>
        <v>6543</v>
      </c>
      <c r="F76" s="269"/>
    </row>
    <row r="77" spans="2:6" x14ac:dyDescent="0.2">
      <c r="B77" s="254">
        <v>43374</v>
      </c>
      <c r="C77" s="262">
        <v>5991</v>
      </c>
      <c r="D77" s="262">
        <v>513</v>
      </c>
      <c r="E77" s="262">
        <f t="shared" si="2"/>
        <v>6504</v>
      </c>
      <c r="F77" s="269"/>
    </row>
    <row r="78" spans="2:6" ht="11.25" customHeight="1" x14ac:dyDescent="0.2">
      <c r="B78" s="407" t="s">
        <v>637</v>
      </c>
      <c r="C78" s="408">
        <f>SUM(C68:C77)</f>
        <v>55599</v>
      </c>
      <c r="D78" s="408">
        <f t="shared" ref="D78:E78" si="3">SUM(D68:D77)</f>
        <v>7282</v>
      </c>
      <c r="E78" s="408">
        <f t="shared" si="3"/>
        <v>62881</v>
      </c>
      <c r="F78" s="269"/>
    </row>
    <row r="79" spans="2:6" x14ac:dyDescent="0.2">
      <c r="B79" s="409" t="s">
        <v>43</v>
      </c>
      <c r="C79" s="410">
        <f>C28+C41+C54+C67+C78+SUM(C11:C15)</f>
        <v>576200</v>
      </c>
      <c r="D79" s="410"/>
      <c r="E79" s="410">
        <f>E28+E41+E54+E67+E78+SUM(E11:E15)</f>
        <v>613642</v>
      </c>
      <c r="F79" s="269"/>
    </row>
    <row r="80" spans="2:6" x14ac:dyDescent="0.2">
      <c r="B80" s="188" t="s">
        <v>493</v>
      </c>
    </row>
    <row r="81" spans="2:2" x14ac:dyDescent="0.2">
      <c r="B81" s="188" t="s">
        <v>503</v>
      </c>
    </row>
    <row r="82" spans="2:2" x14ac:dyDescent="0.2">
      <c r="B82" s="188" t="s">
        <v>504</v>
      </c>
    </row>
  </sheetData>
  <mergeCells count="3">
    <mergeCell ref="B5:E5"/>
    <mergeCell ref="B6:E6"/>
    <mergeCell ref="B8:E8"/>
  </mergeCells>
  <hyperlinks>
    <hyperlink ref="G5" location="'Índice BxH'!A1" display="Volver a Bono por Hijo"/>
  </hyperlinks>
  <pageMargins left="0.7" right="0.7" top="0.75" bottom="0.75" header="0.3" footer="0.3"/>
  <pageSetup orientation="portrait" verticalDpi="0" r:id="rId1"/>
  <ignoredErrors>
    <ignoredError sqref="C28 C79" formulaRange="1"/>
    <ignoredError sqref="E41 E54 E67"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3"/>
  <sheetViews>
    <sheetView showGridLines="0" zoomScaleNormal="100" workbookViewId="0"/>
  </sheetViews>
  <sheetFormatPr baseColWidth="10" defaultColWidth="11.42578125" defaultRowHeight="12" x14ac:dyDescent="0.2"/>
  <cols>
    <col min="1" max="1" width="6" style="188" customWidth="1"/>
    <col min="2" max="2" width="13.7109375" style="188" bestFit="1" customWidth="1"/>
    <col min="3" max="3" width="4" style="188" bestFit="1" customWidth="1"/>
    <col min="4" max="4" width="19.42578125" style="188" bestFit="1" customWidth="1"/>
    <col min="5" max="16384" width="11.42578125" style="188"/>
  </cols>
  <sheetData>
    <row r="2" spans="1:11" x14ac:dyDescent="0.2">
      <c r="A2" s="217" t="s">
        <v>121</v>
      </c>
    </row>
    <row r="3" spans="1:11" ht="15" x14ac:dyDescent="0.25">
      <c r="A3" s="217" t="s">
        <v>122</v>
      </c>
      <c r="I3" s="359"/>
    </row>
    <row r="5" spans="1:11" ht="12.75" x14ac:dyDescent="0.2">
      <c r="B5" s="424" t="s">
        <v>505</v>
      </c>
      <c r="C5" s="424"/>
      <c r="D5" s="424"/>
      <c r="E5" s="424"/>
      <c r="F5" s="424"/>
      <c r="G5" s="424"/>
      <c r="H5" s="424"/>
      <c r="I5" s="424"/>
      <c r="K5" s="379" t="s">
        <v>595</v>
      </c>
    </row>
    <row r="6" spans="1:11" ht="12.75" x14ac:dyDescent="0.2">
      <c r="B6" s="475" t="str">
        <f>datos!$B$2</f>
        <v>Octubre de 2018</v>
      </c>
      <c r="C6" s="475"/>
      <c r="D6" s="475"/>
      <c r="E6" s="475"/>
      <c r="F6" s="475"/>
      <c r="G6" s="475"/>
      <c r="H6" s="475"/>
      <c r="I6" s="475"/>
    </row>
    <row r="8" spans="1:11" x14ac:dyDescent="0.2">
      <c r="B8" s="476" t="s">
        <v>506</v>
      </c>
      <c r="C8" s="476"/>
      <c r="D8" s="477"/>
      <c r="E8" s="473" t="s">
        <v>507</v>
      </c>
      <c r="F8" s="473"/>
      <c r="G8" s="473" t="s">
        <v>508</v>
      </c>
      <c r="H8" s="473"/>
      <c r="I8" s="473" t="s">
        <v>509</v>
      </c>
    </row>
    <row r="9" spans="1:11" ht="20.25" customHeight="1" x14ac:dyDescent="0.2">
      <c r="B9" s="476"/>
      <c r="C9" s="476"/>
      <c r="D9" s="477"/>
      <c r="E9" s="413" t="s">
        <v>510</v>
      </c>
      <c r="F9" s="413" t="s">
        <v>511</v>
      </c>
      <c r="G9" s="413" t="s">
        <v>511</v>
      </c>
      <c r="H9" s="413" t="s">
        <v>615</v>
      </c>
      <c r="I9" s="474"/>
    </row>
    <row r="10" spans="1:11" x14ac:dyDescent="0.2">
      <c r="B10" s="472" t="s">
        <v>512</v>
      </c>
      <c r="C10" s="470" t="s">
        <v>514</v>
      </c>
      <c r="D10" s="414" t="s">
        <v>513</v>
      </c>
      <c r="E10" s="523">
        <v>13</v>
      </c>
      <c r="F10" s="523"/>
      <c r="G10" s="523">
        <v>1</v>
      </c>
      <c r="H10" s="523">
        <v>45</v>
      </c>
      <c r="I10" s="415">
        <f t="shared" ref="I10:I41" si="0">SUM(E10:H10)</f>
        <v>59</v>
      </c>
    </row>
    <row r="11" spans="1:11" x14ac:dyDescent="0.2">
      <c r="B11" s="472"/>
      <c r="C11" s="469"/>
      <c r="D11" s="416" t="s">
        <v>515</v>
      </c>
      <c r="E11" s="523">
        <v>39</v>
      </c>
      <c r="F11" s="523"/>
      <c r="G11" s="523">
        <v>7</v>
      </c>
      <c r="H11" s="523">
        <v>131</v>
      </c>
      <c r="I11" s="415">
        <f t="shared" si="0"/>
        <v>177</v>
      </c>
    </row>
    <row r="12" spans="1:11" x14ac:dyDescent="0.2">
      <c r="B12" s="471" t="s">
        <v>516</v>
      </c>
      <c r="C12" s="470" t="s">
        <v>517</v>
      </c>
      <c r="D12" s="414" t="s">
        <v>513</v>
      </c>
      <c r="E12" s="523">
        <v>19</v>
      </c>
      <c r="F12" s="523">
        <v>2</v>
      </c>
      <c r="G12" s="523">
        <v>1</v>
      </c>
      <c r="H12" s="523">
        <v>61</v>
      </c>
      <c r="I12" s="415">
        <f t="shared" si="0"/>
        <v>83</v>
      </c>
    </row>
    <row r="13" spans="1:11" x14ac:dyDescent="0.2">
      <c r="B13" s="471"/>
      <c r="C13" s="469"/>
      <c r="D13" s="416" t="s">
        <v>515</v>
      </c>
      <c r="E13" s="523">
        <v>73</v>
      </c>
      <c r="F13" s="523">
        <v>18</v>
      </c>
      <c r="G13" s="523">
        <v>5</v>
      </c>
      <c r="H13" s="523">
        <v>157</v>
      </c>
      <c r="I13" s="415">
        <f t="shared" si="0"/>
        <v>253</v>
      </c>
    </row>
    <row r="14" spans="1:11" x14ac:dyDescent="0.2">
      <c r="B14" s="471" t="s">
        <v>518</v>
      </c>
      <c r="C14" s="468" t="s">
        <v>519</v>
      </c>
      <c r="D14" s="414" t="s">
        <v>513</v>
      </c>
      <c r="E14" s="523">
        <v>43</v>
      </c>
      <c r="F14" s="523">
        <v>1</v>
      </c>
      <c r="G14" s="523">
        <v>5</v>
      </c>
      <c r="H14" s="523">
        <v>90</v>
      </c>
      <c r="I14" s="415">
        <f t="shared" si="0"/>
        <v>139</v>
      </c>
    </row>
    <row r="15" spans="1:11" x14ac:dyDescent="0.2">
      <c r="B15" s="469"/>
      <c r="C15" s="469"/>
      <c r="D15" s="416" t="s">
        <v>515</v>
      </c>
      <c r="E15" s="523">
        <v>138</v>
      </c>
      <c r="F15" s="523">
        <v>4</v>
      </c>
      <c r="G15" s="523">
        <v>19</v>
      </c>
      <c r="H15" s="523">
        <v>282</v>
      </c>
      <c r="I15" s="415">
        <f t="shared" si="0"/>
        <v>443</v>
      </c>
    </row>
    <row r="16" spans="1:11" x14ac:dyDescent="0.2">
      <c r="B16" s="471" t="s">
        <v>520</v>
      </c>
      <c r="C16" s="468" t="s">
        <v>521</v>
      </c>
      <c r="D16" s="414" t="s">
        <v>513</v>
      </c>
      <c r="E16" s="523">
        <v>30</v>
      </c>
      <c r="F16" s="523">
        <v>1</v>
      </c>
      <c r="G16" s="523">
        <v>5</v>
      </c>
      <c r="H16" s="523">
        <v>57</v>
      </c>
      <c r="I16" s="415">
        <f t="shared" si="0"/>
        <v>93</v>
      </c>
    </row>
    <row r="17" spans="2:9" x14ac:dyDescent="0.2">
      <c r="B17" s="469"/>
      <c r="C17" s="469"/>
      <c r="D17" s="416" t="s">
        <v>515</v>
      </c>
      <c r="E17" s="523">
        <v>78</v>
      </c>
      <c r="F17" s="523">
        <v>1</v>
      </c>
      <c r="G17" s="523">
        <v>23</v>
      </c>
      <c r="H17" s="523">
        <v>205</v>
      </c>
      <c r="I17" s="415">
        <f t="shared" si="0"/>
        <v>307</v>
      </c>
    </row>
    <row r="18" spans="2:9" x14ac:dyDescent="0.2">
      <c r="B18" s="471" t="s">
        <v>522</v>
      </c>
      <c r="C18" s="468" t="s">
        <v>523</v>
      </c>
      <c r="D18" s="414" t="s">
        <v>513</v>
      </c>
      <c r="E18" s="523">
        <v>119</v>
      </c>
      <c r="F18" s="523">
        <v>12</v>
      </c>
      <c r="G18" s="523">
        <v>4</v>
      </c>
      <c r="H18" s="523">
        <v>157</v>
      </c>
      <c r="I18" s="415">
        <f t="shared" si="0"/>
        <v>292</v>
      </c>
    </row>
    <row r="19" spans="2:9" x14ac:dyDescent="0.2">
      <c r="B19" s="469"/>
      <c r="C19" s="469"/>
      <c r="D19" s="416" t="s">
        <v>515</v>
      </c>
      <c r="E19" s="523">
        <v>372</v>
      </c>
      <c r="F19" s="523">
        <v>36</v>
      </c>
      <c r="G19" s="523">
        <v>15</v>
      </c>
      <c r="H19" s="523">
        <v>464</v>
      </c>
      <c r="I19" s="415">
        <f t="shared" si="0"/>
        <v>887</v>
      </c>
    </row>
    <row r="20" spans="2:9" x14ac:dyDescent="0.2">
      <c r="B20" s="471" t="s">
        <v>524</v>
      </c>
      <c r="C20" s="468" t="s">
        <v>525</v>
      </c>
      <c r="D20" s="414" t="s">
        <v>513</v>
      </c>
      <c r="E20" s="523">
        <v>201</v>
      </c>
      <c r="F20" s="523">
        <v>7</v>
      </c>
      <c r="G20" s="326">
        <v>5</v>
      </c>
      <c r="H20" s="523">
        <v>475</v>
      </c>
      <c r="I20" s="415">
        <f t="shared" si="0"/>
        <v>688</v>
      </c>
    </row>
    <row r="21" spans="2:9" x14ac:dyDescent="0.2">
      <c r="B21" s="469"/>
      <c r="C21" s="469"/>
      <c r="D21" s="416" t="s">
        <v>515</v>
      </c>
      <c r="E21" s="523">
        <v>586</v>
      </c>
      <c r="F21" s="523">
        <v>35</v>
      </c>
      <c r="G21" s="326">
        <v>20</v>
      </c>
      <c r="H21" s="523">
        <v>1338</v>
      </c>
      <c r="I21" s="415">
        <f t="shared" si="0"/>
        <v>1979</v>
      </c>
    </row>
    <row r="22" spans="2:9" x14ac:dyDescent="0.2">
      <c r="B22" s="472" t="s">
        <v>526</v>
      </c>
      <c r="C22" s="468" t="s">
        <v>527</v>
      </c>
      <c r="D22" s="414" t="s">
        <v>513</v>
      </c>
      <c r="E22" s="523">
        <v>103</v>
      </c>
      <c r="F22" s="523">
        <v>8</v>
      </c>
      <c r="G22" s="523">
        <v>1</v>
      </c>
      <c r="H22" s="523">
        <v>237</v>
      </c>
      <c r="I22" s="415">
        <f t="shared" si="0"/>
        <v>349</v>
      </c>
    </row>
    <row r="23" spans="2:9" x14ac:dyDescent="0.2">
      <c r="B23" s="469"/>
      <c r="C23" s="469"/>
      <c r="D23" s="416" t="s">
        <v>515</v>
      </c>
      <c r="E23" s="523">
        <v>308</v>
      </c>
      <c r="F23" s="523">
        <v>27</v>
      </c>
      <c r="G23" s="523">
        <v>2</v>
      </c>
      <c r="H23" s="523">
        <v>728</v>
      </c>
      <c r="I23" s="415">
        <f t="shared" si="0"/>
        <v>1065</v>
      </c>
    </row>
    <row r="24" spans="2:9" x14ac:dyDescent="0.2">
      <c r="B24" s="471" t="s">
        <v>528</v>
      </c>
      <c r="C24" s="468" t="s">
        <v>529</v>
      </c>
      <c r="D24" s="414" t="s">
        <v>513</v>
      </c>
      <c r="E24" s="523">
        <v>167</v>
      </c>
      <c r="F24" s="523">
        <v>12</v>
      </c>
      <c r="G24" s="523">
        <v>8</v>
      </c>
      <c r="H24" s="523">
        <v>240</v>
      </c>
      <c r="I24" s="415">
        <f t="shared" si="0"/>
        <v>427</v>
      </c>
    </row>
    <row r="25" spans="2:9" x14ac:dyDescent="0.2">
      <c r="B25" s="469"/>
      <c r="C25" s="469"/>
      <c r="D25" s="416" t="s">
        <v>515</v>
      </c>
      <c r="E25" s="523">
        <v>528</v>
      </c>
      <c r="F25" s="523">
        <v>51</v>
      </c>
      <c r="G25" s="523">
        <v>33</v>
      </c>
      <c r="H25" s="523">
        <v>774</v>
      </c>
      <c r="I25" s="415">
        <f t="shared" si="0"/>
        <v>1386</v>
      </c>
    </row>
    <row r="26" spans="2:9" x14ac:dyDescent="0.2">
      <c r="B26" s="471" t="s">
        <v>530</v>
      </c>
      <c r="C26" s="468" t="s">
        <v>531</v>
      </c>
      <c r="D26" s="414" t="s">
        <v>513</v>
      </c>
      <c r="E26" s="326">
        <v>306</v>
      </c>
      <c r="F26" s="326">
        <v>21</v>
      </c>
      <c r="G26" s="326">
        <v>19</v>
      </c>
      <c r="H26" s="523">
        <v>371</v>
      </c>
      <c r="I26" s="415">
        <f t="shared" si="0"/>
        <v>717</v>
      </c>
    </row>
    <row r="27" spans="2:9" x14ac:dyDescent="0.2">
      <c r="B27" s="469"/>
      <c r="C27" s="469"/>
      <c r="D27" s="416" t="s">
        <v>515</v>
      </c>
      <c r="E27" s="326">
        <v>920</v>
      </c>
      <c r="F27" s="326">
        <v>90</v>
      </c>
      <c r="G27" s="326">
        <v>79</v>
      </c>
      <c r="H27" s="523">
        <v>1113</v>
      </c>
      <c r="I27" s="415">
        <f t="shared" si="0"/>
        <v>2202</v>
      </c>
    </row>
    <row r="28" spans="2:9" x14ac:dyDescent="0.2">
      <c r="B28" s="471" t="s">
        <v>616</v>
      </c>
      <c r="C28" s="468" t="s">
        <v>617</v>
      </c>
      <c r="D28" s="414" t="s">
        <v>513</v>
      </c>
      <c r="E28" s="326">
        <v>21</v>
      </c>
      <c r="F28" s="326">
        <v>3</v>
      </c>
      <c r="G28" s="326">
        <v>3</v>
      </c>
      <c r="H28" s="523">
        <v>99</v>
      </c>
      <c r="I28" s="415">
        <f t="shared" si="0"/>
        <v>126</v>
      </c>
    </row>
    <row r="29" spans="2:9" x14ac:dyDescent="0.2">
      <c r="B29" s="469"/>
      <c r="C29" s="469"/>
      <c r="D29" s="416" t="s">
        <v>515</v>
      </c>
      <c r="E29" s="326">
        <v>72</v>
      </c>
      <c r="F29" s="326">
        <v>9</v>
      </c>
      <c r="G29" s="326">
        <v>7</v>
      </c>
      <c r="H29" s="523">
        <v>315</v>
      </c>
      <c r="I29" s="415">
        <f t="shared" si="0"/>
        <v>403</v>
      </c>
    </row>
    <row r="30" spans="2:9" x14ac:dyDescent="0.2">
      <c r="B30" s="471" t="s">
        <v>532</v>
      </c>
      <c r="C30" s="468" t="s">
        <v>533</v>
      </c>
      <c r="D30" s="414" t="s">
        <v>513</v>
      </c>
      <c r="E30" s="523">
        <v>177</v>
      </c>
      <c r="F30" s="523">
        <v>7</v>
      </c>
      <c r="G30" s="523">
        <v>13</v>
      </c>
      <c r="H30" s="523">
        <v>186</v>
      </c>
      <c r="I30" s="415">
        <f t="shared" si="0"/>
        <v>383</v>
      </c>
    </row>
    <row r="31" spans="2:9" x14ac:dyDescent="0.2">
      <c r="B31" s="469"/>
      <c r="C31" s="469"/>
      <c r="D31" s="416" t="s">
        <v>515</v>
      </c>
      <c r="E31" s="523">
        <v>617</v>
      </c>
      <c r="F31" s="523">
        <v>41</v>
      </c>
      <c r="G31" s="523">
        <v>52</v>
      </c>
      <c r="H31" s="523">
        <v>540</v>
      </c>
      <c r="I31" s="415">
        <f t="shared" si="0"/>
        <v>1250</v>
      </c>
    </row>
    <row r="32" spans="2:9" x14ac:dyDescent="0.2">
      <c r="B32" s="471" t="s">
        <v>534</v>
      </c>
      <c r="C32" s="470" t="s">
        <v>535</v>
      </c>
      <c r="D32" s="414" t="s">
        <v>513</v>
      </c>
      <c r="E32" s="523">
        <v>34</v>
      </c>
      <c r="F32" s="523">
        <v>3</v>
      </c>
      <c r="G32" s="523">
        <v>3</v>
      </c>
      <c r="H32" s="523">
        <v>100</v>
      </c>
      <c r="I32" s="415">
        <f t="shared" si="0"/>
        <v>140</v>
      </c>
    </row>
    <row r="33" spans="2:9" x14ac:dyDescent="0.2">
      <c r="B33" s="469"/>
      <c r="C33" s="469"/>
      <c r="D33" s="416" t="s">
        <v>515</v>
      </c>
      <c r="E33" s="523">
        <v>112</v>
      </c>
      <c r="F33" s="523">
        <v>9</v>
      </c>
      <c r="G33" s="523">
        <v>9</v>
      </c>
      <c r="H33" s="523">
        <v>306</v>
      </c>
      <c r="I33" s="415">
        <f t="shared" si="0"/>
        <v>436</v>
      </c>
    </row>
    <row r="34" spans="2:9" x14ac:dyDescent="0.2">
      <c r="B34" s="471" t="s">
        <v>536</v>
      </c>
      <c r="C34" s="468" t="s">
        <v>537</v>
      </c>
      <c r="D34" s="414" t="s">
        <v>513</v>
      </c>
      <c r="E34" s="523">
        <v>108</v>
      </c>
      <c r="F34" s="523">
        <v>4</v>
      </c>
      <c r="G34" s="523">
        <v>3</v>
      </c>
      <c r="H34" s="523">
        <v>162</v>
      </c>
      <c r="I34" s="415">
        <f t="shared" si="0"/>
        <v>277</v>
      </c>
    </row>
    <row r="35" spans="2:9" x14ac:dyDescent="0.2">
      <c r="B35" s="469"/>
      <c r="C35" s="469"/>
      <c r="D35" s="416" t="s">
        <v>515</v>
      </c>
      <c r="E35" s="523">
        <v>327</v>
      </c>
      <c r="F35" s="523">
        <v>11</v>
      </c>
      <c r="G35" s="523">
        <v>9</v>
      </c>
      <c r="H35" s="523">
        <v>484</v>
      </c>
      <c r="I35" s="415">
        <f t="shared" si="0"/>
        <v>831</v>
      </c>
    </row>
    <row r="36" spans="2:9" x14ac:dyDescent="0.2">
      <c r="B36" s="471" t="s">
        <v>538</v>
      </c>
      <c r="C36" s="468" t="s">
        <v>539</v>
      </c>
      <c r="D36" s="414" t="s">
        <v>513</v>
      </c>
      <c r="E36" s="523">
        <v>5</v>
      </c>
      <c r="F36" s="523">
        <v>1</v>
      </c>
      <c r="G36" s="523"/>
      <c r="H36" s="523">
        <v>23</v>
      </c>
      <c r="I36" s="415">
        <f t="shared" si="0"/>
        <v>29</v>
      </c>
    </row>
    <row r="37" spans="2:9" x14ac:dyDescent="0.2">
      <c r="B37" s="469"/>
      <c r="C37" s="469"/>
      <c r="D37" s="416" t="s">
        <v>515</v>
      </c>
      <c r="E37" s="523">
        <v>17</v>
      </c>
      <c r="F37" s="523">
        <v>5</v>
      </c>
      <c r="G37" s="523"/>
      <c r="H37" s="523">
        <v>74</v>
      </c>
      <c r="I37" s="415">
        <f t="shared" si="0"/>
        <v>96</v>
      </c>
    </row>
    <row r="38" spans="2:9" x14ac:dyDescent="0.2">
      <c r="B38" s="471" t="s">
        <v>540</v>
      </c>
      <c r="C38" s="468" t="s">
        <v>541</v>
      </c>
      <c r="D38" s="414" t="s">
        <v>513</v>
      </c>
      <c r="E38" s="523">
        <v>10</v>
      </c>
      <c r="F38" s="523"/>
      <c r="G38" s="523"/>
      <c r="H38" s="523">
        <v>36</v>
      </c>
      <c r="I38" s="415">
        <f t="shared" si="0"/>
        <v>46</v>
      </c>
    </row>
    <row r="39" spans="2:9" x14ac:dyDescent="0.2">
      <c r="B39" s="469"/>
      <c r="C39" s="469"/>
      <c r="D39" s="416" t="s">
        <v>515</v>
      </c>
      <c r="E39" s="523">
        <v>33</v>
      </c>
      <c r="F39" s="523"/>
      <c r="G39" s="523"/>
      <c r="H39" s="523">
        <v>95</v>
      </c>
      <c r="I39" s="415">
        <f t="shared" si="0"/>
        <v>128</v>
      </c>
    </row>
    <row r="40" spans="2:9" x14ac:dyDescent="0.2">
      <c r="B40" s="470" t="s">
        <v>542</v>
      </c>
      <c r="C40" s="468" t="s">
        <v>543</v>
      </c>
      <c r="D40" s="414" t="s">
        <v>513</v>
      </c>
      <c r="E40" s="523">
        <v>552</v>
      </c>
      <c r="F40" s="523">
        <v>23</v>
      </c>
      <c r="G40" s="523">
        <v>45</v>
      </c>
      <c r="H40" s="523">
        <v>1523</v>
      </c>
      <c r="I40" s="415">
        <f t="shared" si="0"/>
        <v>2143</v>
      </c>
    </row>
    <row r="41" spans="2:9" x14ac:dyDescent="0.2">
      <c r="B41" s="469"/>
      <c r="C41" s="469"/>
      <c r="D41" s="416" t="s">
        <v>515</v>
      </c>
      <c r="E41" s="523">
        <v>1713</v>
      </c>
      <c r="F41" s="523">
        <v>85</v>
      </c>
      <c r="G41" s="523">
        <v>151</v>
      </c>
      <c r="H41" s="523">
        <v>4400</v>
      </c>
      <c r="I41" s="415">
        <f t="shared" si="0"/>
        <v>6349</v>
      </c>
    </row>
    <row r="42" spans="2:9" x14ac:dyDescent="0.2">
      <c r="B42" s="468" t="s">
        <v>115</v>
      </c>
      <c r="C42" s="469"/>
      <c r="D42" s="417" t="s">
        <v>513</v>
      </c>
      <c r="E42" s="415">
        <f t="shared" ref="E42:I43" si="1">+E10+E12+E14+E16+E18+E20+E22+E24+E26+E28+E30+E32+E34+E36+E38+E40</f>
        <v>1908</v>
      </c>
      <c r="F42" s="415">
        <f t="shared" si="1"/>
        <v>105</v>
      </c>
      <c r="G42" s="415">
        <f t="shared" si="1"/>
        <v>116</v>
      </c>
      <c r="H42" s="415">
        <f t="shared" si="1"/>
        <v>3862</v>
      </c>
      <c r="I42" s="415">
        <f t="shared" si="1"/>
        <v>5991</v>
      </c>
    </row>
    <row r="43" spans="2:9" x14ac:dyDescent="0.2">
      <c r="B43" s="469"/>
      <c r="C43" s="469"/>
      <c r="D43" s="418" t="s">
        <v>515</v>
      </c>
      <c r="E43" s="415">
        <f t="shared" si="1"/>
        <v>5933</v>
      </c>
      <c r="F43" s="415">
        <f t="shared" si="1"/>
        <v>422</v>
      </c>
      <c r="G43" s="415">
        <f t="shared" si="1"/>
        <v>431</v>
      </c>
      <c r="H43" s="415">
        <f t="shared" si="1"/>
        <v>11406</v>
      </c>
      <c r="I43" s="415">
        <f t="shared" si="1"/>
        <v>18192</v>
      </c>
    </row>
  </sheetData>
  <mergeCells count="40">
    <mergeCell ref="B5:I5"/>
    <mergeCell ref="B6:I6"/>
    <mergeCell ref="B8:C9"/>
    <mergeCell ref="D8:D9"/>
    <mergeCell ref="E8:F8"/>
    <mergeCell ref="G8:H8"/>
    <mergeCell ref="I8:I9"/>
    <mergeCell ref="B10:B11"/>
    <mergeCell ref="C10:C11"/>
    <mergeCell ref="B12:B13"/>
    <mergeCell ref="C12:C13"/>
    <mergeCell ref="B14:B15"/>
    <mergeCell ref="C14:C15"/>
    <mergeCell ref="B16:B17"/>
    <mergeCell ref="C16:C17"/>
    <mergeCell ref="B18:B19"/>
    <mergeCell ref="C18:C19"/>
    <mergeCell ref="B20:B21"/>
    <mergeCell ref="C20:C21"/>
    <mergeCell ref="B22:B23"/>
    <mergeCell ref="C22:C23"/>
    <mergeCell ref="B24:B25"/>
    <mergeCell ref="C24:C25"/>
    <mergeCell ref="C26:C27"/>
    <mergeCell ref="B28:B29"/>
    <mergeCell ref="C28:C29"/>
    <mergeCell ref="B30:B31"/>
    <mergeCell ref="C30:C31"/>
    <mergeCell ref="B26:B27"/>
    <mergeCell ref="C38:C39"/>
    <mergeCell ref="B40:B41"/>
    <mergeCell ref="C40:C41"/>
    <mergeCell ref="B42:C43"/>
    <mergeCell ref="C32:C33"/>
    <mergeCell ref="B34:B35"/>
    <mergeCell ref="C34:C35"/>
    <mergeCell ref="B36:B37"/>
    <mergeCell ref="C36:C37"/>
    <mergeCell ref="B32:B33"/>
    <mergeCell ref="B38:B39"/>
  </mergeCells>
  <hyperlinks>
    <hyperlink ref="K5" location="'Índice BxH'!A1" display="Volver a Bono por Hijo"/>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N16"/>
  <sheetViews>
    <sheetView showGridLines="0" workbookViewId="0"/>
  </sheetViews>
  <sheetFormatPr baseColWidth="10" defaultRowHeight="15" x14ac:dyDescent="0.25"/>
  <cols>
    <col min="1" max="1" width="6" customWidth="1"/>
  </cols>
  <sheetData>
    <row r="2" spans="1:14" x14ac:dyDescent="0.25">
      <c r="A2" s="217" t="s">
        <v>121</v>
      </c>
    </row>
    <row r="3" spans="1:14" x14ac:dyDescent="0.25">
      <c r="A3" s="217" t="s">
        <v>122</v>
      </c>
    </row>
    <row r="4" spans="1:14" x14ac:dyDescent="0.25">
      <c r="A4" s="217"/>
    </row>
    <row r="5" spans="1:14" x14ac:dyDescent="0.25">
      <c r="A5" s="217"/>
      <c r="B5" s="370" t="s">
        <v>591</v>
      </c>
      <c r="C5" s="358"/>
      <c r="D5" s="358"/>
      <c r="E5" s="358"/>
      <c r="F5" s="358"/>
      <c r="N5" s="389" t="s">
        <v>598</v>
      </c>
    </row>
    <row r="6" spans="1:14" x14ac:dyDescent="0.25">
      <c r="A6" s="217"/>
    </row>
    <row r="7" spans="1:14" s="371" customFormat="1" ht="12.75" x14ac:dyDescent="0.2">
      <c r="B7" s="372" t="s">
        <v>144</v>
      </c>
      <c r="C7" s="373"/>
      <c r="D7" s="373"/>
      <c r="E7" s="373"/>
      <c r="F7" s="373"/>
      <c r="G7" s="373"/>
      <c r="H7" s="373"/>
      <c r="I7" s="373"/>
      <c r="J7" s="373"/>
      <c r="K7" s="373"/>
      <c r="L7" s="373"/>
      <c r="M7" s="373"/>
      <c r="N7" s="374"/>
    </row>
    <row r="8" spans="1:14" s="371" customFormat="1" ht="12.75" x14ac:dyDescent="0.2">
      <c r="B8" s="382" t="s">
        <v>639</v>
      </c>
      <c r="C8" s="383"/>
      <c r="D8" s="383"/>
      <c r="E8" s="383"/>
      <c r="F8" s="383"/>
      <c r="G8" s="383"/>
      <c r="H8" s="383"/>
      <c r="I8" s="383"/>
      <c r="J8" s="383"/>
      <c r="K8" s="383"/>
      <c r="L8" s="383"/>
      <c r="M8" s="383"/>
      <c r="N8" s="384"/>
    </row>
    <row r="9" spans="1:14" s="371" customFormat="1" ht="12.75" x14ac:dyDescent="0.2">
      <c r="B9" s="385" t="s">
        <v>592</v>
      </c>
      <c r="C9" s="375"/>
      <c r="D9" s="375"/>
      <c r="E9" s="375"/>
      <c r="F9" s="375"/>
      <c r="G9" s="375"/>
      <c r="H9" s="375"/>
      <c r="I9" s="375"/>
      <c r="J9" s="375"/>
      <c r="K9" s="375"/>
      <c r="L9" s="375"/>
      <c r="M9" s="375"/>
      <c r="N9" s="376"/>
    </row>
    <row r="10" spans="1:14" s="371" customFormat="1" ht="12.75" x14ac:dyDescent="0.2">
      <c r="B10" s="383"/>
      <c r="C10" s="383"/>
      <c r="D10" s="383"/>
      <c r="E10" s="383"/>
      <c r="F10" s="383"/>
      <c r="G10" s="383"/>
      <c r="H10" s="383"/>
      <c r="I10" s="383"/>
      <c r="J10" s="383"/>
      <c r="K10" s="383"/>
      <c r="L10" s="383"/>
      <c r="M10" s="383"/>
      <c r="N10" s="383"/>
    </row>
    <row r="11" spans="1:14" s="371" customFormat="1" ht="12.75" x14ac:dyDescent="0.2">
      <c r="B11" s="248" t="s">
        <v>544</v>
      </c>
      <c r="C11" s="383"/>
      <c r="D11" s="383"/>
      <c r="E11" s="383"/>
      <c r="F11" s="383"/>
      <c r="G11" s="383"/>
      <c r="H11" s="383"/>
      <c r="I11" s="383"/>
      <c r="J11" s="383"/>
      <c r="K11" s="383"/>
      <c r="L11" s="383"/>
      <c r="M11" s="383"/>
      <c r="N11" s="383"/>
    </row>
    <row r="12" spans="1:14" s="371" customFormat="1" ht="12.75" x14ac:dyDescent="0.2">
      <c r="B12" s="386" t="s">
        <v>640</v>
      </c>
    </row>
    <row r="13" spans="1:14" s="371" customFormat="1" ht="12.75" x14ac:dyDescent="0.2">
      <c r="B13" s="377" t="s">
        <v>641</v>
      </c>
    </row>
    <row r="14" spans="1:14" s="371" customFormat="1" ht="12.75" x14ac:dyDescent="0.2">
      <c r="B14" s="377" t="s">
        <v>642</v>
      </c>
    </row>
    <row r="15" spans="1:14" s="371" customFormat="1" ht="12.75" x14ac:dyDescent="0.2">
      <c r="B15" s="377" t="s">
        <v>643</v>
      </c>
    </row>
    <row r="16" spans="1:14" s="371" customFormat="1" ht="12.75" x14ac:dyDescent="0.2">
      <c r="B16" s="377" t="s">
        <v>644</v>
      </c>
    </row>
  </sheetData>
  <hyperlinks>
    <hyperlink ref="B12" location="'Contratación Solicitudes'!A1" display="'Contratación Solicitudes'!A1"/>
    <hyperlink ref="B13" location="'Contratación Trámite'!A1" display="'Contratación Trámite'!A1"/>
    <hyperlink ref="B14" location="'Cotización Solicitudes'!A1" display="'Cotización Solicitudes'!A1"/>
    <hyperlink ref="B15" location="'Cotización Trámite'!A1" display="'Cotización Trámite'!A1"/>
    <hyperlink ref="B16" location="'Subsidios Pagados'!A1" display="'Subsidios Pagados'!A1"/>
    <hyperlink ref="N5" location="Índice!A1" display="Volver"/>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4"/>
  <sheetViews>
    <sheetView showGridLines="0" zoomScaleNormal="100" workbookViewId="0"/>
  </sheetViews>
  <sheetFormatPr baseColWidth="10" defaultColWidth="11.42578125" defaultRowHeight="12" x14ac:dyDescent="0.2"/>
  <cols>
    <col min="1" max="1" width="6" style="188" customWidth="1"/>
    <col min="2" max="16384" width="11.42578125" style="188"/>
  </cols>
  <sheetData>
    <row r="2" spans="1:8" x14ac:dyDescent="0.2">
      <c r="A2" s="217" t="s">
        <v>121</v>
      </c>
    </row>
    <row r="3" spans="1:8" x14ac:dyDescent="0.2">
      <c r="A3" s="217" t="s">
        <v>122</v>
      </c>
    </row>
    <row r="5" spans="1:8" ht="28.5" customHeight="1" x14ac:dyDescent="0.2">
      <c r="B5" s="478" t="s">
        <v>545</v>
      </c>
      <c r="C5" s="478"/>
      <c r="D5" s="478"/>
      <c r="E5" s="478"/>
      <c r="F5" s="478"/>
      <c r="H5" s="381" t="s">
        <v>597</v>
      </c>
    </row>
    <row r="6" spans="1:8" ht="12.75" x14ac:dyDescent="0.2">
      <c r="B6" s="424" t="s">
        <v>645</v>
      </c>
      <c r="C6" s="424"/>
      <c r="D6" s="424"/>
      <c r="E6" s="424"/>
      <c r="F6" s="424"/>
    </row>
    <row r="8" spans="1:8" ht="27" customHeight="1" x14ac:dyDescent="0.2">
      <c r="B8" s="479" t="s">
        <v>546</v>
      </c>
      <c r="C8" s="480" t="s">
        <v>547</v>
      </c>
      <c r="D8" s="480"/>
      <c r="E8" s="480"/>
      <c r="F8" s="481"/>
    </row>
    <row r="9" spans="1:8" x14ac:dyDescent="0.2">
      <c r="B9" s="479"/>
      <c r="C9" s="482" t="s">
        <v>500</v>
      </c>
      <c r="D9" s="484" t="s">
        <v>548</v>
      </c>
      <c r="E9" s="485"/>
      <c r="F9" s="486" t="s">
        <v>549</v>
      </c>
    </row>
    <row r="10" spans="1:8" x14ac:dyDescent="0.2">
      <c r="B10" s="479"/>
      <c r="C10" s="483"/>
      <c r="D10" s="271" t="s">
        <v>550</v>
      </c>
      <c r="E10" s="272" t="s">
        <v>551</v>
      </c>
      <c r="F10" s="487"/>
    </row>
    <row r="11" spans="1:8" x14ac:dyDescent="0.2">
      <c r="B11" s="273" t="s">
        <v>552</v>
      </c>
      <c r="C11" s="274">
        <v>333</v>
      </c>
      <c r="D11" s="275"/>
      <c r="E11" s="276"/>
      <c r="F11" s="276"/>
    </row>
    <row r="12" spans="1:8" x14ac:dyDescent="0.2">
      <c r="B12" s="277">
        <v>2009</v>
      </c>
      <c r="C12" s="274">
        <v>2105</v>
      </c>
      <c r="D12" s="275"/>
      <c r="E12" s="276"/>
      <c r="F12" s="276"/>
    </row>
    <row r="13" spans="1:8" x14ac:dyDescent="0.2">
      <c r="B13" s="277">
        <v>2010</v>
      </c>
      <c r="C13" s="274">
        <v>1759</v>
      </c>
      <c r="D13" s="275"/>
      <c r="E13" s="276"/>
      <c r="F13" s="276"/>
    </row>
    <row r="14" spans="1:8" x14ac:dyDescent="0.2">
      <c r="B14" s="277">
        <v>2011</v>
      </c>
      <c r="C14" s="278">
        <v>1026</v>
      </c>
      <c r="D14" s="279"/>
      <c r="E14" s="280"/>
      <c r="F14" s="280"/>
    </row>
    <row r="15" spans="1:8" x14ac:dyDescent="0.2">
      <c r="B15" s="277">
        <v>2012</v>
      </c>
      <c r="C15" s="278">
        <v>807</v>
      </c>
      <c r="D15" s="279"/>
      <c r="E15" s="280"/>
      <c r="F15" s="280">
        <f>4799+6387+5277+4788+3887+4506+3139+8888+9643+3804+9793+10267</f>
        <v>75178</v>
      </c>
    </row>
    <row r="16" spans="1:8" x14ac:dyDescent="0.2">
      <c r="B16" s="281">
        <v>41275</v>
      </c>
      <c r="C16" s="282">
        <v>58</v>
      </c>
      <c r="D16" s="283"/>
      <c r="E16" s="284"/>
      <c r="F16" s="284">
        <v>10513</v>
      </c>
    </row>
    <row r="17" spans="2:6" x14ac:dyDescent="0.2">
      <c r="B17" s="281">
        <v>41306</v>
      </c>
      <c r="C17" s="282">
        <v>55</v>
      </c>
      <c r="D17" s="283"/>
      <c r="E17" s="284"/>
      <c r="F17" s="284">
        <v>8811</v>
      </c>
    </row>
    <row r="18" spans="2:6" x14ac:dyDescent="0.2">
      <c r="B18" s="281">
        <v>41334</v>
      </c>
      <c r="C18" s="282">
        <v>64</v>
      </c>
      <c r="D18" s="283"/>
      <c r="E18" s="284"/>
      <c r="F18" s="284">
        <v>11072</v>
      </c>
    </row>
    <row r="19" spans="2:6" x14ac:dyDescent="0.2">
      <c r="B19" s="281">
        <v>41365</v>
      </c>
      <c r="C19" s="282">
        <v>66</v>
      </c>
      <c r="D19" s="283"/>
      <c r="E19" s="284"/>
      <c r="F19" s="284">
        <v>9568</v>
      </c>
    </row>
    <row r="20" spans="2:6" x14ac:dyDescent="0.2">
      <c r="B20" s="281">
        <v>41395</v>
      </c>
      <c r="C20" s="282">
        <v>60</v>
      </c>
      <c r="D20" s="283"/>
      <c r="E20" s="284"/>
      <c r="F20" s="284">
        <v>9423</v>
      </c>
    </row>
    <row r="21" spans="2:6" x14ac:dyDescent="0.2">
      <c r="B21" s="281">
        <v>41426</v>
      </c>
      <c r="C21" s="282">
        <v>54</v>
      </c>
      <c r="D21" s="283"/>
      <c r="E21" s="284"/>
      <c r="F21" s="284">
        <v>10541</v>
      </c>
    </row>
    <row r="22" spans="2:6" x14ac:dyDescent="0.2">
      <c r="B22" s="281">
        <v>41456</v>
      </c>
      <c r="C22" s="282">
        <v>58</v>
      </c>
      <c r="D22" s="283"/>
      <c r="E22" s="284"/>
      <c r="F22" s="284">
        <v>10315</v>
      </c>
    </row>
    <row r="23" spans="2:6" x14ac:dyDescent="0.2">
      <c r="B23" s="281">
        <v>41487</v>
      </c>
      <c r="C23" s="282">
        <v>58</v>
      </c>
      <c r="D23" s="283"/>
      <c r="E23" s="284"/>
      <c r="F23" s="284">
        <v>9741</v>
      </c>
    </row>
    <row r="24" spans="2:6" x14ac:dyDescent="0.2">
      <c r="B24" s="281">
        <v>41518</v>
      </c>
      <c r="C24" s="282">
        <v>50</v>
      </c>
      <c r="D24" s="283"/>
      <c r="E24" s="284"/>
      <c r="F24" s="284">
        <v>9232</v>
      </c>
    </row>
    <row r="25" spans="2:6" x14ac:dyDescent="0.2">
      <c r="B25" s="281">
        <v>41548</v>
      </c>
      <c r="C25" s="282">
        <v>48</v>
      </c>
      <c r="D25" s="283"/>
      <c r="E25" s="284"/>
      <c r="F25" s="284">
        <v>9928</v>
      </c>
    </row>
    <row r="26" spans="2:6" x14ac:dyDescent="0.2">
      <c r="B26" s="281">
        <v>41579</v>
      </c>
      <c r="C26" s="282">
        <v>28</v>
      </c>
      <c r="D26" s="283"/>
      <c r="E26" s="284"/>
      <c r="F26" s="284">
        <v>6195</v>
      </c>
    </row>
    <row r="27" spans="2:6" x14ac:dyDescent="0.2">
      <c r="B27" s="281">
        <v>41609</v>
      </c>
      <c r="C27" s="285">
        <v>55</v>
      </c>
      <c r="D27" s="286"/>
      <c r="E27" s="287"/>
      <c r="F27" s="287">
        <v>8859</v>
      </c>
    </row>
    <row r="28" spans="2:6" x14ac:dyDescent="0.2">
      <c r="B28" s="277">
        <v>2013</v>
      </c>
      <c r="C28" s="274">
        <f>SUM(C16:C27)</f>
        <v>654</v>
      </c>
      <c r="D28" s="275"/>
      <c r="E28" s="276"/>
      <c r="F28" s="276">
        <f>SUM(F16:F27)</f>
        <v>114198</v>
      </c>
    </row>
    <row r="29" spans="2:6" x14ac:dyDescent="0.2">
      <c r="B29" s="281">
        <v>41640</v>
      </c>
      <c r="C29" s="285">
        <v>57</v>
      </c>
      <c r="D29" s="286"/>
      <c r="E29" s="287"/>
      <c r="F29" s="287">
        <v>10003</v>
      </c>
    </row>
    <row r="30" spans="2:6" x14ac:dyDescent="0.2">
      <c r="B30" s="281">
        <v>41671</v>
      </c>
      <c r="C30" s="285">
        <v>36</v>
      </c>
      <c r="D30" s="286"/>
      <c r="E30" s="287"/>
      <c r="F30" s="287">
        <v>8116</v>
      </c>
    </row>
    <row r="31" spans="2:6" x14ac:dyDescent="0.2">
      <c r="B31" s="281">
        <v>41699</v>
      </c>
      <c r="C31" s="285">
        <v>43</v>
      </c>
      <c r="D31" s="286"/>
      <c r="E31" s="287"/>
      <c r="F31" s="287">
        <v>3794</v>
      </c>
    </row>
    <row r="32" spans="2:6" x14ac:dyDescent="0.2">
      <c r="B32" s="281">
        <v>41730</v>
      </c>
      <c r="C32" s="285">
        <v>44</v>
      </c>
      <c r="D32" s="286"/>
      <c r="E32" s="287"/>
      <c r="F32" s="287">
        <v>5833</v>
      </c>
    </row>
    <row r="33" spans="2:6" x14ac:dyDescent="0.2">
      <c r="B33" s="281">
        <v>41760</v>
      </c>
      <c r="C33" s="285">
        <v>47</v>
      </c>
      <c r="D33" s="286"/>
      <c r="E33" s="287"/>
      <c r="F33" s="287">
        <v>3916</v>
      </c>
    </row>
    <row r="34" spans="2:6" x14ac:dyDescent="0.2">
      <c r="B34" s="281">
        <v>41791</v>
      </c>
      <c r="C34" s="285">
        <v>48</v>
      </c>
      <c r="D34" s="286"/>
      <c r="E34" s="287"/>
      <c r="F34" s="287">
        <v>3251</v>
      </c>
    </row>
    <row r="35" spans="2:6" x14ac:dyDescent="0.2">
      <c r="B35" s="281">
        <v>41821</v>
      </c>
      <c r="C35" s="285">
        <v>47</v>
      </c>
      <c r="D35" s="286"/>
      <c r="E35" s="287"/>
      <c r="F35" s="287">
        <v>3190</v>
      </c>
    </row>
    <row r="36" spans="2:6" x14ac:dyDescent="0.2">
      <c r="B36" s="281">
        <v>41852</v>
      </c>
      <c r="C36" s="285">
        <v>44</v>
      </c>
      <c r="D36" s="286"/>
      <c r="E36" s="287"/>
      <c r="F36" s="287">
        <v>3136</v>
      </c>
    </row>
    <row r="37" spans="2:6" x14ac:dyDescent="0.2">
      <c r="B37" s="281">
        <v>41883</v>
      </c>
      <c r="C37" s="285">
        <v>41</v>
      </c>
      <c r="D37" s="286"/>
      <c r="E37" s="287"/>
      <c r="F37" s="287">
        <v>2928</v>
      </c>
    </row>
    <row r="38" spans="2:6" x14ac:dyDescent="0.2">
      <c r="B38" s="281">
        <v>41913</v>
      </c>
      <c r="C38" s="285">
        <v>34</v>
      </c>
      <c r="D38" s="286"/>
      <c r="E38" s="287"/>
      <c r="F38" s="287">
        <v>2732</v>
      </c>
    </row>
    <row r="39" spans="2:6" x14ac:dyDescent="0.2">
      <c r="B39" s="281">
        <v>41944</v>
      </c>
      <c r="C39" s="285">
        <v>25</v>
      </c>
      <c r="D39" s="286"/>
      <c r="E39" s="287"/>
      <c r="F39" s="287">
        <v>3936</v>
      </c>
    </row>
    <row r="40" spans="2:6" x14ac:dyDescent="0.2">
      <c r="B40" s="281">
        <v>41974</v>
      </c>
      <c r="C40" s="285">
        <v>47</v>
      </c>
      <c r="D40" s="286"/>
      <c r="E40" s="287"/>
      <c r="F40" s="287">
        <v>3018</v>
      </c>
    </row>
    <row r="41" spans="2:6" x14ac:dyDescent="0.2">
      <c r="B41" s="277">
        <v>2014</v>
      </c>
      <c r="C41" s="274">
        <f>SUM(C29:C40)</f>
        <v>513</v>
      </c>
      <c r="D41" s="275"/>
      <c r="E41" s="276"/>
      <c r="F41" s="276">
        <f>SUM(F29:F40)</f>
        <v>53853</v>
      </c>
    </row>
    <row r="42" spans="2:6" x14ac:dyDescent="0.2">
      <c r="B42" s="281">
        <v>42005</v>
      </c>
      <c r="C42" s="285">
        <v>40</v>
      </c>
      <c r="D42" s="286"/>
      <c r="E42" s="287"/>
      <c r="F42" s="287">
        <v>2343</v>
      </c>
    </row>
    <row r="43" spans="2:6" x14ac:dyDescent="0.2">
      <c r="B43" s="281">
        <v>42036</v>
      </c>
      <c r="C43" s="285">
        <v>37</v>
      </c>
      <c r="D43" s="286"/>
      <c r="E43" s="287"/>
      <c r="F43" s="287">
        <v>2758</v>
      </c>
    </row>
    <row r="44" spans="2:6" x14ac:dyDescent="0.2">
      <c r="B44" s="281">
        <v>42064</v>
      </c>
      <c r="C44" s="285">
        <v>39</v>
      </c>
      <c r="D44" s="286"/>
      <c r="E44" s="287"/>
      <c r="F44" s="287">
        <v>2319</v>
      </c>
    </row>
    <row r="45" spans="2:6" x14ac:dyDescent="0.2">
      <c r="B45" s="281">
        <v>42095</v>
      </c>
      <c r="C45" s="285">
        <v>33</v>
      </c>
      <c r="D45" s="286"/>
      <c r="E45" s="287"/>
      <c r="F45" s="287">
        <v>1250</v>
      </c>
    </row>
    <row r="46" spans="2:6" x14ac:dyDescent="0.2">
      <c r="B46" s="281">
        <v>42125</v>
      </c>
      <c r="C46" s="285">
        <v>31</v>
      </c>
      <c r="D46" s="286"/>
      <c r="E46" s="287"/>
      <c r="F46" s="287">
        <v>1952</v>
      </c>
    </row>
    <row r="47" spans="2:6" x14ac:dyDescent="0.2">
      <c r="B47" s="281">
        <v>42156</v>
      </c>
      <c r="C47" s="285">
        <v>38</v>
      </c>
      <c r="D47" s="286"/>
      <c r="E47" s="287"/>
      <c r="F47" s="287">
        <v>1536</v>
      </c>
    </row>
    <row r="48" spans="2:6" x14ac:dyDescent="0.2">
      <c r="B48" s="281">
        <v>42186</v>
      </c>
      <c r="C48" s="285">
        <v>33</v>
      </c>
      <c r="D48" s="286"/>
      <c r="E48" s="287"/>
      <c r="F48" s="287">
        <v>2640</v>
      </c>
    </row>
    <row r="49" spans="2:6" x14ac:dyDescent="0.2">
      <c r="B49" s="281">
        <v>42217</v>
      </c>
      <c r="C49" s="285">
        <v>37</v>
      </c>
      <c r="D49" s="286"/>
      <c r="E49" s="287"/>
      <c r="F49" s="287">
        <v>1723</v>
      </c>
    </row>
    <row r="50" spans="2:6" x14ac:dyDescent="0.2">
      <c r="B50" s="281">
        <v>42248</v>
      </c>
      <c r="C50" s="285">
        <v>40</v>
      </c>
      <c r="D50" s="286"/>
      <c r="E50" s="287"/>
      <c r="F50" s="287">
        <v>2602</v>
      </c>
    </row>
    <row r="51" spans="2:6" x14ac:dyDescent="0.2">
      <c r="B51" s="281">
        <v>42278</v>
      </c>
      <c r="C51" s="285">
        <v>39</v>
      </c>
      <c r="D51" s="286"/>
      <c r="E51" s="287"/>
      <c r="F51" s="287">
        <v>2691</v>
      </c>
    </row>
    <row r="52" spans="2:6" x14ac:dyDescent="0.2">
      <c r="B52" s="281">
        <v>42309</v>
      </c>
      <c r="C52" s="285">
        <v>37</v>
      </c>
      <c r="D52" s="286"/>
      <c r="E52" s="287"/>
      <c r="F52" s="287">
        <v>2518</v>
      </c>
    </row>
    <row r="53" spans="2:6" x14ac:dyDescent="0.2">
      <c r="B53" s="281">
        <v>42339</v>
      </c>
      <c r="C53" s="285">
        <v>33</v>
      </c>
      <c r="D53" s="286"/>
      <c r="E53" s="287"/>
      <c r="F53" s="287">
        <v>2358</v>
      </c>
    </row>
    <row r="54" spans="2:6" x14ac:dyDescent="0.2">
      <c r="B54" s="277">
        <v>2015</v>
      </c>
      <c r="C54" s="274">
        <f>SUM(C42:C53)</f>
        <v>437</v>
      </c>
      <c r="D54" s="275"/>
      <c r="E54" s="276"/>
      <c r="F54" s="276">
        <f>SUM(F42:F53)</f>
        <v>26690</v>
      </c>
    </row>
    <row r="55" spans="2:6" x14ac:dyDescent="0.2">
      <c r="B55" s="281">
        <v>42370</v>
      </c>
      <c r="C55" s="285">
        <v>33</v>
      </c>
      <c r="D55" s="286"/>
      <c r="E55" s="287"/>
      <c r="F55" s="287">
        <v>3308</v>
      </c>
    </row>
    <row r="56" spans="2:6" x14ac:dyDescent="0.2">
      <c r="B56" s="281">
        <v>42401</v>
      </c>
      <c r="C56" s="285">
        <v>33</v>
      </c>
      <c r="D56" s="286"/>
      <c r="E56" s="287"/>
      <c r="F56" s="287">
        <v>2327</v>
      </c>
    </row>
    <row r="57" spans="2:6" x14ac:dyDescent="0.2">
      <c r="B57" s="281">
        <v>42430</v>
      </c>
      <c r="C57" s="285">
        <v>40</v>
      </c>
      <c r="D57" s="286"/>
      <c r="E57" s="287"/>
      <c r="F57" s="287">
        <v>2621</v>
      </c>
    </row>
    <row r="58" spans="2:6" x14ac:dyDescent="0.2">
      <c r="B58" s="281">
        <v>42461</v>
      </c>
      <c r="C58" s="285">
        <v>39</v>
      </c>
      <c r="D58" s="286"/>
      <c r="E58" s="287"/>
      <c r="F58" s="287">
        <v>2495</v>
      </c>
    </row>
    <row r="59" spans="2:6" x14ac:dyDescent="0.2">
      <c r="B59" s="281">
        <v>42491</v>
      </c>
      <c r="C59" s="285">
        <v>40</v>
      </c>
      <c r="D59" s="286">
        <v>1000</v>
      </c>
      <c r="E59" s="287">
        <v>1038</v>
      </c>
      <c r="F59" s="287">
        <f>D59+E59</f>
        <v>2038</v>
      </c>
    </row>
    <row r="60" spans="2:6" x14ac:dyDescent="0.2">
      <c r="B60" s="281">
        <v>42522</v>
      </c>
      <c r="C60" s="285">
        <v>37</v>
      </c>
      <c r="D60" s="288" t="s">
        <v>501</v>
      </c>
      <c r="E60" s="289" t="s">
        <v>501</v>
      </c>
      <c r="F60" s="287">
        <v>1960</v>
      </c>
    </row>
    <row r="61" spans="2:6" x14ac:dyDescent="0.2">
      <c r="B61" s="281">
        <v>42552</v>
      </c>
      <c r="C61" s="285">
        <v>46</v>
      </c>
      <c r="D61" s="286">
        <v>1739</v>
      </c>
      <c r="E61" s="287">
        <v>1498</v>
      </c>
      <c r="F61" s="287">
        <f t="shared" ref="F61:F66" si="0">D61+E61</f>
        <v>3237</v>
      </c>
    </row>
    <row r="62" spans="2:6" x14ac:dyDescent="0.2">
      <c r="B62" s="281">
        <v>42583</v>
      </c>
      <c r="C62" s="285">
        <v>47</v>
      </c>
      <c r="D62" s="286">
        <v>1262</v>
      </c>
      <c r="E62" s="287">
        <v>1077</v>
      </c>
      <c r="F62" s="287">
        <f t="shared" si="0"/>
        <v>2339</v>
      </c>
    </row>
    <row r="63" spans="2:6" x14ac:dyDescent="0.2">
      <c r="B63" s="281">
        <v>42614</v>
      </c>
      <c r="C63" s="285">
        <v>38</v>
      </c>
      <c r="D63" s="286">
        <v>1119</v>
      </c>
      <c r="E63" s="287">
        <v>1309</v>
      </c>
      <c r="F63" s="287">
        <f t="shared" si="0"/>
        <v>2428</v>
      </c>
    </row>
    <row r="64" spans="2:6" x14ac:dyDescent="0.2">
      <c r="B64" s="281">
        <v>42644</v>
      </c>
      <c r="C64" s="285">
        <v>36</v>
      </c>
      <c r="D64" s="286">
        <v>943</v>
      </c>
      <c r="E64" s="287">
        <v>705</v>
      </c>
      <c r="F64" s="287">
        <f t="shared" si="0"/>
        <v>1648</v>
      </c>
    </row>
    <row r="65" spans="2:6" x14ac:dyDescent="0.2">
      <c r="B65" s="281">
        <v>42675</v>
      </c>
      <c r="C65" s="285">
        <v>42</v>
      </c>
      <c r="D65" s="286">
        <v>2225</v>
      </c>
      <c r="E65" s="287">
        <v>1770</v>
      </c>
      <c r="F65" s="287">
        <f t="shared" si="0"/>
        <v>3995</v>
      </c>
    </row>
    <row r="66" spans="2:6" x14ac:dyDescent="0.2">
      <c r="B66" s="281">
        <v>42705</v>
      </c>
      <c r="C66" s="285">
        <v>50</v>
      </c>
      <c r="D66" s="286">
        <v>3021</v>
      </c>
      <c r="E66" s="287">
        <v>2296</v>
      </c>
      <c r="F66" s="287">
        <f t="shared" si="0"/>
        <v>5317</v>
      </c>
    </row>
    <row r="67" spans="2:6" x14ac:dyDescent="0.2">
      <c r="B67" s="277">
        <v>2016</v>
      </c>
      <c r="C67" s="274">
        <f>SUM(C55:C66)</f>
        <v>481</v>
      </c>
      <c r="D67" s="275"/>
      <c r="E67" s="276"/>
      <c r="F67" s="276">
        <f>SUM(F55:F66)</f>
        <v>33713</v>
      </c>
    </row>
    <row r="68" spans="2:6" x14ac:dyDescent="0.2">
      <c r="B68" s="281">
        <v>42736</v>
      </c>
      <c r="C68" s="285">
        <v>40</v>
      </c>
      <c r="D68" s="286">
        <v>2335</v>
      </c>
      <c r="E68" s="287">
        <v>1830</v>
      </c>
      <c r="F68" s="287">
        <f t="shared" ref="F68:F79" si="1">D68+E68</f>
        <v>4165</v>
      </c>
    </row>
    <row r="69" spans="2:6" x14ac:dyDescent="0.2">
      <c r="B69" s="281">
        <v>42767</v>
      </c>
      <c r="C69" s="285">
        <v>32</v>
      </c>
      <c r="D69" s="286">
        <v>2075</v>
      </c>
      <c r="E69" s="287">
        <v>1511</v>
      </c>
      <c r="F69" s="287">
        <f t="shared" si="1"/>
        <v>3586</v>
      </c>
    </row>
    <row r="70" spans="2:6" x14ac:dyDescent="0.2">
      <c r="B70" s="281">
        <v>42795</v>
      </c>
      <c r="C70" s="285">
        <v>37</v>
      </c>
      <c r="D70" s="286">
        <v>922</v>
      </c>
      <c r="E70" s="287">
        <v>763</v>
      </c>
      <c r="F70" s="287">
        <f t="shared" si="1"/>
        <v>1685</v>
      </c>
    </row>
    <row r="71" spans="2:6" x14ac:dyDescent="0.2">
      <c r="B71" s="281">
        <v>42826</v>
      </c>
      <c r="C71" s="285">
        <v>27</v>
      </c>
      <c r="D71" s="286">
        <v>464</v>
      </c>
      <c r="E71" s="286">
        <v>377</v>
      </c>
      <c r="F71" s="286">
        <f t="shared" si="1"/>
        <v>841</v>
      </c>
    </row>
    <row r="72" spans="2:6" x14ac:dyDescent="0.2">
      <c r="B72" s="281">
        <v>42856</v>
      </c>
      <c r="C72" s="285">
        <v>36</v>
      </c>
      <c r="D72" s="286">
        <v>870</v>
      </c>
      <c r="E72" s="287">
        <v>555</v>
      </c>
      <c r="F72" s="287">
        <f t="shared" si="1"/>
        <v>1425</v>
      </c>
    </row>
    <row r="73" spans="2:6" x14ac:dyDescent="0.2">
      <c r="B73" s="281">
        <v>42887</v>
      </c>
      <c r="C73" s="285">
        <v>38</v>
      </c>
      <c r="D73" s="286">
        <v>479</v>
      </c>
      <c r="E73" s="287">
        <v>437</v>
      </c>
      <c r="F73" s="287">
        <f t="shared" si="1"/>
        <v>916</v>
      </c>
    </row>
    <row r="74" spans="2:6" x14ac:dyDescent="0.2">
      <c r="B74" s="281">
        <v>42917</v>
      </c>
      <c r="C74" s="285">
        <v>31</v>
      </c>
      <c r="D74" s="286">
        <v>544</v>
      </c>
      <c r="E74" s="286">
        <v>385</v>
      </c>
      <c r="F74" s="286">
        <f t="shared" si="1"/>
        <v>929</v>
      </c>
    </row>
    <row r="75" spans="2:6" x14ac:dyDescent="0.2">
      <c r="B75" s="281">
        <v>42948</v>
      </c>
      <c r="C75" s="285">
        <v>34</v>
      </c>
      <c r="D75" s="286">
        <v>715</v>
      </c>
      <c r="E75" s="286">
        <v>414</v>
      </c>
      <c r="F75" s="286">
        <f t="shared" si="1"/>
        <v>1129</v>
      </c>
    </row>
    <row r="76" spans="2:6" x14ac:dyDescent="0.2">
      <c r="B76" s="281">
        <v>42979</v>
      </c>
      <c r="C76" s="285">
        <v>36</v>
      </c>
      <c r="D76" s="286">
        <v>680</v>
      </c>
      <c r="E76" s="286">
        <v>537</v>
      </c>
      <c r="F76" s="286">
        <f t="shared" si="1"/>
        <v>1217</v>
      </c>
    </row>
    <row r="77" spans="2:6" x14ac:dyDescent="0.2">
      <c r="B77" s="281">
        <v>43009</v>
      </c>
      <c r="C77" s="285">
        <v>33</v>
      </c>
      <c r="D77" s="286">
        <v>503</v>
      </c>
      <c r="E77" s="286">
        <v>374</v>
      </c>
      <c r="F77" s="286">
        <f t="shared" si="1"/>
        <v>877</v>
      </c>
    </row>
    <row r="78" spans="2:6" x14ac:dyDescent="0.2">
      <c r="B78" s="281">
        <v>43040</v>
      </c>
      <c r="C78" s="285">
        <v>40</v>
      </c>
      <c r="D78" s="286">
        <v>676</v>
      </c>
      <c r="E78" s="286">
        <v>640</v>
      </c>
      <c r="F78" s="286">
        <f t="shared" si="1"/>
        <v>1316</v>
      </c>
    </row>
    <row r="79" spans="2:6" x14ac:dyDescent="0.2">
      <c r="B79" s="281">
        <v>43070</v>
      </c>
      <c r="C79" s="285">
        <v>56</v>
      </c>
      <c r="D79" s="286">
        <v>742</v>
      </c>
      <c r="E79" s="286">
        <v>697</v>
      </c>
      <c r="F79" s="286">
        <f t="shared" si="1"/>
        <v>1439</v>
      </c>
    </row>
    <row r="80" spans="2:6" x14ac:dyDescent="0.2">
      <c r="B80" s="277">
        <v>2017</v>
      </c>
      <c r="C80" s="274">
        <f>SUM(C68:C79)</f>
        <v>440</v>
      </c>
      <c r="D80" s="290">
        <f>SUM(D68:D79)</f>
        <v>11005</v>
      </c>
      <c r="E80" s="290">
        <f>SUM(E68:E79)</f>
        <v>8520</v>
      </c>
      <c r="F80" s="290">
        <f>SUM(F68:F79)</f>
        <v>19525</v>
      </c>
    </row>
    <row r="81" spans="2:6" x14ac:dyDescent="0.2">
      <c r="B81" s="281">
        <v>43101</v>
      </c>
      <c r="C81" s="285">
        <v>46</v>
      </c>
      <c r="D81" s="286">
        <v>1310</v>
      </c>
      <c r="E81" s="286">
        <v>1294</v>
      </c>
      <c r="F81" s="286">
        <f>D81+E81</f>
        <v>2604</v>
      </c>
    </row>
    <row r="82" spans="2:6" x14ac:dyDescent="0.2">
      <c r="B82" s="281">
        <v>43132</v>
      </c>
      <c r="C82" s="285">
        <v>61</v>
      </c>
      <c r="D82" s="286">
        <v>1107</v>
      </c>
      <c r="E82" s="286">
        <v>809</v>
      </c>
      <c r="F82" s="286">
        <f>D82+E82</f>
        <v>1916</v>
      </c>
    </row>
    <row r="83" spans="2:6" x14ac:dyDescent="0.2">
      <c r="B83" s="281">
        <v>43160</v>
      </c>
      <c r="C83" s="285">
        <v>44</v>
      </c>
      <c r="D83" s="286">
        <v>861</v>
      </c>
      <c r="E83" s="286">
        <v>608</v>
      </c>
      <c r="F83" s="286">
        <f>D83+E83</f>
        <v>1469</v>
      </c>
    </row>
    <row r="84" spans="2:6" x14ac:dyDescent="0.2">
      <c r="B84" s="281">
        <v>43191</v>
      </c>
      <c r="C84" s="285">
        <v>39</v>
      </c>
      <c r="D84" s="286">
        <v>653</v>
      </c>
      <c r="E84" s="286">
        <v>498</v>
      </c>
      <c r="F84" s="286">
        <f t="shared" ref="F84" si="2">D84+E84</f>
        <v>1151</v>
      </c>
    </row>
    <row r="85" spans="2:6" x14ac:dyDescent="0.2">
      <c r="B85" s="281">
        <v>43221</v>
      </c>
      <c r="C85" s="285">
        <v>40</v>
      </c>
      <c r="D85" s="286">
        <v>965</v>
      </c>
      <c r="E85" s="286">
        <v>663</v>
      </c>
      <c r="F85" s="286">
        <v>1628</v>
      </c>
    </row>
    <row r="86" spans="2:6" x14ac:dyDescent="0.2">
      <c r="B86" s="281">
        <v>43252</v>
      </c>
      <c r="C86" s="285">
        <v>55</v>
      </c>
      <c r="D86" s="286">
        <v>836</v>
      </c>
      <c r="E86" s="286">
        <v>774</v>
      </c>
      <c r="F86" s="286">
        <f t="shared" ref="F86:F90" si="3">D86+E86</f>
        <v>1610</v>
      </c>
    </row>
    <row r="87" spans="2:6" x14ac:dyDescent="0.2">
      <c r="B87" s="281">
        <v>43282</v>
      </c>
      <c r="C87" s="285">
        <v>54</v>
      </c>
      <c r="D87" s="286">
        <v>1124</v>
      </c>
      <c r="E87" s="286">
        <v>980</v>
      </c>
      <c r="F87" s="286">
        <f t="shared" si="3"/>
        <v>2104</v>
      </c>
    </row>
    <row r="88" spans="2:6" x14ac:dyDescent="0.2">
      <c r="B88" s="281">
        <v>43313</v>
      </c>
      <c r="C88" s="285">
        <v>74</v>
      </c>
      <c r="D88" s="286">
        <v>1725</v>
      </c>
      <c r="E88" s="286">
        <v>1398</v>
      </c>
      <c r="F88" s="286">
        <f t="shared" si="3"/>
        <v>3123</v>
      </c>
    </row>
    <row r="89" spans="2:6" x14ac:dyDescent="0.2">
      <c r="B89" s="281">
        <v>43344</v>
      </c>
      <c r="C89" s="285">
        <v>50</v>
      </c>
      <c r="D89" s="286">
        <v>1229</v>
      </c>
      <c r="E89" s="286">
        <v>1067</v>
      </c>
      <c r="F89" s="286">
        <f t="shared" si="3"/>
        <v>2296</v>
      </c>
    </row>
    <row r="90" spans="2:6" x14ac:dyDescent="0.2">
      <c r="B90" s="281">
        <v>43374</v>
      </c>
      <c r="C90" s="285">
        <v>31</v>
      </c>
      <c r="D90" s="286">
        <v>1359</v>
      </c>
      <c r="E90" s="286">
        <v>477</v>
      </c>
      <c r="F90" s="286">
        <f t="shared" si="3"/>
        <v>1836</v>
      </c>
    </row>
    <row r="91" spans="2:6" x14ac:dyDescent="0.2">
      <c r="B91" s="277" t="s">
        <v>637</v>
      </c>
      <c r="C91" s="274">
        <f>SUM(C81:C90)</f>
        <v>494</v>
      </c>
      <c r="D91" s="290">
        <f t="shared" ref="D91:F91" si="4">SUM(D81:D90)</f>
        <v>11169</v>
      </c>
      <c r="E91" s="290">
        <f t="shared" si="4"/>
        <v>8568</v>
      </c>
      <c r="F91" s="290">
        <f t="shared" si="4"/>
        <v>19737</v>
      </c>
    </row>
    <row r="92" spans="2:6" x14ac:dyDescent="0.2">
      <c r="B92" s="291" t="s">
        <v>43</v>
      </c>
      <c r="C92" s="292">
        <f>C11+C12+C13+C14+C15+C28+C41+C54+C67+C80+C91</f>
        <v>9049</v>
      </c>
      <c r="D92" s="293"/>
      <c r="E92" s="294"/>
      <c r="F92" s="294">
        <f>F11+F12+F13+F14+F15+F28+F41+F54+F67+F80+F91</f>
        <v>342894</v>
      </c>
    </row>
    <row r="93" spans="2:6" x14ac:dyDescent="0.2">
      <c r="B93" s="188" t="s">
        <v>493</v>
      </c>
    </row>
    <row r="94" spans="2:6" ht="39.75" customHeight="1" x14ac:dyDescent="0.2">
      <c r="B94" s="433" t="s">
        <v>553</v>
      </c>
      <c r="C94" s="433"/>
      <c r="D94" s="433"/>
      <c r="E94" s="433"/>
      <c r="F94" s="433"/>
    </row>
  </sheetData>
  <mergeCells count="8">
    <mergeCell ref="B94:F94"/>
    <mergeCell ref="B5:F5"/>
    <mergeCell ref="B6:F6"/>
    <mergeCell ref="B8:B10"/>
    <mergeCell ref="C8:F8"/>
    <mergeCell ref="C9:C10"/>
    <mergeCell ref="D9:E9"/>
    <mergeCell ref="F9:F10"/>
  </mergeCells>
  <hyperlinks>
    <hyperlink ref="H5" location="'Índice STJ'!A1" display="'Índice STJ'!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N36"/>
  <sheetViews>
    <sheetView showGridLines="0" workbookViewId="0"/>
  </sheetViews>
  <sheetFormatPr baseColWidth="10" defaultColWidth="11.42578125" defaultRowHeight="12" x14ac:dyDescent="0.2"/>
  <cols>
    <col min="1" max="1" width="6" style="188" customWidth="1"/>
    <col min="2" max="7" width="11.42578125" style="188"/>
    <col min="8" max="8" width="13.5703125" style="188" customWidth="1"/>
    <col min="9" max="16384" width="11.42578125" style="188"/>
  </cols>
  <sheetData>
    <row r="2" spans="1:14" x14ac:dyDescent="0.2">
      <c r="A2" s="217" t="s">
        <v>121</v>
      </c>
    </row>
    <row r="3" spans="1:14" x14ac:dyDescent="0.2">
      <c r="A3" s="217" t="s">
        <v>122</v>
      </c>
    </row>
    <row r="4" spans="1:14" ht="15.75" customHeight="1" x14ac:dyDescent="0.2">
      <c r="A4" s="217"/>
    </row>
    <row r="5" spans="1:14" ht="15" x14ac:dyDescent="0.25">
      <c r="A5" s="217"/>
      <c r="B5" s="370" t="s">
        <v>593</v>
      </c>
      <c r="C5" s="357"/>
      <c r="D5" s="357"/>
      <c r="E5" s="357"/>
      <c r="N5" s="389" t="s">
        <v>598</v>
      </c>
    </row>
    <row r="7" spans="1:14" s="371" customFormat="1" ht="12.75" x14ac:dyDescent="0.2">
      <c r="B7" s="372" t="s">
        <v>144</v>
      </c>
      <c r="C7" s="373"/>
      <c r="D7" s="373"/>
      <c r="E7" s="373"/>
      <c r="F7" s="373"/>
      <c r="G7" s="373"/>
      <c r="H7" s="373"/>
      <c r="I7" s="373"/>
      <c r="J7" s="373"/>
      <c r="K7" s="373"/>
      <c r="L7" s="373"/>
      <c r="M7" s="373"/>
      <c r="N7" s="374"/>
    </row>
    <row r="8" spans="1:14" s="371" customFormat="1" ht="12.75" x14ac:dyDescent="0.2">
      <c r="B8" s="420" t="s">
        <v>620</v>
      </c>
      <c r="C8" s="421"/>
      <c r="D8" s="421"/>
      <c r="E8" s="421"/>
      <c r="F8" s="421"/>
      <c r="G8" s="421"/>
      <c r="H8" s="421"/>
      <c r="I8" s="421"/>
      <c r="J8" s="421"/>
      <c r="K8" s="421"/>
      <c r="L8" s="421"/>
      <c r="M8" s="421"/>
      <c r="N8" s="422"/>
    </row>
    <row r="9" spans="1:14" s="371" customFormat="1" ht="12.75" x14ac:dyDescent="0.2">
      <c r="B9" s="420"/>
      <c r="C9" s="421"/>
      <c r="D9" s="421"/>
      <c r="E9" s="421"/>
      <c r="F9" s="421"/>
      <c r="G9" s="421"/>
      <c r="H9" s="421"/>
      <c r="I9" s="421"/>
      <c r="J9" s="421"/>
      <c r="K9" s="421"/>
      <c r="L9" s="421"/>
      <c r="M9" s="421"/>
      <c r="N9" s="422"/>
    </row>
    <row r="10" spans="1:14" s="371" customFormat="1" ht="12.75" x14ac:dyDescent="0.2">
      <c r="B10" s="420"/>
      <c r="C10" s="421"/>
      <c r="D10" s="421"/>
      <c r="E10" s="421"/>
      <c r="F10" s="421"/>
      <c r="G10" s="421"/>
      <c r="H10" s="421"/>
      <c r="I10" s="421"/>
      <c r="J10" s="421"/>
      <c r="K10" s="421"/>
      <c r="L10" s="421"/>
      <c r="M10" s="421"/>
      <c r="N10" s="422"/>
    </row>
    <row r="11" spans="1:14" s="371" customFormat="1" ht="12.75" x14ac:dyDescent="0.2">
      <c r="B11" s="400" t="s">
        <v>649</v>
      </c>
      <c r="C11" s="375"/>
      <c r="D11" s="375"/>
      <c r="E11" s="375"/>
      <c r="F11" s="375"/>
      <c r="G11" s="375"/>
      <c r="H11" s="375"/>
      <c r="I11" s="375"/>
      <c r="J11" s="375"/>
      <c r="K11" s="375"/>
      <c r="L11" s="375"/>
      <c r="M11" s="375"/>
      <c r="N11" s="376"/>
    </row>
    <row r="12" spans="1:14" s="371" customFormat="1" ht="12.75" x14ac:dyDescent="0.2"/>
    <row r="13" spans="1:14" s="371" customFormat="1" ht="12.75" x14ac:dyDescent="0.2">
      <c r="B13" s="248" t="s">
        <v>145</v>
      </c>
    </row>
    <row r="14" spans="1:14" s="371" customFormat="1" ht="12.75" x14ac:dyDescent="0.2">
      <c r="B14" s="423" t="s">
        <v>621</v>
      </c>
      <c r="C14" s="423"/>
      <c r="D14" s="423"/>
      <c r="E14" s="423"/>
      <c r="F14" s="423"/>
      <c r="G14" s="423"/>
      <c r="H14" s="423"/>
      <c r="I14" s="423"/>
    </row>
    <row r="15" spans="1:14" s="371" customFormat="1" ht="12.75" x14ac:dyDescent="0.2">
      <c r="B15" s="423" t="s">
        <v>622</v>
      </c>
      <c r="C15" s="423"/>
      <c r="D15" s="423"/>
      <c r="E15" s="423"/>
      <c r="F15" s="423"/>
      <c r="G15" s="423"/>
      <c r="H15" s="423"/>
    </row>
    <row r="16" spans="1:14" s="371" customFormat="1" ht="12.75" x14ac:dyDescent="0.2"/>
    <row r="17" spans="2:10" s="371" customFormat="1" ht="12.75" x14ac:dyDescent="0.2">
      <c r="B17" s="248" t="s">
        <v>147</v>
      </c>
    </row>
    <row r="18" spans="2:10" s="371" customFormat="1" ht="12.75" x14ac:dyDescent="0.2">
      <c r="B18" s="419" t="s">
        <v>623</v>
      </c>
      <c r="C18" s="419"/>
      <c r="D18" s="419"/>
      <c r="E18" s="419"/>
      <c r="F18" s="419"/>
      <c r="G18" s="419"/>
      <c r="H18" s="419"/>
      <c r="I18" s="419"/>
      <c r="J18" s="419"/>
    </row>
    <row r="19" spans="2:10" s="371" customFormat="1" ht="12.75" x14ac:dyDescent="0.2">
      <c r="B19" s="419" t="s">
        <v>624</v>
      </c>
      <c r="C19" s="419"/>
      <c r="D19" s="419"/>
      <c r="E19" s="419"/>
      <c r="F19" s="419"/>
      <c r="G19" s="419"/>
      <c r="H19" s="419"/>
      <c r="I19" s="419"/>
    </row>
    <row r="20" spans="2:10" s="371" customFormat="1" ht="12.75" x14ac:dyDescent="0.2">
      <c r="B20" s="378"/>
    </row>
    <row r="21" spans="2:10" s="371" customFormat="1" ht="12.75" x14ac:dyDescent="0.2">
      <c r="B21" s="248" t="s">
        <v>625</v>
      </c>
    </row>
    <row r="22" spans="2:10" s="371" customFormat="1" ht="12.75" x14ac:dyDescent="0.2">
      <c r="B22" s="419" t="s">
        <v>123</v>
      </c>
      <c r="C22" s="419"/>
      <c r="D22" s="419"/>
    </row>
    <row r="23" spans="2:10" s="371" customFormat="1" ht="12.75" x14ac:dyDescent="0.2">
      <c r="B23" s="419" t="s">
        <v>124</v>
      </c>
      <c r="C23" s="419"/>
      <c r="D23" s="419"/>
    </row>
    <row r="24" spans="2:10" s="371" customFormat="1" ht="12.75" x14ac:dyDescent="0.2">
      <c r="B24" s="419" t="s">
        <v>131</v>
      </c>
      <c r="C24" s="419"/>
      <c r="D24" s="419"/>
    </row>
    <row r="25" spans="2:10" s="371" customFormat="1" ht="12.75" x14ac:dyDescent="0.2">
      <c r="B25" s="419" t="s">
        <v>125</v>
      </c>
      <c r="C25" s="419"/>
      <c r="D25" s="419"/>
    </row>
    <row r="26" spans="2:10" s="371" customFormat="1" ht="12.75" x14ac:dyDescent="0.2">
      <c r="B26" s="419" t="s">
        <v>126</v>
      </c>
      <c r="C26" s="419"/>
      <c r="D26" s="419"/>
    </row>
    <row r="27" spans="2:10" s="371" customFormat="1" ht="12.75" x14ac:dyDescent="0.2">
      <c r="B27" s="419" t="s">
        <v>127</v>
      </c>
      <c r="C27" s="419"/>
      <c r="D27" s="419"/>
    </row>
    <row r="28" spans="2:10" s="371" customFormat="1" ht="12.75" x14ac:dyDescent="0.2">
      <c r="B28" s="419" t="s">
        <v>128</v>
      </c>
      <c r="C28" s="419"/>
      <c r="D28" s="419"/>
    </row>
    <row r="29" spans="2:10" s="371" customFormat="1" ht="12.75" x14ac:dyDescent="0.2">
      <c r="B29" s="419" t="s">
        <v>129</v>
      </c>
      <c r="C29" s="419"/>
      <c r="D29" s="419"/>
    </row>
    <row r="30" spans="2:10" s="371" customFormat="1" ht="12.75" x14ac:dyDescent="0.2">
      <c r="B30" s="419" t="s">
        <v>130</v>
      </c>
      <c r="C30" s="419"/>
      <c r="D30" s="419"/>
    </row>
    <row r="31" spans="2:10" s="371" customFormat="1" ht="12.75" x14ac:dyDescent="0.2">
      <c r="B31" s="419" t="s">
        <v>132</v>
      </c>
      <c r="C31" s="419"/>
      <c r="D31" s="419"/>
    </row>
    <row r="32" spans="2:10" s="371" customFormat="1" ht="12.75" x14ac:dyDescent="0.2">
      <c r="B32" s="419" t="s">
        <v>133</v>
      </c>
      <c r="C32" s="419"/>
      <c r="D32" s="419"/>
    </row>
    <row r="33" spans="2:4" s="371" customFormat="1" ht="12.75" x14ac:dyDescent="0.2">
      <c r="B33" s="419" t="s">
        <v>134</v>
      </c>
      <c r="C33" s="419"/>
      <c r="D33" s="419"/>
    </row>
    <row r="34" spans="2:4" s="371" customFormat="1" ht="12.75" x14ac:dyDescent="0.2">
      <c r="B34" s="419" t="s">
        <v>135</v>
      </c>
      <c r="C34" s="419"/>
      <c r="D34" s="419"/>
    </row>
    <row r="35" spans="2:4" s="371" customFormat="1" ht="12.75" x14ac:dyDescent="0.2">
      <c r="B35" s="419" t="s">
        <v>136</v>
      </c>
      <c r="C35" s="419"/>
      <c r="D35" s="419"/>
    </row>
    <row r="36" spans="2:4" s="371" customFormat="1" ht="12.75" x14ac:dyDescent="0.2">
      <c r="B36" s="419" t="s">
        <v>137</v>
      </c>
      <c r="C36" s="419"/>
      <c r="D36" s="419"/>
    </row>
  </sheetData>
  <mergeCells count="20">
    <mergeCell ref="B8:N10"/>
    <mergeCell ref="B15:H15"/>
    <mergeCell ref="B18:J18"/>
    <mergeCell ref="B19:I19"/>
    <mergeCell ref="B14:I14"/>
    <mergeCell ref="B28:D28"/>
    <mergeCell ref="B22:D22"/>
    <mergeCell ref="B23:D23"/>
    <mergeCell ref="B24:D24"/>
    <mergeCell ref="B25:D25"/>
    <mergeCell ref="B26:D26"/>
    <mergeCell ref="B27:D27"/>
    <mergeCell ref="B34:D34"/>
    <mergeCell ref="B35:D35"/>
    <mergeCell ref="B36:D36"/>
    <mergeCell ref="B29:D29"/>
    <mergeCell ref="B30:D30"/>
    <mergeCell ref="B31:D31"/>
    <mergeCell ref="B32:D32"/>
    <mergeCell ref="B33:D33"/>
  </mergeCells>
  <hyperlinks>
    <hyperlink ref="B15" location="'Concesiones Nacional'!A1" display="Concesiones en el Sistema de Pensiones Solidarias, por mes, desde julio 2008 a marzo 2018"/>
    <hyperlink ref="B19" location="'Concesiones Regiones'!A1" display="Concesiones Regiones"/>
    <hyperlink ref="B22" location="XV!A1" display="XV Arica y Parinacota"/>
    <hyperlink ref="B23" location="I!A1" display="I Tarapaca"/>
    <hyperlink ref="B24" location="II!A1" display="II Antofagasta"/>
    <hyperlink ref="B25" location="III!A1" display="III Atacama"/>
    <hyperlink ref="B26" location="IV!A1" display="IV Coquimbo"/>
    <hyperlink ref="B27" location="V!A1" display="V Valparaiso"/>
    <hyperlink ref="B28" location="VI!A1" display="VI Libertador General Bernardo O'Higgins"/>
    <hyperlink ref="B29" location="VII!A1" display="VII Maule"/>
    <hyperlink ref="B30" location="VIII!A1" display="VIII Bio Bio"/>
    <hyperlink ref="B31" location="IX!A1" display="IX Araucania"/>
    <hyperlink ref="B32" location="XIV!A1" display="XIV Los Rios"/>
    <hyperlink ref="B33" location="X!A1" display="X Los Lagos"/>
    <hyperlink ref="B34" location="XI!A1" display="XI Aysen"/>
    <hyperlink ref="B35" location="XII!A1" display="XII Magallanes"/>
    <hyperlink ref="B36" location="XIII!A1" display="XIII Metropolitana"/>
    <hyperlink ref="B18" location="'Solicitudes Regiones'!A1" display="Solicitudes Regiones"/>
    <hyperlink ref="N5" location="Índice!A1" display="Volver"/>
    <hyperlink ref="B14" location="'Solicitudes Nacional'!A1" display="Solicitudes recibidas en el Sistema de Pensiones Solidarias, según mes, desde julio 2008 a marzo 2018"/>
  </hyperlinks>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8"/>
  <sheetViews>
    <sheetView showGridLines="0" zoomScaleNormal="100" workbookViewId="0"/>
  </sheetViews>
  <sheetFormatPr baseColWidth="10" defaultColWidth="11.42578125" defaultRowHeight="12" x14ac:dyDescent="0.2"/>
  <cols>
    <col min="1" max="1" width="6" style="188" customWidth="1"/>
    <col min="2" max="2" width="12.28515625" style="188" bestFit="1" customWidth="1"/>
    <col min="3" max="16384" width="11.42578125" style="188"/>
  </cols>
  <sheetData>
    <row r="2" spans="1:8" x14ac:dyDescent="0.2">
      <c r="A2" s="217" t="s">
        <v>121</v>
      </c>
    </row>
    <row r="3" spans="1:8" x14ac:dyDescent="0.2">
      <c r="A3" s="217" t="s">
        <v>122</v>
      </c>
    </row>
    <row r="5" spans="1:8" ht="28.5" customHeight="1" x14ac:dyDescent="0.2">
      <c r="B5" s="488" t="s">
        <v>554</v>
      </c>
      <c r="C5" s="488"/>
      <c r="D5" s="488"/>
      <c r="E5" s="488"/>
      <c r="F5" s="488"/>
      <c r="H5" s="381" t="s">
        <v>597</v>
      </c>
    </row>
    <row r="6" spans="1:8" ht="12.75" x14ac:dyDescent="0.2">
      <c r="B6" s="489" t="s">
        <v>646</v>
      </c>
      <c r="C6" s="489"/>
      <c r="D6" s="489"/>
      <c r="E6" s="489"/>
      <c r="F6" s="489"/>
    </row>
    <row r="8" spans="1:8" ht="27.75" customHeight="1" x14ac:dyDescent="0.2">
      <c r="B8" s="481" t="s">
        <v>546</v>
      </c>
      <c r="C8" s="490" t="s">
        <v>555</v>
      </c>
      <c r="D8" s="491"/>
      <c r="E8" s="491"/>
      <c r="F8" s="492"/>
    </row>
    <row r="9" spans="1:8" x14ac:dyDescent="0.2">
      <c r="B9" s="481"/>
      <c r="C9" s="295" t="s">
        <v>556</v>
      </c>
      <c r="D9" s="295" t="s">
        <v>557</v>
      </c>
      <c r="E9" s="295" t="s">
        <v>558</v>
      </c>
      <c r="F9" s="295" t="s">
        <v>43</v>
      </c>
    </row>
    <row r="10" spans="1:8" x14ac:dyDescent="0.2">
      <c r="B10" s="296" t="s">
        <v>559</v>
      </c>
      <c r="C10" s="297">
        <v>114</v>
      </c>
      <c r="D10" s="297">
        <v>539</v>
      </c>
      <c r="E10" s="298">
        <v>154</v>
      </c>
      <c r="F10" s="299">
        <f t="shared" ref="F10:F22" si="0">SUM(C10:E10)</f>
        <v>807</v>
      </c>
    </row>
    <row r="11" spans="1:8" x14ac:dyDescent="0.2">
      <c r="B11" s="281">
        <v>41275</v>
      </c>
      <c r="C11" s="289">
        <v>8</v>
      </c>
      <c r="D11" s="289">
        <v>38</v>
      </c>
      <c r="E11" s="300">
        <v>12</v>
      </c>
      <c r="F11" s="301">
        <f t="shared" si="0"/>
        <v>58</v>
      </c>
    </row>
    <row r="12" spans="1:8" x14ac:dyDescent="0.2">
      <c r="B12" s="281">
        <v>41306</v>
      </c>
      <c r="C12" s="289">
        <v>5</v>
      </c>
      <c r="D12" s="289">
        <v>35</v>
      </c>
      <c r="E12" s="300">
        <v>15</v>
      </c>
      <c r="F12" s="301">
        <f t="shared" si="0"/>
        <v>55</v>
      </c>
    </row>
    <row r="13" spans="1:8" x14ac:dyDescent="0.2">
      <c r="B13" s="281">
        <v>41334</v>
      </c>
      <c r="C13" s="289">
        <v>10</v>
      </c>
      <c r="D13" s="289">
        <v>42</v>
      </c>
      <c r="E13" s="300">
        <v>12</v>
      </c>
      <c r="F13" s="301">
        <f t="shared" si="0"/>
        <v>64</v>
      </c>
    </row>
    <row r="14" spans="1:8" x14ac:dyDescent="0.2">
      <c r="B14" s="281">
        <v>41365</v>
      </c>
      <c r="C14" s="289">
        <v>10</v>
      </c>
      <c r="D14" s="289">
        <v>41</v>
      </c>
      <c r="E14" s="300">
        <v>15</v>
      </c>
      <c r="F14" s="301">
        <f t="shared" si="0"/>
        <v>66</v>
      </c>
    </row>
    <row r="15" spans="1:8" x14ac:dyDescent="0.2">
      <c r="B15" s="281">
        <v>41395</v>
      </c>
      <c r="C15" s="289">
        <v>6</v>
      </c>
      <c r="D15" s="289">
        <v>43</v>
      </c>
      <c r="E15" s="300">
        <v>11</v>
      </c>
      <c r="F15" s="301">
        <f t="shared" si="0"/>
        <v>60</v>
      </c>
    </row>
    <row r="16" spans="1:8" x14ac:dyDescent="0.2">
      <c r="B16" s="281">
        <v>41426</v>
      </c>
      <c r="C16" s="289">
        <v>6</v>
      </c>
      <c r="D16" s="289">
        <v>34</v>
      </c>
      <c r="E16" s="300">
        <v>14</v>
      </c>
      <c r="F16" s="301">
        <f t="shared" si="0"/>
        <v>54</v>
      </c>
    </row>
    <row r="17" spans="2:6" x14ac:dyDescent="0.2">
      <c r="B17" s="281">
        <v>41456</v>
      </c>
      <c r="C17" s="289">
        <v>4</v>
      </c>
      <c r="D17" s="289">
        <v>42</v>
      </c>
      <c r="E17" s="300">
        <v>12</v>
      </c>
      <c r="F17" s="301">
        <f t="shared" si="0"/>
        <v>58</v>
      </c>
    </row>
    <row r="18" spans="2:6" x14ac:dyDescent="0.2">
      <c r="B18" s="281">
        <v>41487</v>
      </c>
      <c r="C18" s="289">
        <v>7</v>
      </c>
      <c r="D18" s="289">
        <v>39</v>
      </c>
      <c r="E18" s="300">
        <v>12</v>
      </c>
      <c r="F18" s="301">
        <f t="shared" si="0"/>
        <v>58</v>
      </c>
    </row>
    <row r="19" spans="2:6" x14ac:dyDescent="0.2">
      <c r="B19" s="281">
        <v>41518</v>
      </c>
      <c r="C19" s="289">
        <v>5</v>
      </c>
      <c r="D19" s="289">
        <v>33</v>
      </c>
      <c r="E19" s="300">
        <v>12</v>
      </c>
      <c r="F19" s="301">
        <f t="shared" si="0"/>
        <v>50</v>
      </c>
    </row>
    <row r="20" spans="2:6" x14ac:dyDescent="0.2">
      <c r="B20" s="281">
        <v>41548</v>
      </c>
      <c r="C20" s="289">
        <v>3</v>
      </c>
      <c r="D20" s="289">
        <v>28</v>
      </c>
      <c r="E20" s="300">
        <v>17</v>
      </c>
      <c r="F20" s="301">
        <f t="shared" si="0"/>
        <v>48</v>
      </c>
    </row>
    <row r="21" spans="2:6" x14ac:dyDescent="0.2">
      <c r="B21" s="281">
        <v>41579</v>
      </c>
      <c r="C21" s="289">
        <v>3</v>
      </c>
      <c r="D21" s="289">
        <v>18</v>
      </c>
      <c r="E21" s="300">
        <v>7</v>
      </c>
      <c r="F21" s="301">
        <f t="shared" si="0"/>
        <v>28</v>
      </c>
    </row>
    <row r="22" spans="2:6" x14ac:dyDescent="0.2">
      <c r="B22" s="281">
        <v>41609</v>
      </c>
      <c r="C22" s="289">
        <v>7</v>
      </c>
      <c r="D22" s="289">
        <v>37</v>
      </c>
      <c r="E22" s="300">
        <v>11</v>
      </c>
      <c r="F22" s="301">
        <f t="shared" si="0"/>
        <v>55</v>
      </c>
    </row>
    <row r="23" spans="2:6" x14ac:dyDescent="0.2">
      <c r="B23" s="296" t="s">
        <v>560</v>
      </c>
      <c r="C23" s="297">
        <f>SUM(C11:C22)</f>
        <v>74</v>
      </c>
      <c r="D23" s="297">
        <f t="shared" ref="D23:E23" si="1">SUM(D11:D22)</f>
        <v>430</v>
      </c>
      <c r="E23" s="298">
        <f t="shared" si="1"/>
        <v>150</v>
      </c>
      <c r="F23" s="302">
        <f>SUM(F11:F22)</f>
        <v>654</v>
      </c>
    </row>
    <row r="24" spans="2:6" x14ac:dyDescent="0.2">
      <c r="B24" s="303">
        <v>41640</v>
      </c>
      <c r="C24" s="289">
        <v>7</v>
      </c>
      <c r="D24" s="289">
        <v>32</v>
      </c>
      <c r="E24" s="300">
        <v>18</v>
      </c>
      <c r="F24" s="301">
        <f>SUM(C24:E24)</f>
        <v>57</v>
      </c>
    </row>
    <row r="25" spans="2:6" x14ac:dyDescent="0.2">
      <c r="B25" s="303">
        <v>41671</v>
      </c>
      <c r="C25" s="289">
        <v>3</v>
      </c>
      <c r="D25" s="289">
        <v>24</v>
      </c>
      <c r="E25" s="300">
        <v>9</v>
      </c>
      <c r="F25" s="301">
        <f t="shared" ref="F25:F48" si="2">C25+D25+E25</f>
        <v>36</v>
      </c>
    </row>
    <row r="26" spans="2:6" x14ac:dyDescent="0.2">
      <c r="B26" s="303">
        <v>41699</v>
      </c>
      <c r="C26" s="289">
        <v>7</v>
      </c>
      <c r="D26" s="289">
        <v>21</v>
      </c>
      <c r="E26" s="300">
        <v>15</v>
      </c>
      <c r="F26" s="301">
        <f t="shared" si="2"/>
        <v>43</v>
      </c>
    </row>
    <row r="27" spans="2:6" x14ac:dyDescent="0.2">
      <c r="B27" s="303">
        <v>41730</v>
      </c>
      <c r="C27" s="289">
        <v>9</v>
      </c>
      <c r="D27" s="289">
        <v>25</v>
      </c>
      <c r="E27" s="300">
        <v>10</v>
      </c>
      <c r="F27" s="301">
        <f t="shared" si="2"/>
        <v>44</v>
      </c>
    </row>
    <row r="28" spans="2:6" x14ac:dyDescent="0.2">
      <c r="B28" s="303">
        <v>41760</v>
      </c>
      <c r="C28" s="289">
        <v>7</v>
      </c>
      <c r="D28" s="289">
        <v>29</v>
      </c>
      <c r="E28" s="300">
        <v>11</v>
      </c>
      <c r="F28" s="301">
        <f t="shared" si="2"/>
        <v>47</v>
      </c>
    </row>
    <row r="29" spans="2:6" x14ac:dyDescent="0.2">
      <c r="B29" s="303">
        <v>41791</v>
      </c>
      <c r="C29" s="289">
        <v>0</v>
      </c>
      <c r="D29" s="289">
        <v>31</v>
      </c>
      <c r="E29" s="300">
        <v>17</v>
      </c>
      <c r="F29" s="301">
        <f t="shared" si="2"/>
        <v>48</v>
      </c>
    </row>
    <row r="30" spans="2:6" x14ac:dyDescent="0.2">
      <c r="B30" s="303">
        <v>41821</v>
      </c>
      <c r="C30" s="289">
        <v>3</v>
      </c>
      <c r="D30" s="289">
        <v>29</v>
      </c>
      <c r="E30" s="300">
        <v>15</v>
      </c>
      <c r="F30" s="301">
        <f t="shared" si="2"/>
        <v>47</v>
      </c>
    </row>
    <row r="31" spans="2:6" x14ac:dyDescent="0.2">
      <c r="B31" s="303">
        <v>41852</v>
      </c>
      <c r="C31" s="289">
        <v>5</v>
      </c>
      <c r="D31" s="289">
        <v>30</v>
      </c>
      <c r="E31" s="300">
        <v>9</v>
      </c>
      <c r="F31" s="301">
        <f t="shared" si="2"/>
        <v>44</v>
      </c>
    </row>
    <row r="32" spans="2:6" x14ac:dyDescent="0.2">
      <c r="B32" s="303">
        <v>41883</v>
      </c>
      <c r="C32" s="289">
        <v>2</v>
      </c>
      <c r="D32" s="289">
        <v>39</v>
      </c>
      <c r="E32" s="300"/>
      <c r="F32" s="301">
        <f t="shared" si="2"/>
        <v>41</v>
      </c>
    </row>
    <row r="33" spans="2:6" x14ac:dyDescent="0.2">
      <c r="B33" s="303">
        <v>41913</v>
      </c>
      <c r="C33" s="289">
        <v>5</v>
      </c>
      <c r="D33" s="289">
        <v>29</v>
      </c>
      <c r="E33" s="300"/>
      <c r="F33" s="301">
        <f t="shared" si="2"/>
        <v>34</v>
      </c>
    </row>
    <row r="34" spans="2:6" x14ac:dyDescent="0.2">
      <c r="B34" s="303">
        <v>41944</v>
      </c>
      <c r="C34" s="289">
        <v>1</v>
      </c>
      <c r="D34" s="289">
        <v>20</v>
      </c>
      <c r="E34" s="300">
        <v>4</v>
      </c>
      <c r="F34" s="301">
        <f t="shared" si="2"/>
        <v>25</v>
      </c>
    </row>
    <row r="35" spans="2:6" x14ac:dyDescent="0.2">
      <c r="B35" s="303">
        <v>41974</v>
      </c>
      <c r="C35" s="289">
        <v>4</v>
      </c>
      <c r="D35" s="289">
        <v>38</v>
      </c>
      <c r="E35" s="300">
        <v>5</v>
      </c>
      <c r="F35" s="301">
        <f t="shared" si="2"/>
        <v>47</v>
      </c>
    </row>
    <row r="36" spans="2:6" x14ac:dyDescent="0.2">
      <c r="B36" s="296" t="s">
        <v>561</v>
      </c>
      <c r="C36" s="297">
        <f>SUM(C24:C35)</f>
        <v>53</v>
      </c>
      <c r="D36" s="297">
        <f>SUM(D24:D35)</f>
        <v>347</v>
      </c>
      <c r="E36" s="298">
        <f>SUM(E24:E35)</f>
        <v>113</v>
      </c>
      <c r="F36" s="299">
        <f t="shared" si="2"/>
        <v>513</v>
      </c>
    </row>
    <row r="37" spans="2:6" x14ac:dyDescent="0.2">
      <c r="B37" s="303">
        <v>42005</v>
      </c>
      <c r="C37" s="289">
        <v>2</v>
      </c>
      <c r="D37" s="289">
        <v>26</v>
      </c>
      <c r="E37" s="300">
        <v>12</v>
      </c>
      <c r="F37" s="301">
        <f t="shared" si="2"/>
        <v>40</v>
      </c>
    </row>
    <row r="38" spans="2:6" x14ac:dyDescent="0.2">
      <c r="B38" s="303">
        <v>42036</v>
      </c>
      <c r="C38" s="289">
        <v>1</v>
      </c>
      <c r="D38" s="289">
        <v>21</v>
      </c>
      <c r="E38" s="300">
        <v>15</v>
      </c>
      <c r="F38" s="301">
        <f t="shared" si="2"/>
        <v>37</v>
      </c>
    </row>
    <row r="39" spans="2:6" x14ac:dyDescent="0.2">
      <c r="B39" s="303">
        <v>42064</v>
      </c>
      <c r="C39" s="289">
        <v>7</v>
      </c>
      <c r="D39" s="289">
        <v>24</v>
      </c>
      <c r="E39" s="300">
        <v>8</v>
      </c>
      <c r="F39" s="301">
        <f t="shared" si="2"/>
        <v>39</v>
      </c>
    </row>
    <row r="40" spans="2:6" x14ac:dyDescent="0.2">
      <c r="B40" s="303">
        <v>42095</v>
      </c>
      <c r="C40" s="289">
        <v>7</v>
      </c>
      <c r="D40" s="289">
        <v>21</v>
      </c>
      <c r="E40" s="300">
        <v>5</v>
      </c>
      <c r="F40" s="301">
        <f t="shared" si="2"/>
        <v>33</v>
      </c>
    </row>
    <row r="41" spans="2:6" x14ac:dyDescent="0.2">
      <c r="B41" s="303">
        <v>42125</v>
      </c>
      <c r="C41" s="289"/>
      <c r="D41" s="289">
        <v>18</v>
      </c>
      <c r="E41" s="300">
        <v>13</v>
      </c>
      <c r="F41" s="301">
        <f t="shared" si="2"/>
        <v>31</v>
      </c>
    </row>
    <row r="42" spans="2:6" x14ac:dyDescent="0.2">
      <c r="B42" s="303">
        <v>42156</v>
      </c>
      <c r="C42" s="289">
        <v>5</v>
      </c>
      <c r="D42" s="289">
        <v>22</v>
      </c>
      <c r="E42" s="300">
        <v>11</v>
      </c>
      <c r="F42" s="301">
        <f t="shared" si="2"/>
        <v>38</v>
      </c>
    </row>
    <row r="43" spans="2:6" x14ac:dyDescent="0.2">
      <c r="B43" s="303">
        <v>42186</v>
      </c>
      <c r="C43" s="289">
        <v>1</v>
      </c>
      <c r="D43" s="289">
        <v>22</v>
      </c>
      <c r="E43" s="300">
        <v>10</v>
      </c>
      <c r="F43" s="301">
        <f t="shared" si="2"/>
        <v>33</v>
      </c>
    </row>
    <row r="44" spans="2:6" x14ac:dyDescent="0.2">
      <c r="B44" s="303">
        <v>42217</v>
      </c>
      <c r="C44" s="289">
        <v>4</v>
      </c>
      <c r="D44" s="289">
        <v>27</v>
      </c>
      <c r="E44" s="300">
        <v>6</v>
      </c>
      <c r="F44" s="301">
        <f t="shared" si="2"/>
        <v>37</v>
      </c>
    </row>
    <row r="45" spans="2:6" x14ac:dyDescent="0.2">
      <c r="B45" s="303">
        <v>42248</v>
      </c>
      <c r="C45" s="289">
        <v>1</v>
      </c>
      <c r="D45" s="289">
        <v>32</v>
      </c>
      <c r="E45" s="300">
        <v>7</v>
      </c>
      <c r="F45" s="301">
        <f t="shared" si="2"/>
        <v>40</v>
      </c>
    </row>
    <row r="46" spans="2:6" x14ac:dyDescent="0.2">
      <c r="B46" s="303">
        <v>42278</v>
      </c>
      <c r="C46" s="289">
        <v>9</v>
      </c>
      <c r="D46" s="289">
        <v>21</v>
      </c>
      <c r="E46" s="300">
        <v>9</v>
      </c>
      <c r="F46" s="301">
        <f t="shared" si="2"/>
        <v>39</v>
      </c>
    </row>
    <row r="47" spans="2:6" x14ac:dyDescent="0.2">
      <c r="B47" s="303">
        <v>42309</v>
      </c>
      <c r="C47" s="289">
        <v>7</v>
      </c>
      <c r="D47" s="289">
        <v>26</v>
      </c>
      <c r="E47" s="300">
        <v>4</v>
      </c>
      <c r="F47" s="301">
        <f t="shared" si="2"/>
        <v>37</v>
      </c>
    </row>
    <row r="48" spans="2:6" x14ac:dyDescent="0.2">
      <c r="B48" s="303">
        <v>42339</v>
      </c>
      <c r="C48" s="289">
        <v>6</v>
      </c>
      <c r="D48" s="289">
        <v>21</v>
      </c>
      <c r="E48" s="300">
        <v>6</v>
      </c>
      <c r="F48" s="301">
        <f t="shared" si="2"/>
        <v>33</v>
      </c>
    </row>
    <row r="49" spans="2:6" x14ac:dyDescent="0.2">
      <c r="B49" s="296" t="s">
        <v>562</v>
      </c>
      <c r="C49" s="297">
        <f>SUM(C37:C48)</f>
        <v>50</v>
      </c>
      <c r="D49" s="297">
        <f t="shared" ref="D49:F49" si="3">SUM(D37:D48)</f>
        <v>281</v>
      </c>
      <c r="E49" s="297">
        <f t="shared" si="3"/>
        <v>106</v>
      </c>
      <c r="F49" s="299">
        <f t="shared" si="3"/>
        <v>437</v>
      </c>
    </row>
    <row r="50" spans="2:6" x14ac:dyDescent="0.2">
      <c r="B50" s="303">
        <v>42370</v>
      </c>
      <c r="C50" s="289">
        <v>4</v>
      </c>
      <c r="D50" s="289">
        <v>19</v>
      </c>
      <c r="E50" s="300">
        <v>10</v>
      </c>
      <c r="F50" s="301">
        <f t="shared" ref="F50:F85" si="4">C50+D50+E50</f>
        <v>33</v>
      </c>
    </row>
    <row r="51" spans="2:6" x14ac:dyDescent="0.2">
      <c r="B51" s="303">
        <v>42401</v>
      </c>
      <c r="C51" s="289">
        <v>17</v>
      </c>
      <c r="D51" s="289">
        <v>16</v>
      </c>
      <c r="E51" s="300">
        <v>0</v>
      </c>
      <c r="F51" s="301">
        <f t="shared" si="4"/>
        <v>33</v>
      </c>
    </row>
    <row r="52" spans="2:6" x14ac:dyDescent="0.2">
      <c r="B52" s="303">
        <v>42430</v>
      </c>
      <c r="C52" s="289">
        <v>14</v>
      </c>
      <c r="D52" s="289">
        <v>13</v>
      </c>
      <c r="E52" s="300">
        <v>13</v>
      </c>
      <c r="F52" s="301">
        <f t="shared" si="4"/>
        <v>40</v>
      </c>
    </row>
    <row r="53" spans="2:6" x14ac:dyDescent="0.2">
      <c r="B53" s="303">
        <v>42461</v>
      </c>
      <c r="C53" s="289">
        <v>8</v>
      </c>
      <c r="D53" s="289">
        <v>19</v>
      </c>
      <c r="E53" s="300">
        <v>12</v>
      </c>
      <c r="F53" s="301">
        <f t="shared" si="4"/>
        <v>39</v>
      </c>
    </row>
    <row r="54" spans="2:6" x14ac:dyDescent="0.2">
      <c r="B54" s="303">
        <v>42491</v>
      </c>
      <c r="C54" s="289">
        <v>7</v>
      </c>
      <c r="D54" s="289">
        <v>21</v>
      </c>
      <c r="E54" s="300">
        <v>12</v>
      </c>
      <c r="F54" s="301">
        <f t="shared" si="4"/>
        <v>40</v>
      </c>
    </row>
    <row r="55" spans="2:6" x14ac:dyDescent="0.2">
      <c r="B55" s="303">
        <v>42522</v>
      </c>
      <c r="C55" s="289">
        <v>7</v>
      </c>
      <c r="D55" s="289">
        <v>19</v>
      </c>
      <c r="E55" s="300">
        <v>11</v>
      </c>
      <c r="F55" s="301">
        <f t="shared" si="4"/>
        <v>37</v>
      </c>
    </row>
    <row r="56" spans="2:6" x14ac:dyDescent="0.2">
      <c r="B56" s="303">
        <v>42552</v>
      </c>
      <c r="C56" s="289">
        <v>18</v>
      </c>
      <c r="D56" s="289">
        <v>16</v>
      </c>
      <c r="E56" s="300">
        <v>12</v>
      </c>
      <c r="F56" s="301">
        <f t="shared" si="4"/>
        <v>46</v>
      </c>
    </row>
    <row r="57" spans="2:6" x14ac:dyDescent="0.2">
      <c r="B57" s="303">
        <v>42583</v>
      </c>
      <c r="C57" s="289">
        <v>12</v>
      </c>
      <c r="D57" s="289">
        <v>18</v>
      </c>
      <c r="E57" s="300">
        <v>17</v>
      </c>
      <c r="F57" s="301">
        <f t="shared" si="4"/>
        <v>47</v>
      </c>
    </row>
    <row r="58" spans="2:6" x14ac:dyDescent="0.2">
      <c r="B58" s="303">
        <v>42614</v>
      </c>
      <c r="C58" s="289">
        <v>6</v>
      </c>
      <c r="D58" s="289">
        <v>19</v>
      </c>
      <c r="E58" s="300">
        <v>13</v>
      </c>
      <c r="F58" s="301">
        <f t="shared" si="4"/>
        <v>38</v>
      </c>
    </row>
    <row r="59" spans="2:6" x14ac:dyDescent="0.2">
      <c r="B59" s="303">
        <v>42644</v>
      </c>
      <c r="C59" s="289">
        <v>10</v>
      </c>
      <c r="D59" s="289">
        <v>15</v>
      </c>
      <c r="E59" s="300">
        <v>11</v>
      </c>
      <c r="F59" s="301">
        <f t="shared" si="4"/>
        <v>36</v>
      </c>
    </row>
    <row r="60" spans="2:6" x14ac:dyDescent="0.2">
      <c r="B60" s="303">
        <v>42675</v>
      </c>
      <c r="C60" s="289">
        <v>14</v>
      </c>
      <c r="D60" s="289">
        <v>16</v>
      </c>
      <c r="E60" s="300">
        <v>12</v>
      </c>
      <c r="F60" s="301">
        <f t="shared" si="4"/>
        <v>42</v>
      </c>
    </row>
    <row r="61" spans="2:6" x14ac:dyDescent="0.2">
      <c r="B61" s="303">
        <v>42705</v>
      </c>
      <c r="C61" s="289">
        <v>14</v>
      </c>
      <c r="D61" s="289">
        <v>16</v>
      </c>
      <c r="E61" s="300">
        <v>20</v>
      </c>
      <c r="F61" s="301">
        <f t="shared" si="4"/>
        <v>50</v>
      </c>
    </row>
    <row r="62" spans="2:6" x14ac:dyDescent="0.2">
      <c r="B62" s="296" t="s">
        <v>563</v>
      </c>
      <c r="C62" s="297">
        <f>SUM(C50:C61)</f>
        <v>131</v>
      </c>
      <c r="D62" s="297">
        <f t="shared" ref="D62:F62" si="5">SUM(D50:D61)</f>
        <v>207</v>
      </c>
      <c r="E62" s="297">
        <f t="shared" si="5"/>
        <v>143</v>
      </c>
      <c r="F62" s="299">
        <f t="shared" si="5"/>
        <v>481</v>
      </c>
    </row>
    <row r="63" spans="2:6" x14ac:dyDescent="0.2">
      <c r="B63" s="303">
        <v>42736</v>
      </c>
      <c r="C63" s="289">
        <v>8</v>
      </c>
      <c r="D63" s="289">
        <v>17</v>
      </c>
      <c r="E63" s="300">
        <v>15</v>
      </c>
      <c r="F63" s="301">
        <f t="shared" si="4"/>
        <v>40</v>
      </c>
    </row>
    <row r="64" spans="2:6" x14ac:dyDescent="0.2">
      <c r="B64" s="303">
        <v>42767</v>
      </c>
      <c r="C64" s="289">
        <v>9</v>
      </c>
      <c r="D64" s="289">
        <v>11</v>
      </c>
      <c r="E64" s="300">
        <v>12</v>
      </c>
      <c r="F64" s="301">
        <f t="shared" si="4"/>
        <v>32</v>
      </c>
    </row>
    <row r="65" spans="2:6" x14ac:dyDescent="0.2">
      <c r="B65" s="303">
        <v>42795</v>
      </c>
      <c r="C65" s="289">
        <v>9</v>
      </c>
      <c r="D65" s="289">
        <v>13</v>
      </c>
      <c r="E65" s="300">
        <v>15</v>
      </c>
      <c r="F65" s="301">
        <f t="shared" si="4"/>
        <v>37</v>
      </c>
    </row>
    <row r="66" spans="2:6" x14ac:dyDescent="0.2">
      <c r="B66" s="303">
        <v>42826</v>
      </c>
      <c r="C66" s="289">
        <v>3</v>
      </c>
      <c r="D66" s="289">
        <v>17</v>
      </c>
      <c r="E66" s="300">
        <v>7</v>
      </c>
      <c r="F66" s="301">
        <f t="shared" si="4"/>
        <v>27</v>
      </c>
    </row>
    <row r="67" spans="2:6" x14ac:dyDescent="0.2">
      <c r="B67" s="303">
        <v>42856</v>
      </c>
      <c r="C67" s="289">
        <v>8</v>
      </c>
      <c r="D67" s="289">
        <v>18</v>
      </c>
      <c r="E67" s="300">
        <v>10</v>
      </c>
      <c r="F67" s="301">
        <f t="shared" si="4"/>
        <v>36</v>
      </c>
    </row>
    <row r="68" spans="2:6" x14ac:dyDescent="0.2">
      <c r="B68" s="303">
        <v>42887</v>
      </c>
      <c r="C68" s="289">
        <v>12</v>
      </c>
      <c r="D68" s="289">
        <v>19</v>
      </c>
      <c r="E68" s="300">
        <v>7</v>
      </c>
      <c r="F68" s="301">
        <f t="shared" si="4"/>
        <v>38</v>
      </c>
    </row>
    <row r="69" spans="2:6" x14ac:dyDescent="0.2">
      <c r="B69" s="303">
        <v>42917</v>
      </c>
      <c r="C69" s="289">
        <v>8</v>
      </c>
      <c r="D69" s="289">
        <v>12</v>
      </c>
      <c r="E69" s="300">
        <v>11</v>
      </c>
      <c r="F69" s="301">
        <f t="shared" si="4"/>
        <v>31</v>
      </c>
    </row>
    <row r="70" spans="2:6" x14ac:dyDescent="0.2">
      <c r="B70" s="303">
        <v>42948</v>
      </c>
      <c r="C70" s="289">
        <v>10</v>
      </c>
      <c r="D70" s="289">
        <v>13</v>
      </c>
      <c r="E70" s="300">
        <v>11</v>
      </c>
      <c r="F70" s="301">
        <f t="shared" si="4"/>
        <v>34</v>
      </c>
    </row>
    <row r="71" spans="2:6" x14ac:dyDescent="0.2">
      <c r="B71" s="303">
        <v>42979</v>
      </c>
      <c r="C71" s="289">
        <v>10</v>
      </c>
      <c r="D71" s="289">
        <v>9</v>
      </c>
      <c r="E71" s="300">
        <v>17</v>
      </c>
      <c r="F71" s="301">
        <f t="shared" si="4"/>
        <v>36</v>
      </c>
    </row>
    <row r="72" spans="2:6" x14ac:dyDescent="0.2">
      <c r="B72" s="303">
        <v>43009</v>
      </c>
      <c r="C72" s="289">
        <v>6</v>
      </c>
      <c r="D72" s="289">
        <v>14</v>
      </c>
      <c r="E72" s="300">
        <v>13</v>
      </c>
      <c r="F72" s="301">
        <f t="shared" si="4"/>
        <v>33</v>
      </c>
    </row>
    <row r="73" spans="2:6" x14ac:dyDescent="0.2">
      <c r="B73" s="303">
        <v>43040</v>
      </c>
      <c r="C73" s="289">
        <v>5</v>
      </c>
      <c r="D73" s="289">
        <v>23</v>
      </c>
      <c r="E73" s="300">
        <v>12</v>
      </c>
      <c r="F73" s="301">
        <f t="shared" si="4"/>
        <v>40</v>
      </c>
    </row>
    <row r="74" spans="2:6" x14ac:dyDescent="0.2">
      <c r="B74" s="303">
        <v>43070</v>
      </c>
      <c r="C74" s="289">
        <v>19</v>
      </c>
      <c r="D74" s="289">
        <v>22</v>
      </c>
      <c r="E74" s="300">
        <v>15</v>
      </c>
      <c r="F74" s="301">
        <f t="shared" si="4"/>
        <v>56</v>
      </c>
    </row>
    <row r="75" spans="2:6" x14ac:dyDescent="0.2">
      <c r="B75" s="304" t="s">
        <v>564</v>
      </c>
      <c r="C75" s="297">
        <f>SUM(C63:C74)</f>
        <v>107</v>
      </c>
      <c r="D75" s="297">
        <f t="shared" ref="D75:E75" si="6">SUM(D63:D74)</f>
        <v>188</v>
      </c>
      <c r="E75" s="297">
        <f t="shared" si="6"/>
        <v>145</v>
      </c>
      <c r="F75" s="299">
        <f t="shared" si="4"/>
        <v>440</v>
      </c>
    </row>
    <row r="76" spans="2:6" x14ac:dyDescent="0.2">
      <c r="B76" s="303">
        <v>43101</v>
      </c>
      <c r="C76" s="289">
        <v>13</v>
      </c>
      <c r="D76" s="289">
        <v>23</v>
      </c>
      <c r="E76" s="300">
        <v>10</v>
      </c>
      <c r="F76" s="301">
        <f t="shared" si="4"/>
        <v>46</v>
      </c>
    </row>
    <row r="77" spans="2:6" x14ac:dyDescent="0.2">
      <c r="B77" s="303">
        <v>43132</v>
      </c>
      <c r="C77" s="289">
        <v>16</v>
      </c>
      <c r="D77" s="289">
        <v>22</v>
      </c>
      <c r="E77" s="300">
        <v>23</v>
      </c>
      <c r="F77" s="301">
        <f t="shared" si="4"/>
        <v>61</v>
      </c>
    </row>
    <row r="78" spans="2:6" x14ac:dyDescent="0.2">
      <c r="B78" s="303">
        <v>43160</v>
      </c>
      <c r="C78" s="289">
        <v>14</v>
      </c>
      <c r="D78" s="289">
        <v>19</v>
      </c>
      <c r="E78" s="300">
        <v>11</v>
      </c>
      <c r="F78" s="301">
        <f t="shared" si="4"/>
        <v>44</v>
      </c>
    </row>
    <row r="79" spans="2:6" x14ac:dyDescent="0.2">
      <c r="B79" s="303">
        <v>43191</v>
      </c>
      <c r="C79" s="289">
        <v>10</v>
      </c>
      <c r="D79" s="289">
        <v>18</v>
      </c>
      <c r="E79" s="300">
        <v>11</v>
      </c>
      <c r="F79" s="301">
        <f t="shared" si="4"/>
        <v>39</v>
      </c>
    </row>
    <row r="80" spans="2:6" x14ac:dyDescent="0.2">
      <c r="B80" s="303">
        <v>43221</v>
      </c>
      <c r="C80" s="289">
        <v>22</v>
      </c>
      <c r="D80" s="289">
        <v>9</v>
      </c>
      <c r="E80" s="300">
        <v>9</v>
      </c>
      <c r="F80" s="301">
        <f t="shared" si="4"/>
        <v>40</v>
      </c>
    </row>
    <row r="81" spans="2:6" x14ac:dyDescent="0.2">
      <c r="B81" s="303">
        <v>43252</v>
      </c>
      <c r="C81" s="289">
        <v>27</v>
      </c>
      <c r="D81" s="289">
        <v>18</v>
      </c>
      <c r="E81" s="300">
        <v>10</v>
      </c>
      <c r="F81" s="301">
        <f t="shared" si="4"/>
        <v>55</v>
      </c>
    </row>
    <row r="82" spans="2:6" x14ac:dyDescent="0.2">
      <c r="B82" s="303">
        <v>43282</v>
      </c>
      <c r="C82" s="289">
        <v>15</v>
      </c>
      <c r="D82" s="289">
        <v>20</v>
      </c>
      <c r="E82" s="300">
        <v>19</v>
      </c>
      <c r="F82" s="301">
        <f t="shared" si="4"/>
        <v>54</v>
      </c>
    </row>
    <row r="83" spans="2:6" x14ac:dyDescent="0.2">
      <c r="B83" s="303">
        <v>43313</v>
      </c>
      <c r="C83" s="289">
        <v>17</v>
      </c>
      <c r="D83" s="289">
        <v>40</v>
      </c>
      <c r="E83" s="300">
        <v>17</v>
      </c>
      <c r="F83" s="301">
        <f t="shared" si="4"/>
        <v>74</v>
      </c>
    </row>
    <row r="84" spans="2:6" x14ac:dyDescent="0.2">
      <c r="B84" s="303">
        <v>43344</v>
      </c>
      <c r="C84" s="289">
        <v>16</v>
      </c>
      <c r="D84" s="289">
        <v>31</v>
      </c>
      <c r="E84" s="300">
        <v>3</v>
      </c>
      <c r="F84" s="301">
        <f t="shared" si="4"/>
        <v>50</v>
      </c>
    </row>
    <row r="85" spans="2:6" x14ac:dyDescent="0.2">
      <c r="B85" s="303">
        <v>43374</v>
      </c>
      <c r="C85" s="289">
        <v>4</v>
      </c>
      <c r="D85" s="289">
        <v>22</v>
      </c>
      <c r="E85" s="300">
        <v>5</v>
      </c>
      <c r="F85" s="301">
        <f t="shared" si="4"/>
        <v>31</v>
      </c>
    </row>
    <row r="86" spans="2:6" x14ac:dyDescent="0.2">
      <c r="B86" s="304" t="s">
        <v>637</v>
      </c>
      <c r="C86" s="297">
        <f>SUM(C76:C85)</f>
        <v>154</v>
      </c>
      <c r="D86" s="297">
        <f t="shared" ref="D86:F86" si="7">SUM(D76:D85)</f>
        <v>222</v>
      </c>
      <c r="E86" s="297">
        <f t="shared" si="7"/>
        <v>118</v>
      </c>
      <c r="F86" s="299">
        <f t="shared" si="7"/>
        <v>494</v>
      </c>
    </row>
    <row r="87" spans="2:6" x14ac:dyDescent="0.2">
      <c r="B87" s="188" t="s">
        <v>493</v>
      </c>
    </row>
    <row r="88" spans="2:6" x14ac:dyDescent="0.2">
      <c r="B88" s="188" t="s">
        <v>503</v>
      </c>
    </row>
  </sheetData>
  <mergeCells count="4">
    <mergeCell ref="B5:F5"/>
    <mergeCell ref="B6:F6"/>
    <mergeCell ref="B8:B9"/>
    <mergeCell ref="C8:F8"/>
  </mergeCells>
  <hyperlinks>
    <hyperlink ref="H5" location="'Índice STJ'!A1" display="'Índice STJ'!A1"/>
  </hyperlinks>
  <pageMargins left="0.7" right="0.7" top="0.75" bottom="0.75" header="0.3" footer="0.3"/>
  <ignoredErrors>
    <ignoredError sqref="F11:F22 F24 C23:E23" formulaRange="1"/>
    <ignoredError sqref="F23 F49 F62" 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0"/>
  <sheetViews>
    <sheetView showGridLines="0" zoomScaleNormal="100" workbookViewId="0"/>
  </sheetViews>
  <sheetFormatPr baseColWidth="10" defaultColWidth="11.42578125" defaultRowHeight="12" x14ac:dyDescent="0.2"/>
  <cols>
    <col min="1" max="1" width="6" style="188" customWidth="1"/>
    <col min="2" max="16384" width="11.42578125" style="188"/>
  </cols>
  <sheetData>
    <row r="2" spans="1:7" x14ac:dyDescent="0.2">
      <c r="A2" s="217" t="s">
        <v>121</v>
      </c>
    </row>
    <row r="3" spans="1:7" x14ac:dyDescent="0.2">
      <c r="A3" s="217" t="s">
        <v>122</v>
      </c>
    </row>
    <row r="5" spans="1:7" ht="27.75" customHeight="1" x14ac:dyDescent="0.2">
      <c r="B5" s="488" t="s">
        <v>565</v>
      </c>
      <c r="C5" s="488"/>
      <c r="D5" s="488"/>
      <c r="E5" s="488"/>
      <c r="G5" s="381" t="s">
        <v>597</v>
      </c>
    </row>
    <row r="6" spans="1:7" ht="12.75" x14ac:dyDescent="0.2">
      <c r="B6" s="424" t="s">
        <v>647</v>
      </c>
      <c r="C6" s="424"/>
      <c r="D6" s="424"/>
      <c r="E6" s="424"/>
    </row>
    <row r="8" spans="1:7" ht="27.75" customHeight="1" x14ac:dyDescent="0.2">
      <c r="B8" s="493" t="s">
        <v>546</v>
      </c>
      <c r="C8" s="490" t="s">
        <v>566</v>
      </c>
      <c r="D8" s="484"/>
      <c r="E8" s="485"/>
    </row>
    <row r="9" spans="1:7" x14ac:dyDescent="0.2">
      <c r="B9" s="494"/>
      <c r="C9" s="305" t="s">
        <v>550</v>
      </c>
      <c r="D9" s="305" t="s">
        <v>551</v>
      </c>
      <c r="E9" s="306" t="s">
        <v>115</v>
      </c>
    </row>
    <row r="10" spans="1:7" x14ac:dyDescent="0.2">
      <c r="B10" s="495" t="s">
        <v>567</v>
      </c>
      <c r="C10" s="496"/>
      <c r="D10" s="497"/>
      <c r="E10" s="84">
        <f>105378+4602+2837+2889+4557+2387</f>
        <v>122650</v>
      </c>
    </row>
    <row r="11" spans="1:7" x14ac:dyDescent="0.2">
      <c r="B11" s="498">
        <v>2012</v>
      </c>
      <c r="C11" s="499"/>
      <c r="D11" s="500"/>
      <c r="E11" s="84">
        <v>32605</v>
      </c>
    </row>
    <row r="12" spans="1:7" x14ac:dyDescent="0.2">
      <c r="B12" s="281">
        <v>41275</v>
      </c>
      <c r="C12" s="281"/>
      <c r="D12" s="281"/>
      <c r="E12" s="287">
        <v>2532</v>
      </c>
    </row>
    <row r="13" spans="1:7" x14ac:dyDescent="0.2">
      <c r="B13" s="281">
        <v>41306</v>
      </c>
      <c r="C13" s="281"/>
      <c r="D13" s="281"/>
      <c r="E13" s="287">
        <v>2439</v>
      </c>
    </row>
    <row r="14" spans="1:7" x14ac:dyDescent="0.2">
      <c r="B14" s="281">
        <v>41334</v>
      </c>
      <c r="C14" s="281"/>
      <c r="D14" s="281"/>
      <c r="E14" s="287">
        <v>2431</v>
      </c>
    </row>
    <row r="15" spans="1:7" x14ac:dyDescent="0.2">
      <c r="B15" s="281">
        <v>41365</v>
      </c>
      <c r="C15" s="281"/>
      <c r="D15" s="281"/>
      <c r="E15" s="287">
        <v>1851</v>
      </c>
    </row>
    <row r="16" spans="1:7" x14ac:dyDescent="0.2">
      <c r="B16" s="281">
        <v>41395</v>
      </c>
      <c r="C16" s="281"/>
      <c r="D16" s="281"/>
      <c r="E16" s="287">
        <v>2369</v>
      </c>
    </row>
    <row r="17" spans="2:5" x14ac:dyDescent="0.2">
      <c r="B17" s="281">
        <v>41426</v>
      </c>
      <c r="C17" s="281"/>
      <c r="D17" s="281"/>
      <c r="E17" s="287">
        <v>2281</v>
      </c>
    </row>
    <row r="18" spans="2:5" x14ac:dyDescent="0.2">
      <c r="B18" s="281">
        <v>41456</v>
      </c>
      <c r="C18" s="281"/>
      <c r="D18" s="281"/>
      <c r="E18" s="287">
        <v>2297</v>
      </c>
    </row>
    <row r="19" spans="2:5" x14ac:dyDescent="0.2">
      <c r="B19" s="281">
        <v>41487</v>
      </c>
      <c r="C19" s="281"/>
      <c r="D19" s="281"/>
      <c r="E19" s="287">
        <v>1478</v>
      </c>
    </row>
    <row r="20" spans="2:5" x14ac:dyDescent="0.2">
      <c r="B20" s="281">
        <v>41518</v>
      </c>
      <c r="C20" s="281"/>
      <c r="D20" s="281"/>
      <c r="E20" s="287">
        <v>1310</v>
      </c>
    </row>
    <row r="21" spans="2:5" x14ac:dyDescent="0.2">
      <c r="B21" s="281">
        <v>41548</v>
      </c>
      <c r="C21" s="281"/>
      <c r="D21" s="281"/>
      <c r="E21" s="287">
        <v>1141</v>
      </c>
    </row>
    <row r="22" spans="2:5" x14ac:dyDescent="0.2">
      <c r="B22" s="281">
        <v>41579</v>
      </c>
      <c r="C22" s="281"/>
      <c r="D22" s="281"/>
      <c r="E22" s="287">
        <v>925</v>
      </c>
    </row>
    <row r="23" spans="2:5" x14ac:dyDescent="0.2">
      <c r="B23" s="281">
        <v>41609</v>
      </c>
      <c r="C23" s="281"/>
      <c r="D23" s="281"/>
      <c r="E23" s="287">
        <v>2271</v>
      </c>
    </row>
    <row r="24" spans="2:5" x14ac:dyDescent="0.2">
      <c r="B24" s="498">
        <v>2013</v>
      </c>
      <c r="C24" s="499"/>
      <c r="D24" s="500"/>
      <c r="E24" s="84">
        <f>SUM(E12:E23)</f>
        <v>23325</v>
      </c>
    </row>
    <row r="25" spans="2:5" x14ac:dyDescent="0.2">
      <c r="B25" s="281">
        <v>41640</v>
      </c>
      <c r="C25" s="281"/>
      <c r="D25" s="281"/>
      <c r="E25" s="287">
        <v>2624</v>
      </c>
    </row>
    <row r="26" spans="2:5" x14ac:dyDescent="0.2">
      <c r="B26" s="281">
        <v>41671</v>
      </c>
      <c r="C26" s="281"/>
      <c r="D26" s="281"/>
      <c r="E26" s="287">
        <v>1598</v>
      </c>
    </row>
    <row r="27" spans="2:5" x14ac:dyDescent="0.2">
      <c r="B27" s="281">
        <v>41699</v>
      </c>
      <c r="C27" s="281"/>
      <c r="D27" s="281"/>
      <c r="E27" s="287">
        <v>1914</v>
      </c>
    </row>
    <row r="28" spans="2:5" x14ac:dyDescent="0.2">
      <c r="B28" s="281">
        <v>41730</v>
      </c>
      <c r="C28" s="281"/>
      <c r="D28" s="281"/>
      <c r="E28" s="287">
        <v>1065</v>
      </c>
    </row>
    <row r="29" spans="2:5" x14ac:dyDescent="0.2">
      <c r="B29" s="281">
        <v>41760</v>
      </c>
      <c r="C29" s="281"/>
      <c r="D29" s="281"/>
      <c r="E29" s="287">
        <v>1919</v>
      </c>
    </row>
    <row r="30" spans="2:5" x14ac:dyDescent="0.2">
      <c r="B30" s="281">
        <v>41791</v>
      </c>
      <c r="C30" s="281"/>
      <c r="D30" s="281"/>
      <c r="E30" s="287">
        <v>1580</v>
      </c>
    </row>
    <row r="31" spans="2:5" x14ac:dyDescent="0.2">
      <c r="B31" s="281">
        <v>41821</v>
      </c>
      <c r="C31" s="281"/>
      <c r="D31" s="281"/>
      <c r="E31" s="287">
        <v>1542</v>
      </c>
    </row>
    <row r="32" spans="2:5" x14ac:dyDescent="0.2">
      <c r="B32" s="281">
        <v>41852</v>
      </c>
      <c r="C32" s="281"/>
      <c r="D32" s="281"/>
      <c r="E32" s="287">
        <v>1606</v>
      </c>
    </row>
    <row r="33" spans="2:5" x14ac:dyDescent="0.2">
      <c r="B33" s="281">
        <v>41883</v>
      </c>
      <c r="C33" s="281"/>
      <c r="D33" s="281"/>
      <c r="E33" s="287">
        <v>2676</v>
      </c>
    </row>
    <row r="34" spans="2:5" x14ac:dyDescent="0.2">
      <c r="B34" s="307">
        <v>41913</v>
      </c>
      <c r="C34" s="307"/>
      <c r="D34" s="307"/>
      <c r="E34" s="287">
        <v>2626</v>
      </c>
    </row>
    <row r="35" spans="2:5" x14ac:dyDescent="0.2">
      <c r="B35" s="303">
        <v>41944</v>
      </c>
      <c r="C35" s="303"/>
      <c r="D35" s="303"/>
      <c r="E35" s="287">
        <v>2422</v>
      </c>
    </row>
    <row r="36" spans="2:5" x14ac:dyDescent="0.2">
      <c r="B36" s="303">
        <v>41974</v>
      </c>
      <c r="C36" s="303"/>
      <c r="D36" s="303"/>
      <c r="E36" s="287">
        <v>1349</v>
      </c>
    </row>
    <row r="37" spans="2:5" x14ac:dyDescent="0.2">
      <c r="B37" s="498">
        <v>2014</v>
      </c>
      <c r="C37" s="499"/>
      <c r="D37" s="500"/>
      <c r="E37" s="84">
        <f>SUM(E25:E36)</f>
        <v>22921</v>
      </c>
    </row>
    <row r="38" spans="2:5" x14ac:dyDescent="0.2">
      <c r="B38" s="307">
        <v>42005</v>
      </c>
      <c r="C38" s="307"/>
      <c r="D38" s="307"/>
      <c r="E38" s="287">
        <v>2382</v>
      </c>
    </row>
    <row r="39" spans="2:5" x14ac:dyDescent="0.2">
      <c r="B39" s="281">
        <v>42036</v>
      </c>
      <c r="C39" s="281"/>
      <c r="D39" s="281"/>
      <c r="E39" s="287">
        <v>3962</v>
      </c>
    </row>
    <row r="40" spans="2:5" x14ac:dyDescent="0.2">
      <c r="B40" s="281">
        <v>42064</v>
      </c>
      <c r="C40" s="281"/>
      <c r="D40" s="281"/>
      <c r="E40" s="287">
        <v>2652</v>
      </c>
    </row>
    <row r="41" spans="2:5" x14ac:dyDescent="0.2">
      <c r="B41" s="281">
        <v>42095</v>
      </c>
      <c r="C41" s="281"/>
      <c r="D41" s="281"/>
      <c r="E41" s="287">
        <v>3302</v>
      </c>
    </row>
    <row r="42" spans="2:5" x14ac:dyDescent="0.2">
      <c r="B42" s="281">
        <v>42125</v>
      </c>
      <c r="C42" s="281"/>
      <c r="D42" s="281"/>
      <c r="E42" s="287">
        <v>1564</v>
      </c>
    </row>
    <row r="43" spans="2:5" x14ac:dyDescent="0.2">
      <c r="B43" s="281">
        <v>42156</v>
      </c>
      <c r="C43" s="281"/>
      <c r="D43" s="281"/>
      <c r="E43" s="287">
        <v>2459</v>
      </c>
    </row>
    <row r="44" spans="2:5" x14ac:dyDescent="0.2">
      <c r="B44" s="281">
        <v>42186</v>
      </c>
      <c r="C44" s="281"/>
      <c r="D44" s="281"/>
      <c r="E44" s="287">
        <v>1307</v>
      </c>
    </row>
    <row r="45" spans="2:5" x14ac:dyDescent="0.2">
      <c r="B45" s="281">
        <v>42217</v>
      </c>
      <c r="C45" s="281"/>
      <c r="D45" s="281"/>
      <c r="E45" s="287">
        <v>2005</v>
      </c>
    </row>
    <row r="46" spans="2:5" x14ac:dyDescent="0.2">
      <c r="B46" s="281">
        <v>42248</v>
      </c>
      <c r="C46" s="281"/>
      <c r="D46" s="281"/>
      <c r="E46" s="287">
        <v>1605</v>
      </c>
    </row>
    <row r="47" spans="2:5" x14ac:dyDescent="0.2">
      <c r="B47" s="281">
        <v>42278</v>
      </c>
      <c r="C47" s="281"/>
      <c r="D47" s="281"/>
      <c r="E47" s="287">
        <v>5170</v>
      </c>
    </row>
    <row r="48" spans="2:5" x14ac:dyDescent="0.2">
      <c r="B48" s="281">
        <v>42309</v>
      </c>
      <c r="C48" s="281"/>
      <c r="D48" s="281"/>
      <c r="E48" s="287">
        <v>2737</v>
      </c>
    </row>
    <row r="49" spans="2:5" x14ac:dyDescent="0.2">
      <c r="B49" s="281">
        <v>42339</v>
      </c>
      <c r="C49" s="281"/>
      <c r="D49" s="281"/>
      <c r="E49" s="287">
        <v>1802</v>
      </c>
    </row>
    <row r="50" spans="2:5" x14ac:dyDescent="0.2">
      <c r="B50" s="498">
        <v>2015</v>
      </c>
      <c r="C50" s="499"/>
      <c r="D50" s="500"/>
      <c r="E50" s="308">
        <f>SUM(E38:E49)</f>
        <v>30947</v>
      </c>
    </row>
    <row r="51" spans="2:5" x14ac:dyDescent="0.2">
      <c r="B51" s="281">
        <v>42370</v>
      </c>
      <c r="C51" s="281"/>
      <c r="D51" s="281"/>
      <c r="E51" s="287">
        <v>3979</v>
      </c>
    </row>
    <row r="52" spans="2:5" x14ac:dyDescent="0.2">
      <c r="B52" s="281">
        <v>42401</v>
      </c>
      <c r="C52" s="281"/>
      <c r="D52" s="281"/>
      <c r="E52" s="287">
        <v>4366</v>
      </c>
    </row>
    <row r="53" spans="2:5" x14ac:dyDescent="0.2">
      <c r="B53" s="281">
        <v>42430</v>
      </c>
      <c r="C53" s="281"/>
      <c r="D53" s="281"/>
      <c r="E53" s="287">
        <v>2056</v>
      </c>
    </row>
    <row r="54" spans="2:5" x14ac:dyDescent="0.2">
      <c r="B54" s="281">
        <v>42461</v>
      </c>
      <c r="C54" s="281"/>
      <c r="D54" s="281"/>
      <c r="E54" s="287">
        <v>2454</v>
      </c>
    </row>
    <row r="55" spans="2:5" x14ac:dyDescent="0.2">
      <c r="B55" s="281">
        <v>42491</v>
      </c>
      <c r="C55" s="287">
        <v>1021</v>
      </c>
      <c r="D55" s="287">
        <v>834</v>
      </c>
      <c r="E55" s="287">
        <f t="shared" ref="E55:E62" si="0">C55+D55</f>
        <v>1855</v>
      </c>
    </row>
    <row r="56" spans="2:5" x14ac:dyDescent="0.2">
      <c r="B56" s="281">
        <v>42522</v>
      </c>
      <c r="C56" s="287">
        <v>983</v>
      </c>
      <c r="D56" s="287">
        <v>924</v>
      </c>
      <c r="E56" s="287">
        <f t="shared" si="0"/>
        <v>1907</v>
      </c>
    </row>
    <row r="57" spans="2:5" x14ac:dyDescent="0.2">
      <c r="B57" s="281">
        <v>42552</v>
      </c>
      <c r="C57" s="287">
        <v>1011</v>
      </c>
      <c r="D57" s="287">
        <v>872</v>
      </c>
      <c r="E57" s="287">
        <f t="shared" si="0"/>
        <v>1883</v>
      </c>
    </row>
    <row r="58" spans="2:5" x14ac:dyDescent="0.2">
      <c r="B58" s="281">
        <v>42583</v>
      </c>
      <c r="C58" s="287">
        <v>2375</v>
      </c>
      <c r="D58" s="287">
        <v>1728</v>
      </c>
      <c r="E58" s="287">
        <f t="shared" si="0"/>
        <v>4103</v>
      </c>
    </row>
    <row r="59" spans="2:5" x14ac:dyDescent="0.2">
      <c r="B59" s="281">
        <v>42614</v>
      </c>
      <c r="C59" s="287">
        <v>993</v>
      </c>
      <c r="D59" s="287">
        <v>820</v>
      </c>
      <c r="E59" s="287">
        <f t="shared" si="0"/>
        <v>1813</v>
      </c>
    </row>
    <row r="60" spans="2:5" x14ac:dyDescent="0.2">
      <c r="B60" s="281">
        <v>42644</v>
      </c>
      <c r="C60" s="287">
        <v>783</v>
      </c>
      <c r="D60" s="287">
        <v>848</v>
      </c>
      <c r="E60" s="287">
        <f t="shared" si="0"/>
        <v>1631</v>
      </c>
    </row>
    <row r="61" spans="2:5" x14ac:dyDescent="0.2">
      <c r="B61" s="281">
        <v>42675</v>
      </c>
      <c r="C61" s="287">
        <v>497</v>
      </c>
      <c r="D61" s="287">
        <v>326</v>
      </c>
      <c r="E61" s="287">
        <f t="shared" si="0"/>
        <v>823</v>
      </c>
    </row>
    <row r="62" spans="2:5" x14ac:dyDescent="0.2">
      <c r="B62" s="281">
        <v>42705</v>
      </c>
      <c r="C62" s="287">
        <v>1219</v>
      </c>
      <c r="D62" s="287">
        <v>923</v>
      </c>
      <c r="E62" s="287">
        <f t="shared" si="0"/>
        <v>2142</v>
      </c>
    </row>
    <row r="63" spans="2:5" x14ac:dyDescent="0.2">
      <c r="B63" s="498">
        <v>2016</v>
      </c>
      <c r="C63" s="499"/>
      <c r="D63" s="500"/>
      <c r="E63" s="84">
        <f>SUM(E51:E62)</f>
        <v>29012</v>
      </c>
    </row>
    <row r="64" spans="2:5" x14ac:dyDescent="0.2">
      <c r="B64" s="281">
        <v>42736</v>
      </c>
      <c r="C64" s="287">
        <v>1817</v>
      </c>
      <c r="D64" s="287">
        <v>1272</v>
      </c>
      <c r="E64" s="287">
        <f t="shared" ref="E64:E75" si="1">C64+D64</f>
        <v>3089</v>
      </c>
    </row>
    <row r="65" spans="2:5" x14ac:dyDescent="0.2">
      <c r="B65" s="281">
        <v>42767</v>
      </c>
      <c r="C65" s="287">
        <v>1645</v>
      </c>
      <c r="D65" s="287">
        <v>1289</v>
      </c>
      <c r="E65" s="287">
        <f t="shared" si="1"/>
        <v>2934</v>
      </c>
    </row>
    <row r="66" spans="2:5" x14ac:dyDescent="0.2">
      <c r="B66" s="281">
        <v>42795</v>
      </c>
      <c r="C66" s="287">
        <v>1362</v>
      </c>
      <c r="D66" s="287">
        <v>1006</v>
      </c>
      <c r="E66" s="287">
        <f t="shared" si="1"/>
        <v>2368</v>
      </c>
    </row>
    <row r="67" spans="2:5" x14ac:dyDescent="0.2">
      <c r="B67" s="281">
        <v>42826</v>
      </c>
      <c r="C67" s="287">
        <v>718</v>
      </c>
      <c r="D67" s="287">
        <v>604</v>
      </c>
      <c r="E67" s="287">
        <f t="shared" si="1"/>
        <v>1322</v>
      </c>
    </row>
    <row r="68" spans="2:5" x14ac:dyDescent="0.2">
      <c r="B68" s="281">
        <v>42856</v>
      </c>
      <c r="C68" s="287">
        <v>762</v>
      </c>
      <c r="D68" s="287">
        <v>531</v>
      </c>
      <c r="E68" s="287">
        <f t="shared" si="1"/>
        <v>1293</v>
      </c>
    </row>
    <row r="69" spans="2:5" x14ac:dyDescent="0.2">
      <c r="B69" s="281">
        <v>42887</v>
      </c>
      <c r="C69" s="287">
        <v>919</v>
      </c>
      <c r="D69" s="287">
        <v>611</v>
      </c>
      <c r="E69" s="287">
        <f t="shared" si="1"/>
        <v>1530</v>
      </c>
    </row>
    <row r="70" spans="2:5" x14ac:dyDescent="0.2">
      <c r="B70" s="281">
        <v>42917</v>
      </c>
      <c r="C70" s="287">
        <v>956</v>
      </c>
      <c r="D70" s="287">
        <v>639</v>
      </c>
      <c r="E70" s="287">
        <f t="shared" si="1"/>
        <v>1595</v>
      </c>
    </row>
    <row r="71" spans="2:5" x14ac:dyDescent="0.2">
      <c r="B71" s="281">
        <v>42948</v>
      </c>
      <c r="C71" s="287">
        <v>751</v>
      </c>
      <c r="D71" s="287">
        <v>503</v>
      </c>
      <c r="E71" s="287">
        <f t="shared" si="1"/>
        <v>1254</v>
      </c>
    </row>
    <row r="72" spans="2:5" x14ac:dyDescent="0.2">
      <c r="B72" s="281">
        <v>42979</v>
      </c>
      <c r="C72" s="287">
        <v>863</v>
      </c>
      <c r="D72" s="287">
        <v>564</v>
      </c>
      <c r="E72" s="287">
        <f t="shared" si="1"/>
        <v>1427</v>
      </c>
    </row>
    <row r="73" spans="2:5" x14ac:dyDescent="0.2">
      <c r="B73" s="281">
        <v>43009</v>
      </c>
      <c r="C73" s="287">
        <v>352</v>
      </c>
      <c r="D73" s="287">
        <v>264</v>
      </c>
      <c r="E73" s="287">
        <f t="shared" si="1"/>
        <v>616</v>
      </c>
    </row>
    <row r="74" spans="2:5" x14ac:dyDescent="0.2">
      <c r="B74" s="281">
        <v>43040</v>
      </c>
      <c r="C74" s="287">
        <v>561</v>
      </c>
      <c r="D74" s="287">
        <v>386</v>
      </c>
      <c r="E74" s="287">
        <f t="shared" si="1"/>
        <v>947</v>
      </c>
    </row>
    <row r="75" spans="2:5" x14ac:dyDescent="0.2">
      <c r="B75" s="281">
        <v>43070</v>
      </c>
      <c r="C75" s="287">
        <v>660</v>
      </c>
      <c r="D75" s="287">
        <v>615</v>
      </c>
      <c r="E75" s="287">
        <f t="shared" si="1"/>
        <v>1275</v>
      </c>
    </row>
    <row r="76" spans="2:5" x14ac:dyDescent="0.2">
      <c r="B76" s="309">
        <v>2017</v>
      </c>
      <c r="C76" s="310">
        <f>SUM(C64:C75)</f>
        <v>11366</v>
      </c>
      <c r="D76" s="310">
        <f t="shared" ref="D76:E76" si="2">SUM(D64:D75)</f>
        <v>8284</v>
      </c>
      <c r="E76" s="310">
        <f t="shared" si="2"/>
        <v>19650</v>
      </c>
    </row>
    <row r="77" spans="2:5" x14ac:dyDescent="0.2">
      <c r="B77" s="281">
        <v>43101</v>
      </c>
      <c r="C77" s="287">
        <v>777</v>
      </c>
      <c r="D77" s="287">
        <v>678</v>
      </c>
      <c r="E77" s="287">
        <f>C77+D77</f>
        <v>1455</v>
      </c>
    </row>
    <row r="78" spans="2:5" x14ac:dyDescent="0.2">
      <c r="B78" s="281">
        <v>43132</v>
      </c>
      <c r="C78" s="287">
        <v>979</v>
      </c>
      <c r="D78" s="287">
        <v>837</v>
      </c>
      <c r="E78" s="287">
        <f>C78+D78</f>
        <v>1816</v>
      </c>
    </row>
    <row r="79" spans="2:5" x14ac:dyDescent="0.2">
      <c r="B79" s="281">
        <v>43160</v>
      </c>
      <c r="C79" s="287">
        <v>1375</v>
      </c>
      <c r="D79" s="287">
        <v>894</v>
      </c>
      <c r="E79" s="287">
        <f>C79+D79</f>
        <v>2269</v>
      </c>
    </row>
    <row r="80" spans="2:5" x14ac:dyDescent="0.2">
      <c r="B80" s="281">
        <v>43191</v>
      </c>
      <c r="C80" s="287">
        <v>1043</v>
      </c>
      <c r="D80" s="287">
        <v>596</v>
      </c>
      <c r="E80" s="287">
        <f t="shared" ref="E80" si="3">C80+D80</f>
        <v>1639</v>
      </c>
    </row>
    <row r="81" spans="2:5" x14ac:dyDescent="0.2">
      <c r="B81" s="281">
        <v>43221</v>
      </c>
      <c r="C81" s="287">
        <v>760</v>
      </c>
      <c r="D81" s="287">
        <v>451</v>
      </c>
      <c r="E81" s="287">
        <f>C81+D81</f>
        <v>1211</v>
      </c>
    </row>
    <row r="82" spans="2:5" x14ac:dyDescent="0.2">
      <c r="B82" s="281">
        <v>43252</v>
      </c>
      <c r="C82" s="287">
        <v>1059</v>
      </c>
      <c r="D82" s="287">
        <v>680</v>
      </c>
      <c r="E82" s="287">
        <f t="shared" ref="E82:E86" si="4">C82+D82</f>
        <v>1739</v>
      </c>
    </row>
    <row r="83" spans="2:5" x14ac:dyDescent="0.2">
      <c r="B83" s="281">
        <v>43282</v>
      </c>
      <c r="C83" s="287">
        <v>968</v>
      </c>
      <c r="D83" s="287">
        <v>597</v>
      </c>
      <c r="E83" s="287">
        <f t="shared" si="4"/>
        <v>1565</v>
      </c>
    </row>
    <row r="84" spans="2:5" x14ac:dyDescent="0.2">
      <c r="B84" s="281">
        <v>43313</v>
      </c>
      <c r="C84" s="287">
        <v>1231</v>
      </c>
      <c r="D84" s="287">
        <v>879</v>
      </c>
      <c r="E84" s="287">
        <f t="shared" si="4"/>
        <v>2110</v>
      </c>
    </row>
    <row r="85" spans="2:5" x14ac:dyDescent="0.2">
      <c r="B85" s="281">
        <v>43344</v>
      </c>
      <c r="C85" s="287">
        <v>1614</v>
      </c>
      <c r="D85" s="287">
        <v>1116</v>
      </c>
      <c r="E85" s="287">
        <f t="shared" si="4"/>
        <v>2730</v>
      </c>
    </row>
    <row r="86" spans="2:5" x14ac:dyDescent="0.2">
      <c r="B86" s="281">
        <v>43374</v>
      </c>
      <c r="C86" s="287">
        <v>1026</v>
      </c>
      <c r="D86" s="287">
        <v>810</v>
      </c>
      <c r="E86" s="287">
        <f t="shared" si="4"/>
        <v>1836</v>
      </c>
    </row>
    <row r="87" spans="2:5" x14ac:dyDescent="0.2">
      <c r="B87" s="309" t="s">
        <v>637</v>
      </c>
      <c r="C87" s="310">
        <f>SUM(C77:C86)</f>
        <v>10832</v>
      </c>
      <c r="D87" s="310">
        <f t="shared" ref="D87:E87" si="5">SUM(D77:D86)</f>
        <v>7538</v>
      </c>
      <c r="E87" s="310">
        <f t="shared" si="5"/>
        <v>18370</v>
      </c>
    </row>
    <row r="88" spans="2:5" x14ac:dyDescent="0.2">
      <c r="B88" s="501" t="s">
        <v>43</v>
      </c>
      <c r="C88" s="501"/>
      <c r="D88" s="501"/>
      <c r="E88" s="311">
        <f>E10+E11+E24+E37+E50+E63+E76+E87</f>
        <v>299480</v>
      </c>
    </row>
    <row r="89" spans="2:5" x14ac:dyDescent="0.2">
      <c r="B89" s="188" t="s">
        <v>493</v>
      </c>
    </row>
    <row r="90" spans="2:5" ht="52.5" customHeight="1" x14ac:dyDescent="0.2">
      <c r="B90" s="433" t="s">
        <v>568</v>
      </c>
      <c r="C90" s="433"/>
      <c r="D90" s="433"/>
      <c r="E90" s="433"/>
    </row>
  </sheetData>
  <mergeCells count="12">
    <mergeCell ref="B90:E90"/>
    <mergeCell ref="B5:E5"/>
    <mergeCell ref="B6:E6"/>
    <mergeCell ref="B8:B9"/>
    <mergeCell ref="C8:E8"/>
    <mergeCell ref="B10:D10"/>
    <mergeCell ref="B11:D11"/>
    <mergeCell ref="B24:D24"/>
    <mergeCell ref="B37:D37"/>
    <mergeCell ref="B50:D50"/>
    <mergeCell ref="B63:D63"/>
    <mergeCell ref="B88:D88"/>
  </mergeCells>
  <hyperlinks>
    <hyperlink ref="G5" location="'Índice STJ'!A1" display="'Índice STJ'!A1"/>
  </hyperlinks>
  <pageMargins left="0.7" right="0.7" top="0.75" bottom="0.75" header="0.3" footer="0.3"/>
  <ignoredErrors>
    <ignoredError sqref="E24" formulaRange="1"/>
    <ignoredError sqref="E63 E76" 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9"/>
  <sheetViews>
    <sheetView showGridLines="0" zoomScaleNormal="100" workbookViewId="0"/>
  </sheetViews>
  <sheetFormatPr baseColWidth="10" defaultColWidth="11.42578125" defaultRowHeight="12" x14ac:dyDescent="0.2"/>
  <cols>
    <col min="1" max="1" width="6" style="188" customWidth="1"/>
    <col min="2" max="16384" width="11.42578125" style="188"/>
  </cols>
  <sheetData>
    <row r="2" spans="1:14" x14ac:dyDescent="0.2">
      <c r="A2" s="217" t="s">
        <v>121</v>
      </c>
    </row>
    <row r="3" spans="1:14" x14ac:dyDescent="0.2">
      <c r="A3" s="217" t="s">
        <v>122</v>
      </c>
    </row>
    <row r="5" spans="1:14" ht="12.75" x14ac:dyDescent="0.2">
      <c r="B5" s="424" t="s">
        <v>569</v>
      </c>
      <c r="C5" s="424"/>
      <c r="D5" s="424"/>
      <c r="E5" s="424"/>
      <c r="F5" s="424"/>
      <c r="G5" s="424"/>
      <c r="H5" s="424"/>
      <c r="I5" s="424"/>
      <c r="J5" s="424"/>
      <c r="K5" s="424"/>
      <c r="L5" s="424"/>
      <c r="N5" s="381" t="s">
        <v>597</v>
      </c>
    </row>
    <row r="6" spans="1:14" ht="12.75" x14ac:dyDescent="0.2">
      <c r="B6" s="424" t="s">
        <v>647</v>
      </c>
      <c r="C6" s="424"/>
      <c r="D6" s="424"/>
      <c r="E6" s="424"/>
      <c r="F6" s="424"/>
      <c r="G6" s="424"/>
      <c r="H6" s="424"/>
      <c r="I6" s="424"/>
      <c r="J6" s="424"/>
      <c r="K6" s="424"/>
      <c r="L6" s="424"/>
    </row>
    <row r="8" spans="1:14" ht="29.25" customHeight="1" x14ac:dyDescent="0.2">
      <c r="B8" s="502" t="s">
        <v>1</v>
      </c>
      <c r="C8" s="490" t="s">
        <v>570</v>
      </c>
      <c r="D8" s="484"/>
      <c r="E8" s="484"/>
      <c r="F8" s="484"/>
      <c r="G8" s="484"/>
      <c r="H8" s="484"/>
      <c r="I8" s="484"/>
      <c r="J8" s="484"/>
      <c r="K8" s="484"/>
      <c r="L8" s="485"/>
    </row>
    <row r="9" spans="1:14" x14ac:dyDescent="0.2">
      <c r="B9" s="503"/>
      <c r="C9" s="481" t="s">
        <v>556</v>
      </c>
      <c r="D9" s="481"/>
      <c r="E9" s="481"/>
      <c r="F9" s="467" t="s">
        <v>557</v>
      </c>
      <c r="G9" s="467"/>
      <c r="H9" s="467"/>
      <c r="I9" s="467" t="s">
        <v>558</v>
      </c>
      <c r="J9" s="467"/>
      <c r="K9" s="467"/>
      <c r="L9" s="481" t="s">
        <v>43</v>
      </c>
    </row>
    <row r="10" spans="1:14" x14ac:dyDescent="0.2">
      <c r="B10" s="504"/>
      <c r="C10" s="399" t="s">
        <v>550</v>
      </c>
      <c r="D10" s="399" t="s">
        <v>551</v>
      </c>
      <c r="E10" s="398" t="s">
        <v>509</v>
      </c>
      <c r="F10" s="399" t="s">
        <v>550</v>
      </c>
      <c r="G10" s="399" t="s">
        <v>551</v>
      </c>
      <c r="H10" s="398" t="s">
        <v>509</v>
      </c>
      <c r="I10" s="399" t="s">
        <v>550</v>
      </c>
      <c r="J10" s="399" t="s">
        <v>551</v>
      </c>
      <c r="K10" s="398" t="s">
        <v>509</v>
      </c>
      <c r="L10" s="481"/>
    </row>
    <row r="11" spans="1:14" x14ac:dyDescent="0.2">
      <c r="B11" s="296" t="s">
        <v>567</v>
      </c>
      <c r="C11" s="296"/>
      <c r="D11" s="296"/>
      <c r="E11" s="312">
        <f>104069+4050+2362+2539+4084+2107</f>
        <v>119211</v>
      </c>
      <c r="F11" s="313"/>
      <c r="G11" s="314"/>
      <c r="H11" s="312">
        <f>1303+54+38+22+19+21</f>
        <v>1457</v>
      </c>
      <c r="I11" s="315"/>
      <c r="J11" s="314"/>
      <c r="K11" s="316">
        <f>6+498+437+328+454+259</f>
        <v>1982</v>
      </c>
      <c r="L11" s="317">
        <f t="shared" ref="L11:L24" si="0">E11+H11+K11</f>
        <v>122650</v>
      </c>
    </row>
    <row r="12" spans="1:14" x14ac:dyDescent="0.2">
      <c r="B12" s="318">
        <v>2012</v>
      </c>
      <c r="C12" s="296"/>
      <c r="D12" s="296"/>
      <c r="E12" s="312">
        <v>24495</v>
      </c>
      <c r="F12" s="313"/>
      <c r="G12" s="314"/>
      <c r="H12" s="312">
        <v>248</v>
      </c>
      <c r="I12" s="315"/>
      <c r="J12" s="314"/>
      <c r="K12" s="316">
        <v>7862</v>
      </c>
      <c r="L12" s="317">
        <f t="shared" si="0"/>
        <v>32605</v>
      </c>
    </row>
    <row r="13" spans="1:14" x14ac:dyDescent="0.2">
      <c r="B13" s="281">
        <v>41275</v>
      </c>
      <c r="C13" s="281"/>
      <c r="D13" s="281"/>
      <c r="E13" s="285">
        <v>1593</v>
      </c>
      <c r="F13" s="319"/>
      <c r="G13" s="287"/>
      <c r="H13" s="285">
        <v>15</v>
      </c>
      <c r="I13" s="320"/>
      <c r="J13" s="287"/>
      <c r="K13" s="321">
        <v>924</v>
      </c>
      <c r="L13" s="286">
        <f t="shared" si="0"/>
        <v>2532</v>
      </c>
    </row>
    <row r="14" spans="1:14" x14ac:dyDescent="0.2">
      <c r="B14" s="281">
        <v>41306</v>
      </c>
      <c r="C14" s="281"/>
      <c r="D14" s="281"/>
      <c r="E14" s="285">
        <v>1468</v>
      </c>
      <c r="F14" s="319"/>
      <c r="G14" s="287"/>
      <c r="H14" s="285">
        <v>22</v>
      </c>
      <c r="I14" s="320"/>
      <c r="J14" s="287"/>
      <c r="K14" s="321">
        <v>949</v>
      </c>
      <c r="L14" s="286">
        <f t="shared" si="0"/>
        <v>2439</v>
      </c>
    </row>
    <row r="15" spans="1:14" x14ac:dyDescent="0.2">
      <c r="B15" s="281">
        <v>41334</v>
      </c>
      <c r="C15" s="281"/>
      <c r="D15" s="281"/>
      <c r="E15" s="285">
        <v>1784</v>
      </c>
      <c r="F15" s="319"/>
      <c r="G15" s="287"/>
      <c r="H15" s="285">
        <v>16</v>
      </c>
      <c r="I15" s="320"/>
      <c r="J15" s="287"/>
      <c r="K15" s="321">
        <v>631</v>
      </c>
      <c r="L15" s="286">
        <f t="shared" si="0"/>
        <v>2431</v>
      </c>
    </row>
    <row r="16" spans="1:14" x14ac:dyDescent="0.2">
      <c r="B16" s="281">
        <v>41365</v>
      </c>
      <c r="C16" s="281"/>
      <c r="D16" s="281"/>
      <c r="E16" s="322">
        <v>1305</v>
      </c>
      <c r="F16" s="323"/>
      <c r="G16" s="25"/>
      <c r="H16" s="324">
        <v>44</v>
      </c>
      <c r="I16" s="325"/>
      <c r="J16" s="326"/>
      <c r="K16" s="327">
        <v>502</v>
      </c>
      <c r="L16" s="286">
        <f t="shared" si="0"/>
        <v>1851</v>
      </c>
    </row>
    <row r="17" spans="2:12" x14ac:dyDescent="0.2">
      <c r="B17" s="281">
        <v>41395</v>
      </c>
      <c r="C17" s="281"/>
      <c r="D17" s="281"/>
      <c r="E17" s="322">
        <v>1777</v>
      </c>
      <c r="F17" s="323"/>
      <c r="G17" s="25"/>
      <c r="H17" s="324">
        <v>10</v>
      </c>
      <c r="I17" s="325"/>
      <c r="J17" s="326"/>
      <c r="K17" s="327">
        <v>582</v>
      </c>
      <c r="L17" s="286">
        <f t="shared" si="0"/>
        <v>2369</v>
      </c>
    </row>
    <row r="18" spans="2:12" x14ac:dyDescent="0.2">
      <c r="B18" s="281">
        <v>41426</v>
      </c>
      <c r="C18" s="281"/>
      <c r="D18" s="281"/>
      <c r="E18" s="322">
        <v>1540</v>
      </c>
      <c r="F18" s="323"/>
      <c r="G18" s="25"/>
      <c r="H18" s="324">
        <v>16</v>
      </c>
      <c r="I18" s="325"/>
      <c r="J18" s="326"/>
      <c r="K18" s="327">
        <v>725</v>
      </c>
      <c r="L18" s="286">
        <f t="shared" si="0"/>
        <v>2281</v>
      </c>
    </row>
    <row r="19" spans="2:12" x14ac:dyDescent="0.2">
      <c r="B19" s="281">
        <v>41456</v>
      </c>
      <c r="C19" s="281"/>
      <c r="D19" s="281"/>
      <c r="E19" s="322">
        <v>1026</v>
      </c>
      <c r="F19" s="323"/>
      <c r="G19" s="25"/>
      <c r="H19" s="324">
        <v>10</v>
      </c>
      <c r="I19" s="325"/>
      <c r="J19" s="326"/>
      <c r="K19" s="327">
        <v>1261</v>
      </c>
      <c r="L19" s="286">
        <f t="shared" si="0"/>
        <v>2297</v>
      </c>
    </row>
    <row r="20" spans="2:12" x14ac:dyDescent="0.2">
      <c r="B20" s="281">
        <v>41487</v>
      </c>
      <c r="C20" s="281"/>
      <c r="D20" s="281"/>
      <c r="E20" s="322">
        <v>610</v>
      </c>
      <c r="F20" s="323"/>
      <c r="G20" s="25"/>
      <c r="H20" s="324">
        <v>14</v>
      </c>
      <c r="I20" s="325"/>
      <c r="J20" s="326"/>
      <c r="K20" s="327">
        <v>854</v>
      </c>
      <c r="L20" s="286">
        <f t="shared" si="0"/>
        <v>1478</v>
      </c>
    </row>
    <row r="21" spans="2:12" x14ac:dyDescent="0.2">
      <c r="B21" s="281">
        <v>41518</v>
      </c>
      <c r="C21" s="281"/>
      <c r="D21" s="281"/>
      <c r="E21" s="322">
        <v>816</v>
      </c>
      <c r="F21" s="323"/>
      <c r="G21" s="25"/>
      <c r="H21" s="324">
        <v>1</v>
      </c>
      <c r="I21" s="325"/>
      <c r="J21" s="326"/>
      <c r="K21" s="327">
        <v>493</v>
      </c>
      <c r="L21" s="286">
        <f t="shared" si="0"/>
        <v>1310</v>
      </c>
    </row>
    <row r="22" spans="2:12" x14ac:dyDescent="0.2">
      <c r="B22" s="281">
        <v>41548</v>
      </c>
      <c r="C22" s="281"/>
      <c r="D22" s="281"/>
      <c r="E22" s="322">
        <v>485</v>
      </c>
      <c r="F22" s="323"/>
      <c r="G22" s="25"/>
      <c r="H22" s="324">
        <v>2</v>
      </c>
      <c r="I22" s="325"/>
      <c r="J22" s="326"/>
      <c r="K22" s="327">
        <v>654</v>
      </c>
      <c r="L22" s="286">
        <f t="shared" si="0"/>
        <v>1141</v>
      </c>
    </row>
    <row r="23" spans="2:12" x14ac:dyDescent="0.2">
      <c r="B23" s="281">
        <v>41579</v>
      </c>
      <c r="C23" s="281"/>
      <c r="D23" s="281"/>
      <c r="E23" s="322">
        <v>480</v>
      </c>
      <c r="F23" s="323"/>
      <c r="G23" s="25"/>
      <c r="H23" s="324">
        <v>2</v>
      </c>
      <c r="I23" s="325"/>
      <c r="J23" s="326"/>
      <c r="K23" s="327">
        <v>443</v>
      </c>
      <c r="L23" s="286">
        <f t="shared" si="0"/>
        <v>925</v>
      </c>
    </row>
    <row r="24" spans="2:12" x14ac:dyDescent="0.2">
      <c r="B24" s="281">
        <v>41609</v>
      </c>
      <c r="C24" s="281"/>
      <c r="D24" s="281"/>
      <c r="E24" s="322">
        <v>1157</v>
      </c>
      <c r="F24" s="323"/>
      <c r="G24" s="25"/>
      <c r="H24" s="324">
        <v>6</v>
      </c>
      <c r="I24" s="325"/>
      <c r="J24" s="326"/>
      <c r="K24" s="327">
        <v>1108</v>
      </c>
      <c r="L24" s="286">
        <f t="shared" si="0"/>
        <v>2271</v>
      </c>
    </row>
    <row r="25" spans="2:12" x14ac:dyDescent="0.2">
      <c r="B25" s="318">
        <v>2013</v>
      </c>
      <c r="C25" s="296"/>
      <c r="D25" s="296"/>
      <c r="E25" s="328">
        <f>SUM(E13:E24)</f>
        <v>14041</v>
      </c>
      <c r="F25" s="329"/>
      <c r="G25" s="330"/>
      <c r="H25" s="328">
        <f t="shared" ref="H25:L25" si="1">SUM(H13:H24)</f>
        <v>158</v>
      </c>
      <c r="I25" s="331"/>
      <c r="J25" s="330"/>
      <c r="K25" s="332">
        <f t="shared" si="1"/>
        <v>9126</v>
      </c>
      <c r="L25" s="333">
        <f t="shared" si="1"/>
        <v>23325</v>
      </c>
    </row>
    <row r="26" spans="2:12" x14ac:dyDescent="0.2">
      <c r="B26" s="281">
        <v>41640</v>
      </c>
      <c r="C26" s="281"/>
      <c r="D26" s="281"/>
      <c r="E26" s="322">
        <v>1358</v>
      </c>
      <c r="F26" s="323"/>
      <c r="G26" s="25"/>
      <c r="H26" s="334">
        <v>5</v>
      </c>
      <c r="I26" s="335"/>
      <c r="J26" s="27"/>
      <c r="K26" s="327">
        <v>1261</v>
      </c>
      <c r="L26" s="286">
        <f t="shared" ref="L26:L32" si="2">E26+H26+K26</f>
        <v>2624</v>
      </c>
    </row>
    <row r="27" spans="2:12" x14ac:dyDescent="0.2">
      <c r="B27" s="281">
        <v>41671</v>
      </c>
      <c r="C27" s="281"/>
      <c r="D27" s="281"/>
      <c r="E27" s="322">
        <v>746</v>
      </c>
      <c r="F27" s="323"/>
      <c r="G27" s="25"/>
      <c r="H27" s="334">
        <v>4</v>
      </c>
      <c r="I27" s="335"/>
      <c r="J27" s="27"/>
      <c r="K27" s="327">
        <v>848</v>
      </c>
      <c r="L27" s="286">
        <f t="shared" si="2"/>
        <v>1598</v>
      </c>
    </row>
    <row r="28" spans="2:12" x14ac:dyDescent="0.2">
      <c r="B28" s="336">
        <v>41699</v>
      </c>
      <c r="C28" s="336"/>
      <c r="D28" s="336"/>
      <c r="E28" s="322">
        <v>1052</v>
      </c>
      <c r="F28" s="323"/>
      <c r="G28" s="25"/>
      <c r="H28" s="334">
        <v>10</v>
      </c>
      <c r="I28" s="335"/>
      <c r="J28" s="27"/>
      <c r="K28" s="327">
        <v>852</v>
      </c>
      <c r="L28" s="286">
        <f t="shared" si="2"/>
        <v>1914</v>
      </c>
    </row>
    <row r="29" spans="2:12" x14ac:dyDescent="0.2">
      <c r="B29" s="336">
        <v>41730</v>
      </c>
      <c r="C29" s="336"/>
      <c r="D29" s="336"/>
      <c r="E29" s="322">
        <v>549</v>
      </c>
      <c r="F29" s="323"/>
      <c r="G29" s="25"/>
      <c r="H29" s="334">
        <v>4</v>
      </c>
      <c r="I29" s="335"/>
      <c r="J29" s="27"/>
      <c r="K29" s="327">
        <v>512</v>
      </c>
      <c r="L29" s="286">
        <f t="shared" si="2"/>
        <v>1065</v>
      </c>
    </row>
    <row r="30" spans="2:12" x14ac:dyDescent="0.2">
      <c r="B30" s="336">
        <v>41760</v>
      </c>
      <c r="C30" s="336"/>
      <c r="D30" s="336"/>
      <c r="E30" s="322">
        <v>773</v>
      </c>
      <c r="F30" s="323"/>
      <c r="G30" s="25"/>
      <c r="H30" s="334">
        <v>9</v>
      </c>
      <c r="I30" s="335"/>
      <c r="J30" s="27"/>
      <c r="K30" s="327">
        <v>1137</v>
      </c>
      <c r="L30" s="286">
        <f t="shared" si="2"/>
        <v>1919</v>
      </c>
    </row>
    <row r="31" spans="2:12" x14ac:dyDescent="0.2">
      <c r="B31" s="336">
        <v>41791</v>
      </c>
      <c r="C31" s="336"/>
      <c r="D31" s="336"/>
      <c r="E31" s="322">
        <v>660</v>
      </c>
      <c r="F31" s="323"/>
      <c r="G31" s="25"/>
      <c r="H31" s="334">
        <v>15</v>
      </c>
      <c r="I31" s="335"/>
      <c r="J31" s="27"/>
      <c r="K31" s="327">
        <v>905</v>
      </c>
      <c r="L31" s="286">
        <f t="shared" si="2"/>
        <v>1580</v>
      </c>
    </row>
    <row r="32" spans="2:12" x14ac:dyDescent="0.2">
      <c r="B32" s="336">
        <v>41821</v>
      </c>
      <c r="C32" s="336"/>
      <c r="D32" s="336"/>
      <c r="E32" s="322">
        <v>881</v>
      </c>
      <c r="F32" s="323"/>
      <c r="G32" s="25"/>
      <c r="H32" s="334">
        <v>15</v>
      </c>
      <c r="I32" s="335"/>
      <c r="J32" s="27"/>
      <c r="K32" s="327">
        <v>646</v>
      </c>
      <c r="L32" s="286">
        <f t="shared" si="2"/>
        <v>1542</v>
      </c>
    </row>
    <row r="33" spans="2:12" x14ac:dyDescent="0.2">
      <c r="B33" s="281">
        <v>41852</v>
      </c>
      <c r="C33" s="281"/>
      <c r="D33" s="281"/>
      <c r="E33" s="322">
        <v>825</v>
      </c>
      <c r="F33" s="323"/>
      <c r="G33" s="25"/>
      <c r="H33" s="334">
        <v>28</v>
      </c>
      <c r="I33" s="335"/>
      <c r="J33" s="27"/>
      <c r="K33" s="327">
        <v>753</v>
      </c>
      <c r="L33" s="286">
        <f>E33+H33+K33</f>
        <v>1606</v>
      </c>
    </row>
    <row r="34" spans="2:12" x14ac:dyDescent="0.2">
      <c r="B34" s="281">
        <v>41883</v>
      </c>
      <c r="C34" s="281"/>
      <c r="D34" s="281"/>
      <c r="E34" s="334">
        <v>1489</v>
      </c>
      <c r="F34" s="337"/>
      <c r="G34" s="27"/>
      <c r="H34" s="334">
        <v>41</v>
      </c>
      <c r="I34" s="335"/>
      <c r="J34" s="27"/>
      <c r="K34" s="327">
        <v>1146</v>
      </c>
      <c r="L34" s="29">
        <f>E34+H34+K34</f>
        <v>2676</v>
      </c>
    </row>
    <row r="35" spans="2:12" x14ac:dyDescent="0.2">
      <c r="B35" s="303">
        <v>41913</v>
      </c>
      <c r="C35" s="303"/>
      <c r="D35" s="303"/>
      <c r="E35" s="334">
        <v>1667</v>
      </c>
      <c r="F35" s="337"/>
      <c r="G35" s="27"/>
      <c r="H35" s="334">
        <v>132</v>
      </c>
      <c r="I35" s="335"/>
      <c r="J35" s="27"/>
      <c r="K35" s="327">
        <v>827</v>
      </c>
      <c r="L35" s="29">
        <f>E35+H35+K35</f>
        <v>2626</v>
      </c>
    </row>
    <row r="36" spans="2:12" x14ac:dyDescent="0.2">
      <c r="B36" s="303">
        <v>41944</v>
      </c>
      <c r="C36" s="303"/>
      <c r="D36" s="303"/>
      <c r="E36" s="334">
        <v>1332</v>
      </c>
      <c r="F36" s="337"/>
      <c r="G36" s="27"/>
      <c r="H36" s="334">
        <v>22</v>
      </c>
      <c r="I36" s="335"/>
      <c r="J36" s="27"/>
      <c r="K36" s="327">
        <v>1068</v>
      </c>
      <c r="L36" s="29">
        <f>E36+H36+K36</f>
        <v>2422</v>
      </c>
    </row>
    <row r="37" spans="2:12" x14ac:dyDescent="0.2">
      <c r="B37" s="303">
        <v>41974</v>
      </c>
      <c r="C37" s="303"/>
      <c r="D37" s="303"/>
      <c r="E37" s="334">
        <v>500</v>
      </c>
      <c r="F37" s="337"/>
      <c r="G37" s="27"/>
      <c r="H37" s="334">
        <v>14</v>
      </c>
      <c r="I37" s="335"/>
      <c r="J37" s="27"/>
      <c r="K37" s="327">
        <v>835</v>
      </c>
      <c r="L37" s="29">
        <f>E37+H37+K37</f>
        <v>1349</v>
      </c>
    </row>
    <row r="38" spans="2:12" x14ac:dyDescent="0.2">
      <c r="B38" s="318">
        <v>2014</v>
      </c>
      <c r="C38" s="296"/>
      <c r="D38" s="296"/>
      <c r="E38" s="338">
        <f>SUM(E26:E37)</f>
        <v>11832</v>
      </c>
      <c r="F38" s="339"/>
      <c r="G38" s="89"/>
      <c r="H38" s="338">
        <f t="shared" ref="H38:L38" si="3">SUM(H26:H37)</f>
        <v>299</v>
      </c>
      <c r="I38" s="340"/>
      <c r="J38" s="89"/>
      <c r="K38" s="341">
        <f t="shared" si="3"/>
        <v>10790</v>
      </c>
      <c r="L38" s="88">
        <f t="shared" si="3"/>
        <v>22921</v>
      </c>
    </row>
    <row r="39" spans="2:12" x14ac:dyDescent="0.2">
      <c r="B39" s="303">
        <v>42005</v>
      </c>
      <c r="C39" s="303"/>
      <c r="D39" s="303"/>
      <c r="E39" s="334">
        <v>38</v>
      </c>
      <c r="F39" s="337"/>
      <c r="G39" s="27"/>
      <c r="H39" s="334">
        <v>896</v>
      </c>
      <c r="I39" s="335"/>
      <c r="J39" s="27"/>
      <c r="K39" s="327">
        <v>1448</v>
      </c>
      <c r="L39" s="29">
        <f t="shared" ref="L39:L50" si="4">E39+H39+K39</f>
        <v>2382</v>
      </c>
    </row>
    <row r="40" spans="2:12" x14ac:dyDescent="0.2">
      <c r="B40" s="303">
        <v>42036</v>
      </c>
      <c r="C40" s="303"/>
      <c r="D40" s="303"/>
      <c r="E40" s="334">
        <v>1411</v>
      </c>
      <c r="F40" s="337"/>
      <c r="G40" s="27"/>
      <c r="H40" s="334">
        <v>90</v>
      </c>
      <c r="I40" s="335"/>
      <c r="J40" s="27"/>
      <c r="K40" s="327">
        <v>2461</v>
      </c>
      <c r="L40" s="29">
        <f t="shared" si="4"/>
        <v>3962</v>
      </c>
    </row>
    <row r="41" spans="2:12" x14ac:dyDescent="0.2">
      <c r="B41" s="303">
        <v>42064</v>
      </c>
      <c r="C41" s="303"/>
      <c r="D41" s="303"/>
      <c r="E41" s="334">
        <v>1147</v>
      </c>
      <c r="F41" s="337"/>
      <c r="G41" s="27"/>
      <c r="H41" s="334">
        <v>78</v>
      </c>
      <c r="I41" s="335"/>
      <c r="J41" s="27"/>
      <c r="K41" s="327">
        <v>1427</v>
      </c>
      <c r="L41" s="29">
        <f t="shared" si="4"/>
        <v>2652</v>
      </c>
    </row>
    <row r="42" spans="2:12" x14ac:dyDescent="0.2">
      <c r="B42" s="303">
        <v>42095</v>
      </c>
      <c r="C42" s="303"/>
      <c r="D42" s="303"/>
      <c r="E42" s="334">
        <v>1650</v>
      </c>
      <c r="F42" s="337"/>
      <c r="G42" s="27"/>
      <c r="H42" s="334">
        <v>172</v>
      </c>
      <c r="I42" s="335"/>
      <c r="J42" s="27"/>
      <c r="K42" s="327">
        <v>1480</v>
      </c>
      <c r="L42" s="29">
        <f t="shared" si="4"/>
        <v>3302</v>
      </c>
    </row>
    <row r="43" spans="2:12" x14ac:dyDescent="0.2">
      <c r="B43" s="303">
        <v>42125</v>
      </c>
      <c r="C43" s="303"/>
      <c r="D43" s="303"/>
      <c r="E43" s="334">
        <v>1272</v>
      </c>
      <c r="F43" s="337"/>
      <c r="G43" s="27"/>
      <c r="H43" s="334">
        <v>123</v>
      </c>
      <c r="I43" s="335"/>
      <c r="J43" s="27"/>
      <c r="K43" s="327">
        <v>169</v>
      </c>
      <c r="L43" s="29">
        <f t="shared" si="4"/>
        <v>1564</v>
      </c>
    </row>
    <row r="44" spans="2:12" x14ac:dyDescent="0.2">
      <c r="B44" s="303">
        <v>42156</v>
      </c>
      <c r="C44" s="303"/>
      <c r="D44" s="303"/>
      <c r="E44" s="334">
        <v>1877</v>
      </c>
      <c r="F44" s="337"/>
      <c r="G44" s="27"/>
      <c r="H44" s="334">
        <v>135</v>
      </c>
      <c r="I44" s="335"/>
      <c r="J44" s="27"/>
      <c r="K44" s="327">
        <v>447</v>
      </c>
      <c r="L44" s="29">
        <f t="shared" si="4"/>
        <v>2459</v>
      </c>
    </row>
    <row r="45" spans="2:12" x14ac:dyDescent="0.2">
      <c r="B45" s="303">
        <v>42186</v>
      </c>
      <c r="C45" s="303"/>
      <c r="D45" s="303"/>
      <c r="E45" s="334">
        <v>1030</v>
      </c>
      <c r="F45" s="337"/>
      <c r="G45" s="27"/>
      <c r="H45" s="334">
        <v>110</v>
      </c>
      <c r="I45" s="335"/>
      <c r="J45" s="27"/>
      <c r="K45" s="327">
        <v>167</v>
      </c>
      <c r="L45" s="29">
        <f t="shared" si="4"/>
        <v>1307</v>
      </c>
    </row>
    <row r="46" spans="2:12" x14ac:dyDescent="0.2">
      <c r="B46" s="303">
        <v>42217</v>
      </c>
      <c r="C46" s="303"/>
      <c r="D46" s="303"/>
      <c r="E46" s="334">
        <v>1674</v>
      </c>
      <c r="F46" s="337"/>
      <c r="G46" s="27"/>
      <c r="H46" s="334">
        <v>113</v>
      </c>
      <c r="I46" s="335"/>
      <c r="J46" s="27"/>
      <c r="K46" s="327">
        <v>218</v>
      </c>
      <c r="L46" s="29">
        <f t="shared" si="4"/>
        <v>2005</v>
      </c>
    </row>
    <row r="47" spans="2:12" x14ac:dyDescent="0.2">
      <c r="B47" s="303">
        <v>42248</v>
      </c>
      <c r="C47" s="303"/>
      <c r="D47" s="303"/>
      <c r="E47" s="334">
        <v>1313</v>
      </c>
      <c r="F47" s="337"/>
      <c r="G47" s="27"/>
      <c r="H47" s="334">
        <v>136</v>
      </c>
      <c r="I47" s="335"/>
      <c r="J47" s="27"/>
      <c r="K47" s="327">
        <v>156</v>
      </c>
      <c r="L47" s="29">
        <f t="shared" si="4"/>
        <v>1605</v>
      </c>
    </row>
    <row r="48" spans="2:12" x14ac:dyDescent="0.2">
      <c r="B48" s="303">
        <v>42278</v>
      </c>
      <c r="C48" s="303"/>
      <c r="D48" s="303"/>
      <c r="E48" s="334">
        <v>5045</v>
      </c>
      <c r="F48" s="337"/>
      <c r="G48" s="27"/>
      <c r="H48" s="334">
        <v>104</v>
      </c>
      <c r="I48" s="335"/>
      <c r="J48" s="27"/>
      <c r="K48" s="327">
        <v>21</v>
      </c>
      <c r="L48" s="29">
        <f t="shared" si="4"/>
        <v>5170</v>
      </c>
    </row>
    <row r="49" spans="2:12" x14ac:dyDescent="0.2">
      <c r="B49" s="303">
        <v>42309</v>
      </c>
      <c r="C49" s="303"/>
      <c r="D49" s="303"/>
      <c r="E49" s="334">
        <v>1924</v>
      </c>
      <c r="F49" s="337"/>
      <c r="G49" s="27"/>
      <c r="H49" s="334">
        <v>764</v>
      </c>
      <c r="I49" s="335"/>
      <c r="J49" s="27"/>
      <c r="K49" s="327">
        <v>49</v>
      </c>
      <c r="L49" s="29">
        <f t="shared" si="4"/>
        <v>2737</v>
      </c>
    </row>
    <row r="50" spans="2:12" x14ac:dyDescent="0.2">
      <c r="B50" s="303">
        <v>42339</v>
      </c>
      <c r="C50" s="303"/>
      <c r="D50" s="303"/>
      <c r="E50" s="334">
        <v>1346</v>
      </c>
      <c r="F50" s="337"/>
      <c r="G50" s="27"/>
      <c r="H50" s="334">
        <v>239</v>
      </c>
      <c r="I50" s="335"/>
      <c r="J50" s="27"/>
      <c r="K50" s="327">
        <v>217</v>
      </c>
      <c r="L50" s="29">
        <f t="shared" si="4"/>
        <v>1802</v>
      </c>
    </row>
    <row r="51" spans="2:12" x14ac:dyDescent="0.2">
      <c r="B51" s="318">
        <v>2015</v>
      </c>
      <c r="C51" s="342"/>
      <c r="D51" s="342"/>
      <c r="E51" s="312">
        <f>SUM(E39:E50)</f>
        <v>19727</v>
      </c>
      <c r="F51" s="313"/>
      <c r="G51" s="314"/>
      <c r="H51" s="312">
        <f t="shared" ref="H51:K51" si="5">SUM(H39:H50)</f>
        <v>2960</v>
      </c>
      <c r="I51" s="315"/>
      <c r="J51" s="314"/>
      <c r="K51" s="316">
        <f t="shared" si="5"/>
        <v>8260</v>
      </c>
      <c r="L51" s="317">
        <f>SUM(L39:L50)</f>
        <v>30947</v>
      </c>
    </row>
    <row r="52" spans="2:12" x14ac:dyDescent="0.2">
      <c r="B52" s="303">
        <v>42370</v>
      </c>
      <c r="C52" s="303"/>
      <c r="D52" s="303"/>
      <c r="E52" s="334">
        <v>3773</v>
      </c>
      <c r="F52" s="337"/>
      <c r="G52" s="27"/>
      <c r="H52" s="334">
        <v>149</v>
      </c>
      <c r="I52" s="335"/>
      <c r="J52" s="27"/>
      <c r="K52" s="327">
        <v>57</v>
      </c>
      <c r="L52" s="29">
        <f t="shared" ref="L52:L76" si="6">E52+H52+K52</f>
        <v>3979</v>
      </c>
    </row>
    <row r="53" spans="2:12" x14ac:dyDescent="0.2">
      <c r="B53" s="303">
        <v>42401</v>
      </c>
      <c r="C53" s="303"/>
      <c r="D53" s="303"/>
      <c r="E53" s="334">
        <v>4253</v>
      </c>
      <c r="F53" s="337"/>
      <c r="G53" s="27"/>
      <c r="H53" s="334">
        <v>113</v>
      </c>
      <c r="I53" s="335"/>
      <c r="J53" s="27"/>
      <c r="K53" s="327">
        <v>0</v>
      </c>
      <c r="L53" s="29">
        <f t="shared" si="6"/>
        <v>4366</v>
      </c>
    </row>
    <row r="54" spans="2:12" x14ac:dyDescent="0.2">
      <c r="B54" s="303">
        <v>42430</v>
      </c>
      <c r="C54" s="303"/>
      <c r="D54" s="303"/>
      <c r="E54" s="334">
        <v>2016</v>
      </c>
      <c r="F54" s="337"/>
      <c r="G54" s="27"/>
      <c r="H54" s="334">
        <v>25</v>
      </c>
      <c r="I54" s="335"/>
      <c r="J54" s="27"/>
      <c r="K54" s="327">
        <v>15</v>
      </c>
      <c r="L54" s="29">
        <f t="shared" si="6"/>
        <v>2056</v>
      </c>
    </row>
    <row r="55" spans="2:12" x14ac:dyDescent="0.2">
      <c r="B55" s="303">
        <v>42461</v>
      </c>
      <c r="C55" s="303"/>
      <c r="D55" s="303"/>
      <c r="E55" s="334">
        <v>2405</v>
      </c>
      <c r="F55" s="337"/>
      <c r="G55" s="27"/>
      <c r="H55" s="334">
        <v>33</v>
      </c>
      <c r="I55" s="335"/>
      <c r="J55" s="27"/>
      <c r="K55" s="327">
        <v>16</v>
      </c>
      <c r="L55" s="29">
        <f t="shared" si="6"/>
        <v>2454</v>
      </c>
    </row>
    <row r="56" spans="2:12" x14ac:dyDescent="0.2">
      <c r="B56" s="303">
        <v>42491</v>
      </c>
      <c r="C56" s="27">
        <v>996</v>
      </c>
      <c r="D56" s="27">
        <v>817</v>
      </c>
      <c r="E56" s="327">
        <f t="shared" ref="E56:E76" si="7">C56+D56</f>
        <v>1813</v>
      </c>
      <c r="F56" s="337">
        <v>17</v>
      </c>
      <c r="G56" s="27">
        <v>17</v>
      </c>
      <c r="H56" s="334">
        <f t="shared" ref="H56:H76" si="8">F56+G56</f>
        <v>34</v>
      </c>
      <c r="I56" s="335">
        <v>8</v>
      </c>
      <c r="J56" s="27">
        <v>0</v>
      </c>
      <c r="K56" s="327">
        <f t="shared" ref="K56:K76" si="9">I56+J56</f>
        <v>8</v>
      </c>
      <c r="L56" s="29">
        <f t="shared" si="6"/>
        <v>1855</v>
      </c>
    </row>
    <row r="57" spans="2:12" x14ac:dyDescent="0.2">
      <c r="B57" s="303">
        <v>42522</v>
      </c>
      <c r="C57" s="27">
        <v>957</v>
      </c>
      <c r="D57" s="27">
        <v>898</v>
      </c>
      <c r="E57" s="327">
        <f t="shared" si="7"/>
        <v>1855</v>
      </c>
      <c r="F57" s="337">
        <v>15</v>
      </c>
      <c r="G57" s="27">
        <v>21</v>
      </c>
      <c r="H57" s="334">
        <f t="shared" si="8"/>
        <v>36</v>
      </c>
      <c r="I57" s="335">
        <v>11</v>
      </c>
      <c r="J57" s="27">
        <v>5</v>
      </c>
      <c r="K57" s="327">
        <f t="shared" si="9"/>
        <v>16</v>
      </c>
      <c r="L57" s="29">
        <f t="shared" si="6"/>
        <v>1907</v>
      </c>
    </row>
    <row r="58" spans="2:12" x14ac:dyDescent="0.2">
      <c r="B58" s="303">
        <v>42552</v>
      </c>
      <c r="C58" s="27">
        <v>977</v>
      </c>
      <c r="D58" s="27">
        <v>835</v>
      </c>
      <c r="E58" s="327">
        <f t="shared" si="7"/>
        <v>1812</v>
      </c>
      <c r="F58" s="337">
        <v>24</v>
      </c>
      <c r="G58" s="27">
        <v>24</v>
      </c>
      <c r="H58" s="334">
        <f t="shared" si="8"/>
        <v>48</v>
      </c>
      <c r="I58" s="335">
        <v>10</v>
      </c>
      <c r="J58" s="27">
        <v>13</v>
      </c>
      <c r="K58" s="327">
        <f t="shared" si="9"/>
        <v>23</v>
      </c>
      <c r="L58" s="29">
        <f t="shared" si="6"/>
        <v>1883</v>
      </c>
    </row>
    <row r="59" spans="2:12" x14ac:dyDescent="0.2">
      <c r="B59" s="303">
        <v>42583</v>
      </c>
      <c r="C59" s="27">
        <v>2266</v>
      </c>
      <c r="D59" s="27">
        <v>1640</v>
      </c>
      <c r="E59" s="327">
        <f t="shared" si="7"/>
        <v>3906</v>
      </c>
      <c r="F59" s="337">
        <v>90</v>
      </c>
      <c r="G59" s="27">
        <v>73</v>
      </c>
      <c r="H59" s="334">
        <f t="shared" si="8"/>
        <v>163</v>
      </c>
      <c r="I59" s="335">
        <v>19</v>
      </c>
      <c r="J59" s="27">
        <v>15</v>
      </c>
      <c r="K59" s="327">
        <f t="shared" si="9"/>
        <v>34</v>
      </c>
      <c r="L59" s="29">
        <f t="shared" si="6"/>
        <v>4103</v>
      </c>
    </row>
    <row r="60" spans="2:12" x14ac:dyDescent="0.2">
      <c r="B60" s="303">
        <v>42614</v>
      </c>
      <c r="C60" s="27">
        <v>948</v>
      </c>
      <c r="D60" s="27">
        <v>779</v>
      </c>
      <c r="E60" s="327">
        <f t="shared" si="7"/>
        <v>1727</v>
      </c>
      <c r="F60" s="337">
        <v>42</v>
      </c>
      <c r="G60" s="27">
        <v>41</v>
      </c>
      <c r="H60" s="334">
        <f t="shared" si="8"/>
        <v>83</v>
      </c>
      <c r="I60" s="335">
        <v>3</v>
      </c>
      <c r="J60" s="27">
        <v>0</v>
      </c>
      <c r="K60" s="327">
        <f t="shared" si="9"/>
        <v>3</v>
      </c>
      <c r="L60" s="29">
        <f t="shared" si="6"/>
        <v>1813</v>
      </c>
    </row>
    <row r="61" spans="2:12" x14ac:dyDescent="0.2">
      <c r="B61" s="303">
        <v>42644</v>
      </c>
      <c r="C61" s="27">
        <v>770</v>
      </c>
      <c r="D61" s="27">
        <v>832</v>
      </c>
      <c r="E61" s="327">
        <f t="shared" si="7"/>
        <v>1602</v>
      </c>
      <c r="F61" s="337">
        <v>13</v>
      </c>
      <c r="G61" s="27">
        <v>16</v>
      </c>
      <c r="H61" s="334">
        <f t="shared" si="8"/>
        <v>29</v>
      </c>
      <c r="I61" s="335">
        <v>0</v>
      </c>
      <c r="J61" s="27">
        <v>0</v>
      </c>
      <c r="K61" s="327">
        <f t="shared" si="9"/>
        <v>0</v>
      </c>
      <c r="L61" s="29">
        <f t="shared" si="6"/>
        <v>1631</v>
      </c>
    </row>
    <row r="62" spans="2:12" x14ac:dyDescent="0.2">
      <c r="B62" s="303">
        <v>42675</v>
      </c>
      <c r="C62" s="27">
        <v>484</v>
      </c>
      <c r="D62" s="27">
        <v>317</v>
      </c>
      <c r="E62" s="327">
        <f t="shared" si="7"/>
        <v>801</v>
      </c>
      <c r="F62" s="337">
        <v>12</v>
      </c>
      <c r="G62" s="27">
        <v>9</v>
      </c>
      <c r="H62" s="334">
        <f t="shared" si="8"/>
        <v>21</v>
      </c>
      <c r="I62" s="335">
        <v>0</v>
      </c>
      <c r="J62" s="27">
        <v>0</v>
      </c>
      <c r="K62" s="327">
        <f t="shared" si="9"/>
        <v>0</v>
      </c>
      <c r="L62" s="29">
        <f t="shared" si="6"/>
        <v>822</v>
      </c>
    </row>
    <row r="63" spans="2:12" x14ac:dyDescent="0.2">
      <c r="B63" s="303">
        <v>42705</v>
      </c>
      <c r="C63" s="27">
        <v>1057</v>
      </c>
      <c r="D63" s="27">
        <v>797</v>
      </c>
      <c r="E63" s="327">
        <f t="shared" si="7"/>
        <v>1854</v>
      </c>
      <c r="F63" s="337">
        <v>156</v>
      </c>
      <c r="G63" s="27">
        <v>126</v>
      </c>
      <c r="H63" s="334">
        <f t="shared" si="8"/>
        <v>282</v>
      </c>
      <c r="I63" s="335">
        <v>6</v>
      </c>
      <c r="J63" s="27">
        <v>0</v>
      </c>
      <c r="K63" s="327">
        <f t="shared" si="9"/>
        <v>6</v>
      </c>
      <c r="L63" s="29">
        <f t="shared" si="6"/>
        <v>2142</v>
      </c>
    </row>
    <row r="64" spans="2:12" x14ac:dyDescent="0.2">
      <c r="B64" s="318">
        <v>2016</v>
      </c>
      <c r="C64" s="27"/>
      <c r="D64" s="27"/>
      <c r="E64" s="343">
        <f>SUM(E52:E63)</f>
        <v>27817</v>
      </c>
      <c r="F64" s="344"/>
      <c r="G64" s="90"/>
      <c r="H64" s="343">
        <f>SUM(H52:H63)</f>
        <v>1016</v>
      </c>
      <c r="I64" s="345"/>
      <c r="J64" s="90"/>
      <c r="K64" s="343">
        <f>SUM(K52:K63)</f>
        <v>178</v>
      </c>
      <c r="L64" s="91">
        <f>SUM(L52:L63)</f>
        <v>29011</v>
      </c>
    </row>
    <row r="65" spans="2:12" x14ac:dyDescent="0.2">
      <c r="B65" s="303">
        <v>42736</v>
      </c>
      <c r="C65" s="27">
        <v>1709</v>
      </c>
      <c r="D65" s="27">
        <v>1188</v>
      </c>
      <c r="E65" s="327">
        <f t="shared" si="7"/>
        <v>2897</v>
      </c>
      <c r="F65" s="337">
        <v>87</v>
      </c>
      <c r="G65" s="27">
        <v>62</v>
      </c>
      <c r="H65" s="334">
        <f t="shared" si="8"/>
        <v>149</v>
      </c>
      <c r="I65" s="335">
        <v>21</v>
      </c>
      <c r="J65" s="27">
        <v>22</v>
      </c>
      <c r="K65" s="327">
        <f t="shared" si="9"/>
        <v>43</v>
      </c>
      <c r="L65" s="29">
        <f t="shared" si="6"/>
        <v>3089</v>
      </c>
    </row>
    <row r="66" spans="2:12" x14ac:dyDescent="0.2">
      <c r="B66" s="303">
        <v>42767</v>
      </c>
      <c r="C66" s="27">
        <v>1599</v>
      </c>
      <c r="D66" s="27">
        <v>1237</v>
      </c>
      <c r="E66" s="327">
        <f t="shared" si="7"/>
        <v>2836</v>
      </c>
      <c r="F66" s="337">
        <v>35</v>
      </c>
      <c r="G66" s="27">
        <v>42</v>
      </c>
      <c r="H66" s="334">
        <f t="shared" si="8"/>
        <v>77</v>
      </c>
      <c r="I66" s="335">
        <v>11</v>
      </c>
      <c r="J66" s="27">
        <v>10</v>
      </c>
      <c r="K66" s="327">
        <f t="shared" si="9"/>
        <v>21</v>
      </c>
      <c r="L66" s="29">
        <f t="shared" si="6"/>
        <v>2934</v>
      </c>
    </row>
    <row r="67" spans="2:12" x14ac:dyDescent="0.2">
      <c r="B67" s="303">
        <v>42795</v>
      </c>
      <c r="C67" s="27">
        <v>1281</v>
      </c>
      <c r="D67" s="27">
        <v>949</v>
      </c>
      <c r="E67" s="327">
        <f t="shared" si="7"/>
        <v>2230</v>
      </c>
      <c r="F67" s="337">
        <v>63</v>
      </c>
      <c r="G67" s="27">
        <v>47</v>
      </c>
      <c r="H67" s="327">
        <f t="shared" si="8"/>
        <v>110</v>
      </c>
      <c r="I67" s="335">
        <v>18</v>
      </c>
      <c r="J67" s="27">
        <v>10</v>
      </c>
      <c r="K67" s="327">
        <f t="shared" si="9"/>
        <v>28</v>
      </c>
      <c r="L67" s="29">
        <f t="shared" si="6"/>
        <v>2368</v>
      </c>
    </row>
    <row r="68" spans="2:12" x14ac:dyDescent="0.2">
      <c r="B68" s="303">
        <v>42826</v>
      </c>
      <c r="C68" s="27">
        <v>694</v>
      </c>
      <c r="D68" s="27">
        <v>578</v>
      </c>
      <c r="E68" s="327">
        <f t="shared" si="7"/>
        <v>1272</v>
      </c>
      <c r="F68" s="337">
        <v>16</v>
      </c>
      <c r="G68" s="27">
        <v>19</v>
      </c>
      <c r="H68" s="327">
        <f t="shared" si="8"/>
        <v>35</v>
      </c>
      <c r="I68" s="335">
        <v>8</v>
      </c>
      <c r="J68" s="27">
        <v>7</v>
      </c>
      <c r="K68" s="327">
        <f t="shared" si="9"/>
        <v>15</v>
      </c>
      <c r="L68" s="29">
        <f t="shared" si="6"/>
        <v>1322</v>
      </c>
    </row>
    <row r="69" spans="2:12" x14ac:dyDescent="0.2">
      <c r="B69" s="303">
        <v>42856</v>
      </c>
      <c r="C69" s="27">
        <v>698</v>
      </c>
      <c r="D69" s="27">
        <v>493</v>
      </c>
      <c r="E69" s="327">
        <f t="shared" si="7"/>
        <v>1191</v>
      </c>
      <c r="F69" s="337">
        <v>13</v>
      </c>
      <c r="G69" s="27">
        <v>3</v>
      </c>
      <c r="H69" s="327">
        <f t="shared" si="8"/>
        <v>16</v>
      </c>
      <c r="I69" s="335">
        <v>45</v>
      </c>
      <c r="J69" s="27">
        <v>41</v>
      </c>
      <c r="K69" s="327">
        <f t="shared" si="9"/>
        <v>86</v>
      </c>
      <c r="L69" s="29">
        <f t="shared" si="6"/>
        <v>1293</v>
      </c>
    </row>
    <row r="70" spans="2:12" x14ac:dyDescent="0.2">
      <c r="B70" s="303">
        <v>42887</v>
      </c>
      <c r="C70" s="27">
        <v>891</v>
      </c>
      <c r="D70" s="27">
        <v>581</v>
      </c>
      <c r="E70" s="327">
        <f t="shared" si="7"/>
        <v>1472</v>
      </c>
      <c r="F70" s="337">
        <v>18</v>
      </c>
      <c r="G70" s="27">
        <v>18</v>
      </c>
      <c r="H70" s="327">
        <f t="shared" si="8"/>
        <v>36</v>
      </c>
      <c r="I70" s="335">
        <v>10</v>
      </c>
      <c r="J70" s="27">
        <v>12</v>
      </c>
      <c r="K70" s="327">
        <f t="shared" si="9"/>
        <v>22</v>
      </c>
      <c r="L70" s="29">
        <f t="shared" si="6"/>
        <v>1530</v>
      </c>
    </row>
    <row r="71" spans="2:12" x14ac:dyDescent="0.2">
      <c r="B71" s="303">
        <v>42917</v>
      </c>
      <c r="C71" s="27">
        <v>857</v>
      </c>
      <c r="D71" s="27">
        <v>571</v>
      </c>
      <c r="E71" s="327">
        <f t="shared" si="7"/>
        <v>1428</v>
      </c>
      <c r="F71" s="337">
        <v>15</v>
      </c>
      <c r="G71" s="27">
        <v>14</v>
      </c>
      <c r="H71" s="327">
        <f t="shared" si="8"/>
        <v>29</v>
      </c>
      <c r="I71" s="335">
        <v>84</v>
      </c>
      <c r="J71" s="27">
        <v>54</v>
      </c>
      <c r="K71" s="327">
        <f t="shared" si="9"/>
        <v>138</v>
      </c>
      <c r="L71" s="29">
        <f t="shared" si="6"/>
        <v>1595</v>
      </c>
    </row>
    <row r="72" spans="2:12" x14ac:dyDescent="0.2">
      <c r="B72" s="303">
        <v>42948</v>
      </c>
      <c r="C72" s="27">
        <v>697</v>
      </c>
      <c r="D72" s="27">
        <v>460</v>
      </c>
      <c r="E72" s="327">
        <f t="shared" si="7"/>
        <v>1157</v>
      </c>
      <c r="F72" s="337">
        <v>11</v>
      </c>
      <c r="G72" s="27">
        <v>9</v>
      </c>
      <c r="H72" s="327">
        <f t="shared" si="8"/>
        <v>20</v>
      </c>
      <c r="I72" s="335">
        <v>43</v>
      </c>
      <c r="J72" s="27">
        <v>34</v>
      </c>
      <c r="K72" s="327">
        <f t="shared" si="9"/>
        <v>77</v>
      </c>
      <c r="L72" s="29">
        <f t="shared" si="6"/>
        <v>1254</v>
      </c>
    </row>
    <row r="73" spans="2:12" x14ac:dyDescent="0.2">
      <c r="B73" s="303">
        <v>42979</v>
      </c>
      <c r="C73" s="27">
        <v>850</v>
      </c>
      <c r="D73" s="27">
        <v>547</v>
      </c>
      <c r="E73" s="327">
        <f t="shared" si="7"/>
        <v>1397</v>
      </c>
      <c r="F73" s="337">
        <v>1</v>
      </c>
      <c r="G73" s="27">
        <v>3</v>
      </c>
      <c r="H73" s="327">
        <f t="shared" si="8"/>
        <v>4</v>
      </c>
      <c r="I73" s="335">
        <v>12</v>
      </c>
      <c r="J73" s="27">
        <v>14</v>
      </c>
      <c r="K73" s="327">
        <f t="shared" si="9"/>
        <v>26</v>
      </c>
      <c r="L73" s="29">
        <f t="shared" si="6"/>
        <v>1427</v>
      </c>
    </row>
    <row r="74" spans="2:12" x14ac:dyDescent="0.2">
      <c r="B74" s="303">
        <v>43009</v>
      </c>
      <c r="C74" s="27">
        <v>305</v>
      </c>
      <c r="D74" s="27">
        <v>234</v>
      </c>
      <c r="E74" s="327">
        <f t="shared" si="7"/>
        <v>539</v>
      </c>
      <c r="F74" s="337">
        <v>11</v>
      </c>
      <c r="G74" s="27">
        <v>11</v>
      </c>
      <c r="H74" s="327">
        <f t="shared" si="8"/>
        <v>22</v>
      </c>
      <c r="I74" s="335">
        <v>36</v>
      </c>
      <c r="J74" s="27">
        <v>19</v>
      </c>
      <c r="K74" s="327">
        <f t="shared" si="9"/>
        <v>55</v>
      </c>
      <c r="L74" s="29">
        <f t="shared" si="6"/>
        <v>616</v>
      </c>
    </row>
    <row r="75" spans="2:12" x14ac:dyDescent="0.2">
      <c r="B75" s="303">
        <v>43040</v>
      </c>
      <c r="C75" s="27">
        <v>524</v>
      </c>
      <c r="D75" s="27">
        <v>369</v>
      </c>
      <c r="E75" s="327">
        <f t="shared" si="7"/>
        <v>893</v>
      </c>
      <c r="F75" s="337">
        <v>15</v>
      </c>
      <c r="G75" s="27">
        <v>6</v>
      </c>
      <c r="H75" s="327">
        <f t="shared" si="8"/>
        <v>21</v>
      </c>
      <c r="I75" s="335">
        <v>22</v>
      </c>
      <c r="J75" s="27">
        <v>11</v>
      </c>
      <c r="K75" s="327">
        <f t="shared" si="9"/>
        <v>33</v>
      </c>
      <c r="L75" s="29">
        <f t="shared" si="6"/>
        <v>947</v>
      </c>
    </row>
    <row r="76" spans="2:12" x14ac:dyDescent="0.2">
      <c r="B76" s="303">
        <v>43070</v>
      </c>
      <c r="C76" s="27">
        <v>638</v>
      </c>
      <c r="D76" s="27">
        <v>595</v>
      </c>
      <c r="E76" s="327">
        <f t="shared" si="7"/>
        <v>1233</v>
      </c>
      <c r="F76" s="337">
        <v>17</v>
      </c>
      <c r="G76" s="27">
        <v>15</v>
      </c>
      <c r="H76" s="327">
        <f t="shared" si="8"/>
        <v>32</v>
      </c>
      <c r="I76" s="335">
        <v>5</v>
      </c>
      <c r="J76" s="27">
        <v>5</v>
      </c>
      <c r="K76" s="327">
        <f t="shared" si="9"/>
        <v>10</v>
      </c>
      <c r="L76" s="29">
        <f t="shared" si="6"/>
        <v>1275</v>
      </c>
    </row>
    <row r="77" spans="2:12" x14ac:dyDescent="0.2">
      <c r="B77" s="318">
        <v>2017</v>
      </c>
      <c r="C77" s="90"/>
      <c r="D77" s="90"/>
      <c r="E77" s="343">
        <f>SUM(E65:E76)</f>
        <v>18545</v>
      </c>
      <c r="F77" s="344"/>
      <c r="G77" s="90"/>
      <c r="H77" s="343">
        <f>SUM(H65:H76)</f>
        <v>551</v>
      </c>
      <c r="I77" s="345"/>
      <c r="J77" s="90"/>
      <c r="K77" s="343">
        <f>SUM(K65:K76)</f>
        <v>554</v>
      </c>
      <c r="L77" s="91">
        <f>SUM(L65:L76)</f>
        <v>19650</v>
      </c>
    </row>
    <row r="78" spans="2:12" x14ac:dyDescent="0.2">
      <c r="B78" s="303">
        <v>43101</v>
      </c>
      <c r="C78" s="27">
        <v>755</v>
      </c>
      <c r="D78" s="27">
        <v>663</v>
      </c>
      <c r="E78" s="327">
        <f t="shared" ref="E78:E87" si="10">C78+D78</f>
        <v>1418</v>
      </c>
      <c r="F78" s="337">
        <v>14</v>
      </c>
      <c r="G78" s="27">
        <v>12</v>
      </c>
      <c r="H78" s="327">
        <f t="shared" ref="H78:H87" si="11">F78+G78</f>
        <v>26</v>
      </c>
      <c r="I78" s="335">
        <v>8</v>
      </c>
      <c r="J78" s="27">
        <v>3</v>
      </c>
      <c r="K78" s="327">
        <f t="shared" ref="K78:K85" si="12">I78+J78</f>
        <v>11</v>
      </c>
      <c r="L78" s="29">
        <f t="shared" ref="L78:L85" si="13">E78+H78+K78</f>
        <v>1455</v>
      </c>
    </row>
    <row r="79" spans="2:12" x14ac:dyDescent="0.2">
      <c r="B79" s="303">
        <v>43132</v>
      </c>
      <c r="C79" s="27">
        <v>908</v>
      </c>
      <c r="D79" s="27">
        <v>778</v>
      </c>
      <c r="E79" s="327">
        <f t="shared" si="10"/>
        <v>1686</v>
      </c>
      <c r="F79" s="337">
        <v>16</v>
      </c>
      <c r="G79" s="27">
        <v>9</v>
      </c>
      <c r="H79" s="327">
        <f t="shared" si="11"/>
        <v>25</v>
      </c>
      <c r="I79" s="335">
        <v>55</v>
      </c>
      <c r="J79" s="27">
        <v>50</v>
      </c>
      <c r="K79" s="327">
        <f t="shared" si="12"/>
        <v>105</v>
      </c>
      <c r="L79" s="29">
        <f t="shared" si="13"/>
        <v>1816</v>
      </c>
    </row>
    <row r="80" spans="2:12" x14ac:dyDescent="0.2">
      <c r="B80" s="303">
        <v>43160</v>
      </c>
      <c r="C80" s="27">
        <v>1306</v>
      </c>
      <c r="D80" s="27">
        <v>853</v>
      </c>
      <c r="E80" s="327">
        <f t="shared" si="10"/>
        <v>2159</v>
      </c>
      <c r="F80" s="337">
        <v>34</v>
      </c>
      <c r="G80" s="27">
        <v>26</v>
      </c>
      <c r="H80" s="327">
        <f t="shared" si="11"/>
        <v>60</v>
      </c>
      <c r="I80" s="335">
        <v>35</v>
      </c>
      <c r="J80" s="27">
        <v>15</v>
      </c>
      <c r="K80" s="327">
        <f t="shared" si="12"/>
        <v>50</v>
      </c>
      <c r="L80" s="29">
        <f t="shared" si="13"/>
        <v>2269</v>
      </c>
    </row>
    <row r="81" spans="2:12" x14ac:dyDescent="0.2">
      <c r="B81" s="303">
        <v>43191</v>
      </c>
      <c r="C81" s="27">
        <v>1004</v>
      </c>
      <c r="D81" s="27">
        <v>564</v>
      </c>
      <c r="E81" s="327">
        <f t="shared" si="10"/>
        <v>1568</v>
      </c>
      <c r="F81" s="337">
        <v>19</v>
      </c>
      <c r="G81" s="27">
        <v>14</v>
      </c>
      <c r="H81" s="327">
        <f t="shared" si="11"/>
        <v>33</v>
      </c>
      <c r="I81" s="335">
        <v>20</v>
      </c>
      <c r="J81" s="27">
        <v>18</v>
      </c>
      <c r="K81" s="327">
        <f t="shared" si="12"/>
        <v>38</v>
      </c>
      <c r="L81" s="29">
        <f t="shared" si="13"/>
        <v>1639</v>
      </c>
    </row>
    <row r="82" spans="2:12" x14ac:dyDescent="0.2">
      <c r="B82" s="303">
        <v>43221</v>
      </c>
      <c r="C82" s="27">
        <v>717</v>
      </c>
      <c r="D82" s="27">
        <v>410</v>
      </c>
      <c r="E82" s="327">
        <f t="shared" si="10"/>
        <v>1127</v>
      </c>
      <c r="F82" s="337">
        <v>17</v>
      </c>
      <c r="G82" s="27">
        <v>15</v>
      </c>
      <c r="H82" s="327">
        <f t="shared" si="11"/>
        <v>32</v>
      </c>
      <c r="I82" s="335">
        <v>26</v>
      </c>
      <c r="J82" s="27">
        <v>26</v>
      </c>
      <c r="K82" s="327">
        <f t="shared" si="12"/>
        <v>52</v>
      </c>
      <c r="L82" s="29">
        <f t="shared" si="13"/>
        <v>1211</v>
      </c>
    </row>
    <row r="83" spans="2:12" x14ac:dyDescent="0.2">
      <c r="B83" s="303">
        <v>43252</v>
      </c>
      <c r="C83" s="27">
        <v>1018</v>
      </c>
      <c r="D83" s="27">
        <v>658</v>
      </c>
      <c r="E83" s="327">
        <f t="shared" si="10"/>
        <v>1676</v>
      </c>
      <c r="F83" s="337">
        <v>18</v>
      </c>
      <c r="G83" s="27">
        <v>12</v>
      </c>
      <c r="H83" s="327">
        <f t="shared" si="11"/>
        <v>30</v>
      </c>
      <c r="I83" s="335">
        <v>23</v>
      </c>
      <c r="J83" s="27">
        <v>10</v>
      </c>
      <c r="K83" s="327">
        <f t="shared" si="12"/>
        <v>33</v>
      </c>
      <c r="L83" s="29">
        <f t="shared" si="13"/>
        <v>1739</v>
      </c>
    </row>
    <row r="84" spans="2:12" x14ac:dyDescent="0.2">
      <c r="B84" s="303">
        <v>43282</v>
      </c>
      <c r="C84" s="27">
        <v>845</v>
      </c>
      <c r="D84" s="27">
        <v>604</v>
      </c>
      <c r="E84" s="327">
        <f t="shared" si="10"/>
        <v>1449</v>
      </c>
      <c r="F84" s="337">
        <v>17</v>
      </c>
      <c r="G84" s="27">
        <v>33</v>
      </c>
      <c r="H84" s="327">
        <f t="shared" si="11"/>
        <v>50</v>
      </c>
      <c r="I84" s="335">
        <v>35</v>
      </c>
      <c r="J84" s="27">
        <v>31</v>
      </c>
      <c r="K84" s="327">
        <f t="shared" si="12"/>
        <v>66</v>
      </c>
      <c r="L84" s="29">
        <f t="shared" si="13"/>
        <v>1565</v>
      </c>
    </row>
    <row r="85" spans="2:12" x14ac:dyDescent="0.2">
      <c r="B85" s="303">
        <v>43313</v>
      </c>
      <c r="C85" s="27">
        <v>1178</v>
      </c>
      <c r="D85" s="27">
        <v>821</v>
      </c>
      <c r="E85" s="327">
        <f t="shared" si="10"/>
        <v>1999</v>
      </c>
      <c r="F85" s="337">
        <v>20</v>
      </c>
      <c r="G85" s="27">
        <v>30</v>
      </c>
      <c r="H85" s="327">
        <f t="shared" si="11"/>
        <v>50</v>
      </c>
      <c r="I85" s="335">
        <v>33</v>
      </c>
      <c r="J85" s="27">
        <v>28</v>
      </c>
      <c r="K85" s="327">
        <f t="shared" si="12"/>
        <v>61</v>
      </c>
      <c r="L85" s="29">
        <f t="shared" si="13"/>
        <v>2110</v>
      </c>
    </row>
    <row r="86" spans="2:12" x14ac:dyDescent="0.2">
      <c r="B86" s="303">
        <v>43344</v>
      </c>
      <c r="C86" s="27">
        <v>1529</v>
      </c>
      <c r="D86" s="27">
        <v>1059</v>
      </c>
      <c r="E86" s="327">
        <f t="shared" si="10"/>
        <v>2588</v>
      </c>
      <c r="F86" s="337">
        <v>40</v>
      </c>
      <c r="G86" s="27">
        <v>42</v>
      </c>
      <c r="H86" s="327">
        <f t="shared" si="11"/>
        <v>82</v>
      </c>
      <c r="I86" s="335">
        <v>45</v>
      </c>
      <c r="J86" s="27">
        <v>15</v>
      </c>
      <c r="K86" s="327">
        <f t="shared" ref="K86:K87" si="14">I86+J86</f>
        <v>60</v>
      </c>
      <c r="L86" s="29">
        <f t="shared" ref="L86:L87" si="15">E86+H86+K86</f>
        <v>2730</v>
      </c>
    </row>
    <row r="87" spans="2:12" ht="12.75" x14ac:dyDescent="0.2">
      <c r="B87" s="524">
        <v>43374</v>
      </c>
      <c r="C87" s="525">
        <v>978</v>
      </c>
      <c r="D87" s="525">
        <v>757</v>
      </c>
      <c r="E87" s="526">
        <f t="shared" si="10"/>
        <v>1735</v>
      </c>
      <c r="F87" s="527">
        <v>21</v>
      </c>
      <c r="G87" s="525">
        <v>40</v>
      </c>
      <c r="H87" s="526">
        <f t="shared" si="11"/>
        <v>61</v>
      </c>
      <c r="I87" s="528">
        <v>27</v>
      </c>
      <c r="J87" s="525">
        <v>13</v>
      </c>
      <c r="K87" s="526">
        <f t="shared" si="14"/>
        <v>40</v>
      </c>
      <c r="L87" s="529">
        <f t="shared" si="15"/>
        <v>1836</v>
      </c>
    </row>
    <row r="88" spans="2:12" x14ac:dyDescent="0.2">
      <c r="B88" s="318" t="s">
        <v>637</v>
      </c>
      <c r="C88" s="90"/>
      <c r="D88" s="90"/>
      <c r="E88" s="343">
        <f>SUM(E78:E87)</f>
        <v>17405</v>
      </c>
      <c r="F88" s="344"/>
      <c r="G88" s="90"/>
      <c r="H88" s="343">
        <f>SUM(H78:H87)</f>
        <v>449</v>
      </c>
      <c r="I88" s="345"/>
      <c r="J88" s="90"/>
      <c r="K88" s="343">
        <f>SUM(K78:K87)</f>
        <v>516</v>
      </c>
      <c r="L88" s="344">
        <f>SUM(L78:L87)</f>
        <v>18370</v>
      </c>
    </row>
    <row r="89" spans="2:12" x14ac:dyDescent="0.2">
      <c r="B89" s="188" t="s">
        <v>493</v>
      </c>
    </row>
  </sheetData>
  <mergeCells count="8">
    <mergeCell ref="B5:L5"/>
    <mergeCell ref="B6:L6"/>
    <mergeCell ref="B8:B10"/>
    <mergeCell ref="C8:L8"/>
    <mergeCell ref="C9:E9"/>
    <mergeCell ref="F9:H9"/>
    <mergeCell ref="I9:K9"/>
    <mergeCell ref="L9:L10"/>
  </mergeCells>
  <hyperlinks>
    <hyperlink ref="N5" location="'Índice STJ'!A1" display="'Índice STJ'!A1"/>
  </hyperlinks>
  <pageMargins left="0.7" right="0.7" top="0.75" bottom="0.75" header="0.3" footer="0.3"/>
  <ignoredErrors>
    <ignoredError sqref="E25 H25 K25" formulaRange="1"/>
    <ignoredError sqref="L25 L38 L51 E64 H64 K64:L64 E77 H77 K77:L77" 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3"/>
  <sheetViews>
    <sheetView showGridLines="0" zoomScaleNormal="100" workbookViewId="0"/>
  </sheetViews>
  <sheetFormatPr baseColWidth="10" defaultColWidth="11.42578125" defaultRowHeight="12" x14ac:dyDescent="0.2"/>
  <cols>
    <col min="1" max="1" width="6" style="188" customWidth="1"/>
    <col min="2" max="16384" width="11.42578125" style="188"/>
  </cols>
  <sheetData>
    <row r="2" spans="1:10" x14ac:dyDescent="0.2">
      <c r="A2" s="217" t="s">
        <v>121</v>
      </c>
    </row>
    <row r="3" spans="1:10" x14ac:dyDescent="0.2">
      <c r="A3" s="217" t="s">
        <v>122</v>
      </c>
    </row>
    <row r="5" spans="1:10" ht="12.75" x14ac:dyDescent="0.2">
      <c r="B5" s="424" t="s">
        <v>571</v>
      </c>
      <c r="C5" s="424"/>
      <c r="D5" s="424"/>
      <c r="E5" s="424"/>
      <c r="F5" s="424"/>
      <c r="G5" s="424"/>
      <c r="H5" s="424"/>
      <c r="J5" s="381" t="s">
        <v>597</v>
      </c>
    </row>
    <row r="6" spans="1:10" ht="12.75" x14ac:dyDescent="0.2">
      <c r="B6" s="424" t="s">
        <v>648</v>
      </c>
      <c r="C6" s="424"/>
      <c r="D6" s="424"/>
      <c r="E6" s="424"/>
      <c r="F6" s="424"/>
      <c r="G6" s="424"/>
      <c r="H6" s="424"/>
    </row>
    <row r="8" spans="1:10" x14ac:dyDescent="0.2">
      <c r="B8" s="508" t="s">
        <v>483</v>
      </c>
      <c r="C8" s="511" t="s">
        <v>572</v>
      </c>
      <c r="D8" s="512"/>
      <c r="E8" s="513" t="s">
        <v>573</v>
      </c>
      <c r="F8" s="514"/>
      <c r="G8" s="514"/>
      <c r="H8" s="515"/>
    </row>
    <row r="9" spans="1:10" ht="26.25" customHeight="1" x14ac:dyDescent="0.2">
      <c r="B9" s="509"/>
      <c r="C9" s="516" t="s">
        <v>574</v>
      </c>
      <c r="D9" s="516" t="s">
        <v>575</v>
      </c>
      <c r="E9" s="518" t="s">
        <v>574</v>
      </c>
      <c r="F9" s="520" t="s">
        <v>576</v>
      </c>
      <c r="G9" s="521"/>
      <c r="H9" s="522"/>
    </row>
    <row r="10" spans="1:10" ht="36" customHeight="1" x14ac:dyDescent="0.2">
      <c r="B10" s="510"/>
      <c r="C10" s="517"/>
      <c r="D10" s="517"/>
      <c r="E10" s="519"/>
      <c r="F10" s="346" t="s">
        <v>577</v>
      </c>
      <c r="G10" s="346" t="s">
        <v>578</v>
      </c>
      <c r="H10" s="347" t="s">
        <v>548</v>
      </c>
    </row>
    <row r="11" spans="1:10" x14ac:dyDescent="0.2">
      <c r="B11" s="348">
        <v>39873</v>
      </c>
      <c r="C11" s="349">
        <v>10625</v>
      </c>
      <c r="D11" s="350">
        <v>174</v>
      </c>
      <c r="E11" s="350" t="s">
        <v>579</v>
      </c>
      <c r="F11" s="350"/>
      <c r="G11" s="350"/>
      <c r="H11" s="350"/>
    </row>
    <row r="12" spans="1:10" x14ac:dyDescent="0.2">
      <c r="B12" s="348">
        <v>39904</v>
      </c>
      <c r="C12" s="349">
        <v>6095</v>
      </c>
      <c r="D12" s="350">
        <v>194</v>
      </c>
      <c r="E12" s="350" t="s">
        <v>579</v>
      </c>
      <c r="F12" s="350"/>
      <c r="G12" s="350"/>
      <c r="H12" s="350"/>
    </row>
    <row r="13" spans="1:10" x14ac:dyDescent="0.2">
      <c r="B13" s="348">
        <v>39934</v>
      </c>
      <c r="C13" s="349">
        <v>7497</v>
      </c>
      <c r="D13" s="350">
        <v>290</v>
      </c>
      <c r="E13" s="350" t="s">
        <v>579</v>
      </c>
      <c r="F13" s="350"/>
      <c r="G13" s="350"/>
      <c r="H13" s="350"/>
    </row>
    <row r="14" spans="1:10" x14ac:dyDescent="0.2">
      <c r="B14" s="348">
        <v>39965</v>
      </c>
      <c r="C14" s="349">
        <v>8878</v>
      </c>
      <c r="D14" s="350">
        <v>241</v>
      </c>
      <c r="E14" s="350" t="s">
        <v>579</v>
      </c>
      <c r="F14" s="350"/>
      <c r="G14" s="350"/>
      <c r="H14" s="350"/>
    </row>
    <row r="15" spans="1:10" x14ac:dyDescent="0.2">
      <c r="B15" s="348">
        <v>39995</v>
      </c>
      <c r="C15" s="349">
        <v>13580</v>
      </c>
      <c r="D15" s="350">
        <v>349</v>
      </c>
      <c r="E15" s="350" t="s">
        <v>579</v>
      </c>
      <c r="F15" s="350"/>
      <c r="G15" s="350"/>
      <c r="H15" s="350"/>
    </row>
    <row r="16" spans="1:10" x14ac:dyDescent="0.2">
      <c r="B16" s="348">
        <v>40026</v>
      </c>
      <c r="C16" s="349">
        <v>9451</v>
      </c>
      <c r="D16" s="350">
        <v>290</v>
      </c>
      <c r="E16" s="350" t="s">
        <v>579</v>
      </c>
      <c r="F16" s="350"/>
      <c r="G16" s="350"/>
      <c r="H16" s="350"/>
    </row>
    <row r="17" spans="2:8" x14ac:dyDescent="0.2">
      <c r="B17" s="348">
        <v>40057</v>
      </c>
      <c r="C17" s="349">
        <v>16175</v>
      </c>
      <c r="D17" s="350">
        <v>423</v>
      </c>
      <c r="E17" s="350" t="s">
        <v>579</v>
      </c>
      <c r="F17" s="350"/>
      <c r="G17" s="350"/>
      <c r="H17" s="350"/>
    </row>
    <row r="18" spans="2:8" x14ac:dyDescent="0.2">
      <c r="B18" s="348">
        <v>40087</v>
      </c>
      <c r="C18" s="349">
        <v>21738</v>
      </c>
      <c r="D18" s="350">
        <v>442</v>
      </c>
      <c r="E18" s="350" t="s">
        <v>579</v>
      </c>
      <c r="F18" s="350"/>
      <c r="G18" s="350"/>
      <c r="H18" s="350"/>
    </row>
    <row r="19" spans="2:8" x14ac:dyDescent="0.2">
      <c r="B19" s="348">
        <v>40118</v>
      </c>
      <c r="C19" s="349">
        <v>20687</v>
      </c>
      <c r="D19" s="350">
        <v>464</v>
      </c>
      <c r="E19" s="350" t="s">
        <v>579</v>
      </c>
      <c r="F19" s="350"/>
      <c r="G19" s="350"/>
      <c r="H19" s="350"/>
    </row>
    <row r="20" spans="2:8" x14ac:dyDescent="0.2">
      <c r="B20" s="348">
        <v>40148</v>
      </c>
      <c r="C20" s="349">
        <v>19925</v>
      </c>
      <c r="D20" s="350">
        <v>464</v>
      </c>
      <c r="E20" s="350" t="s">
        <v>579</v>
      </c>
      <c r="F20" s="350"/>
      <c r="G20" s="350"/>
      <c r="H20" s="350"/>
    </row>
    <row r="21" spans="2:8" x14ac:dyDescent="0.2">
      <c r="B21" s="348">
        <v>40179</v>
      </c>
      <c r="C21" s="349">
        <v>14517</v>
      </c>
      <c r="D21" s="350">
        <v>460</v>
      </c>
      <c r="E21" s="350" t="s">
        <v>579</v>
      </c>
      <c r="F21" s="350"/>
      <c r="G21" s="350"/>
      <c r="H21" s="350"/>
    </row>
    <row r="22" spans="2:8" x14ac:dyDescent="0.2">
      <c r="B22" s="348">
        <v>40210</v>
      </c>
      <c r="C22" s="349">
        <v>21073</v>
      </c>
      <c r="D22" s="350">
        <v>461</v>
      </c>
      <c r="E22" s="350" t="s">
        <v>579</v>
      </c>
      <c r="F22" s="350"/>
      <c r="G22" s="350"/>
      <c r="H22" s="350"/>
    </row>
    <row r="23" spans="2:8" x14ac:dyDescent="0.2">
      <c r="B23" s="348">
        <v>40238</v>
      </c>
      <c r="C23" s="349">
        <v>1853</v>
      </c>
      <c r="D23" s="350">
        <v>230</v>
      </c>
      <c r="E23" s="350" t="s">
        <v>579</v>
      </c>
      <c r="F23" s="350"/>
      <c r="G23" s="350"/>
      <c r="H23" s="350"/>
    </row>
    <row r="24" spans="2:8" x14ac:dyDescent="0.2">
      <c r="B24" s="348">
        <v>40269</v>
      </c>
      <c r="C24" s="349">
        <v>34023</v>
      </c>
      <c r="D24" s="350">
        <v>448</v>
      </c>
      <c r="E24" s="350" t="s">
        <v>579</v>
      </c>
      <c r="F24" s="350"/>
      <c r="G24" s="350"/>
      <c r="H24" s="350"/>
    </row>
    <row r="25" spans="2:8" x14ac:dyDescent="0.2">
      <c r="B25" s="348">
        <v>40299</v>
      </c>
      <c r="C25" s="349">
        <v>12204</v>
      </c>
      <c r="D25" s="350">
        <v>424</v>
      </c>
      <c r="E25" s="350" t="s">
        <v>579</v>
      </c>
      <c r="F25" s="350"/>
      <c r="G25" s="350"/>
      <c r="H25" s="350"/>
    </row>
    <row r="26" spans="2:8" x14ac:dyDescent="0.2">
      <c r="B26" s="348">
        <v>40330</v>
      </c>
      <c r="C26" s="349">
        <v>1575</v>
      </c>
      <c r="D26" s="350">
        <v>167</v>
      </c>
      <c r="E26" s="350" t="s">
        <v>579</v>
      </c>
      <c r="F26" s="350"/>
      <c r="G26" s="350"/>
      <c r="H26" s="350"/>
    </row>
    <row r="27" spans="2:8" x14ac:dyDescent="0.2">
      <c r="B27" s="348">
        <v>40360</v>
      </c>
      <c r="C27" s="349">
        <v>1875</v>
      </c>
      <c r="D27" s="350">
        <v>166</v>
      </c>
      <c r="E27" s="350" t="s">
        <v>579</v>
      </c>
      <c r="F27" s="350"/>
      <c r="G27" s="350"/>
      <c r="H27" s="350"/>
    </row>
    <row r="28" spans="2:8" x14ac:dyDescent="0.2">
      <c r="B28" s="348">
        <v>40391</v>
      </c>
      <c r="C28" s="349">
        <v>7627</v>
      </c>
      <c r="D28" s="350">
        <v>189</v>
      </c>
      <c r="E28" s="350" t="s">
        <v>579</v>
      </c>
      <c r="F28" s="350"/>
      <c r="G28" s="350"/>
      <c r="H28" s="350"/>
    </row>
    <row r="29" spans="2:8" x14ac:dyDescent="0.2">
      <c r="B29" s="348">
        <v>40422</v>
      </c>
      <c r="C29" s="349">
        <v>1802</v>
      </c>
      <c r="D29" s="350">
        <v>151</v>
      </c>
      <c r="E29" s="350" t="s">
        <v>579</v>
      </c>
      <c r="F29" s="350"/>
      <c r="G29" s="350"/>
      <c r="H29" s="350"/>
    </row>
    <row r="30" spans="2:8" x14ac:dyDescent="0.2">
      <c r="B30" s="348">
        <v>40452</v>
      </c>
      <c r="C30" s="349">
        <v>3251</v>
      </c>
      <c r="D30" s="350">
        <v>152</v>
      </c>
      <c r="E30" s="350" t="s">
        <v>579</v>
      </c>
      <c r="F30" s="350"/>
      <c r="G30" s="350"/>
      <c r="H30" s="350"/>
    </row>
    <row r="31" spans="2:8" x14ac:dyDescent="0.2">
      <c r="B31" s="348">
        <v>40483</v>
      </c>
      <c r="C31" s="350">
        <v>986</v>
      </c>
      <c r="D31" s="350">
        <v>122</v>
      </c>
      <c r="E31" s="350" t="s">
        <v>579</v>
      </c>
      <c r="F31" s="350"/>
      <c r="G31" s="350"/>
      <c r="H31" s="350"/>
    </row>
    <row r="32" spans="2:8" x14ac:dyDescent="0.2">
      <c r="B32" s="348">
        <v>40513</v>
      </c>
      <c r="C32" s="349">
        <v>1370</v>
      </c>
      <c r="D32" s="350">
        <v>102</v>
      </c>
      <c r="E32" s="350" t="s">
        <v>579</v>
      </c>
      <c r="F32" s="350"/>
      <c r="G32" s="350"/>
      <c r="H32" s="350"/>
    </row>
    <row r="33" spans="2:8" x14ac:dyDescent="0.2">
      <c r="B33" s="348">
        <v>40544</v>
      </c>
      <c r="C33" s="350">
        <v>547</v>
      </c>
      <c r="D33" s="350">
        <v>96</v>
      </c>
      <c r="E33" s="350" t="s">
        <v>579</v>
      </c>
      <c r="F33" s="350"/>
      <c r="G33" s="350"/>
      <c r="H33" s="350"/>
    </row>
    <row r="34" spans="2:8" x14ac:dyDescent="0.2">
      <c r="B34" s="348">
        <v>40575</v>
      </c>
      <c r="C34" s="350">
        <v>986</v>
      </c>
      <c r="D34" s="350">
        <v>105</v>
      </c>
      <c r="E34" s="350" t="s">
        <v>579</v>
      </c>
      <c r="F34" s="350"/>
      <c r="G34" s="350"/>
      <c r="H34" s="350"/>
    </row>
    <row r="35" spans="2:8" x14ac:dyDescent="0.2">
      <c r="B35" s="348">
        <v>40603</v>
      </c>
      <c r="C35" s="350">
        <v>531</v>
      </c>
      <c r="D35" s="350">
        <v>76</v>
      </c>
      <c r="E35" s="350" t="s">
        <v>579</v>
      </c>
      <c r="F35" s="350"/>
      <c r="G35" s="350"/>
      <c r="H35" s="350"/>
    </row>
    <row r="36" spans="2:8" x14ac:dyDescent="0.2">
      <c r="B36" s="348">
        <v>40634</v>
      </c>
      <c r="C36" s="349">
        <v>1064</v>
      </c>
      <c r="D36" s="350">
        <v>129</v>
      </c>
      <c r="E36" s="350" t="s">
        <v>579</v>
      </c>
      <c r="F36" s="350"/>
      <c r="G36" s="350"/>
      <c r="H36" s="350"/>
    </row>
    <row r="37" spans="2:8" x14ac:dyDescent="0.2">
      <c r="B37" s="348">
        <v>40664</v>
      </c>
      <c r="C37" s="349">
        <v>1100</v>
      </c>
      <c r="D37" s="350">
        <v>91</v>
      </c>
      <c r="E37" s="350" t="s">
        <v>579</v>
      </c>
      <c r="F37" s="350"/>
      <c r="G37" s="350"/>
      <c r="H37" s="350"/>
    </row>
    <row r="38" spans="2:8" x14ac:dyDescent="0.2">
      <c r="B38" s="348">
        <v>40695</v>
      </c>
      <c r="C38" s="349">
        <v>1238</v>
      </c>
      <c r="D38" s="350">
        <v>106</v>
      </c>
      <c r="E38" s="350" t="s">
        <v>579</v>
      </c>
      <c r="F38" s="350"/>
      <c r="G38" s="350"/>
      <c r="H38" s="350"/>
    </row>
    <row r="39" spans="2:8" x14ac:dyDescent="0.2">
      <c r="B39" s="348">
        <v>40725</v>
      </c>
      <c r="C39" s="350">
        <v>173</v>
      </c>
      <c r="D39" s="350">
        <v>25</v>
      </c>
      <c r="E39" s="350" t="s">
        <v>579</v>
      </c>
      <c r="F39" s="350"/>
      <c r="G39" s="350"/>
      <c r="H39" s="350"/>
    </row>
    <row r="40" spans="2:8" x14ac:dyDescent="0.2">
      <c r="B40" s="348">
        <v>40756</v>
      </c>
      <c r="C40" s="350">
        <v>810</v>
      </c>
      <c r="D40" s="350">
        <v>59</v>
      </c>
      <c r="E40" s="350" t="s">
        <v>579</v>
      </c>
      <c r="F40" s="350"/>
      <c r="G40" s="350"/>
      <c r="H40" s="350"/>
    </row>
    <row r="41" spans="2:8" x14ac:dyDescent="0.2">
      <c r="B41" s="348">
        <v>40787</v>
      </c>
      <c r="C41" s="350">
        <v>476</v>
      </c>
      <c r="D41" s="350">
        <v>65</v>
      </c>
      <c r="E41" s="349">
        <v>1634</v>
      </c>
      <c r="F41" s="349"/>
      <c r="G41" s="349"/>
      <c r="H41" s="349">
        <v>1620</v>
      </c>
    </row>
    <row r="42" spans="2:8" x14ac:dyDescent="0.2">
      <c r="B42" s="348">
        <v>40817</v>
      </c>
      <c r="C42" s="349">
        <v>1568</v>
      </c>
      <c r="D42" s="350">
        <v>75</v>
      </c>
      <c r="E42" s="349">
        <v>5036</v>
      </c>
      <c r="F42" s="349"/>
      <c r="G42" s="349"/>
      <c r="H42" s="349">
        <v>4518</v>
      </c>
    </row>
    <row r="43" spans="2:8" x14ac:dyDescent="0.2">
      <c r="B43" s="348">
        <v>40848</v>
      </c>
      <c r="C43" s="350">
        <v>906</v>
      </c>
      <c r="D43" s="350">
        <v>39</v>
      </c>
      <c r="E43" s="349">
        <v>12015</v>
      </c>
      <c r="F43" s="349"/>
      <c r="G43" s="349"/>
      <c r="H43" s="349">
        <v>10939</v>
      </c>
    </row>
    <row r="44" spans="2:8" x14ac:dyDescent="0.2">
      <c r="B44" s="348">
        <v>40878</v>
      </c>
      <c r="C44" s="349">
        <v>1270</v>
      </c>
      <c r="D44" s="350">
        <v>71</v>
      </c>
      <c r="E44" s="349">
        <v>22261</v>
      </c>
      <c r="F44" s="349"/>
      <c r="G44" s="349"/>
      <c r="H44" s="349">
        <v>21512</v>
      </c>
    </row>
    <row r="45" spans="2:8" x14ac:dyDescent="0.2">
      <c r="B45" s="348">
        <v>40909</v>
      </c>
      <c r="C45" s="349">
        <v>1221</v>
      </c>
      <c r="D45" s="350">
        <v>65</v>
      </c>
      <c r="E45" s="349">
        <v>24129</v>
      </c>
      <c r="F45" s="349"/>
      <c r="G45" s="349"/>
      <c r="H45" s="349">
        <v>20099</v>
      </c>
    </row>
    <row r="46" spans="2:8" x14ac:dyDescent="0.2">
      <c r="B46" s="348">
        <v>40940</v>
      </c>
      <c r="C46" s="350">
        <v>902</v>
      </c>
      <c r="D46" s="350">
        <v>58</v>
      </c>
      <c r="E46" s="349">
        <v>22063</v>
      </c>
      <c r="F46" s="349"/>
      <c r="G46" s="349"/>
      <c r="H46" s="349">
        <v>19781</v>
      </c>
    </row>
    <row r="47" spans="2:8" x14ac:dyDescent="0.2">
      <c r="B47" s="348">
        <v>40969</v>
      </c>
      <c r="C47" s="349">
        <v>2605</v>
      </c>
      <c r="D47" s="350">
        <v>58</v>
      </c>
      <c r="E47" s="349">
        <v>36966</v>
      </c>
      <c r="F47" s="349"/>
      <c r="G47" s="349"/>
      <c r="H47" s="349">
        <v>28773</v>
      </c>
    </row>
    <row r="48" spans="2:8" x14ac:dyDescent="0.2">
      <c r="B48" s="348">
        <v>41000</v>
      </c>
      <c r="C48" s="350">
        <v>982</v>
      </c>
      <c r="D48" s="350">
        <v>44</v>
      </c>
      <c r="E48" s="349">
        <v>16479</v>
      </c>
      <c r="F48" s="349"/>
      <c r="G48" s="349"/>
      <c r="H48" s="349">
        <v>16232</v>
      </c>
    </row>
    <row r="49" spans="2:8" x14ac:dyDescent="0.2">
      <c r="B49" s="348">
        <v>41030</v>
      </c>
      <c r="C49" s="349">
        <v>3220</v>
      </c>
      <c r="D49" s="350">
        <v>72</v>
      </c>
      <c r="E49" s="349">
        <v>28814</v>
      </c>
      <c r="F49" s="349"/>
      <c r="G49" s="349"/>
      <c r="H49" s="349">
        <v>23849</v>
      </c>
    </row>
    <row r="50" spans="2:8" x14ac:dyDescent="0.2">
      <c r="B50" s="348">
        <v>41061</v>
      </c>
      <c r="C50" s="349">
        <v>1267</v>
      </c>
      <c r="D50" s="350">
        <v>49</v>
      </c>
      <c r="E50" s="349">
        <v>25375</v>
      </c>
      <c r="F50" s="349"/>
      <c r="G50" s="349"/>
      <c r="H50" s="349">
        <v>22057</v>
      </c>
    </row>
    <row r="51" spans="2:8" x14ac:dyDescent="0.2">
      <c r="B51" s="348">
        <v>41091</v>
      </c>
      <c r="C51" s="349">
        <v>1000</v>
      </c>
      <c r="D51" s="350">
        <v>53</v>
      </c>
      <c r="E51" s="349">
        <v>23209</v>
      </c>
      <c r="F51" s="349"/>
      <c r="G51" s="349"/>
      <c r="H51" s="349">
        <v>21672</v>
      </c>
    </row>
    <row r="52" spans="2:8" x14ac:dyDescent="0.2">
      <c r="B52" s="348">
        <v>41122</v>
      </c>
      <c r="C52" s="349">
        <v>1130</v>
      </c>
      <c r="D52" s="350">
        <v>58</v>
      </c>
      <c r="E52" s="349">
        <v>21429</v>
      </c>
      <c r="F52" s="349"/>
      <c r="G52" s="349"/>
      <c r="H52" s="349">
        <v>20285</v>
      </c>
    </row>
    <row r="53" spans="2:8" x14ac:dyDescent="0.2">
      <c r="B53" s="348">
        <v>41153</v>
      </c>
      <c r="C53" s="349">
        <v>1082</v>
      </c>
      <c r="D53" s="350">
        <v>56</v>
      </c>
      <c r="E53" s="349">
        <v>26360</v>
      </c>
      <c r="F53" s="349"/>
      <c r="G53" s="349"/>
      <c r="H53" s="349">
        <v>23448</v>
      </c>
    </row>
    <row r="54" spans="2:8" x14ac:dyDescent="0.2">
      <c r="B54" s="348">
        <v>41183</v>
      </c>
      <c r="C54" s="349">
        <v>1205</v>
      </c>
      <c r="D54" s="350">
        <v>63</v>
      </c>
      <c r="E54" s="349">
        <v>24056</v>
      </c>
      <c r="F54" s="349"/>
      <c r="G54" s="349"/>
      <c r="H54" s="349">
        <v>22693</v>
      </c>
    </row>
    <row r="55" spans="2:8" x14ac:dyDescent="0.2">
      <c r="B55" s="348">
        <v>41214</v>
      </c>
      <c r="C55" s="350">
        <v>637</v>
      </c>
      <c r="D55" s="350">
        <v>47</v>
      </c>
      <c r="E55" s="349">
        <v>19225</v>
      </c>
      <c r="F55" s="349"/>
      <c r="G55" s="349"/>
      <c r="H55" s="349">
        <v>18399</v>
      </c>
    </row>
    <row r="56" spans="2:8" x14ac:dyDescent="0.2">
      <c r="B56" s="348">
        <v>41244</v>
      </c>
      <c r="C56" s="350">
        <v>840</v>
      </c>
      <c r="D56" s="350">
        <v>32</v>
      </c>
      <c r="E56" s="349">
        <v>11256</v>
      </c>
      <c r="F56" s="349"/>
      <c r="G56" s="349"/>
      <c r="H56" s="349">
        <v>10911</v>
      </c>
    </row>
    <row r="57" spans="2:8" x14ac:dyDescent="0.2">
      <c r="B57" s="348">
        <v>41275</v>
      </c>
      <c r="C57" s="350">
        <v>931</v>
      </c>
      <c r="D57" s="350">
        <v>56</v>
      </c>
      <c r="E57" s="349">
        <v>40005</v>
      </c>
      <c r="F57" s="349"/>
      <c r="G57" s="349"/>
      <c r="H57" s="349">
        <v>27853</v>
      </c>
    </row>
    <row r="58" spans="2:8" x14ac:dyDescent="0.2">
      <c r="B58" s="348">
        <v>41306</v>
      </c>
      <c r="C58" s="349">
        <v>1270</v>
      </c>
      <c r="D58" s="350">
        <v>64</v>
      </c>
      <c r="E58" s="349">
        <v>24170</v>
      </c>
      <c r="F58" s="349"/>
      <c r="G58" s="349"/>
      <c r="H58" s="349">
        <v>22694</v>
      </c>
    </row>
    <row r="59" spans="2:8" x14ac:dyDescent="0.2">
      <c r="B59" s="348">
        <v>41334</v>
      </c>
      <c r="C59" s="350">
        <v>826</v>
      </c>
      <c r="D59" s="350">
        <v>41</v>
      </c>
      <c r="E59" s="349">
        <v>23845</v>
      </c>
      <c r="F59" s="349"/>
      <c r="G59" s="349"/>
      <c r="H59" s="349">
        <v>22309</v>
      </c>
    </row>
    <row r="60" spans="2:8" x14ac:dyDescent="0.2">
      <c r="B60" s="348">
        <v>41365</v>
      </c>
      <c r="C60" s="349">
        <v>1037</v>
      </c>
      <c r="D60" s="350">
        <v>51</v>
      </c>
      <c r="E60" s="349">
        <v>26008</v>
      </c>
      <c r="F60" s="349"/>
      <c r="G60" s="349"/>
      <c r="H60" s="349">
        <v>23693</v>
      </c>
    </row>
    <row r="61" spans="2:8" x14ac:dyDescent="0.2">
      <c r="B61" s="348">
        <v>41395</v>
      </c>
      <c r="C61" s="350">
        <v>436</v>
      </c>
      <c r="D61" s="350">
        <v>34</v>
      </c>
      <c r="E61" s="349">
        <v>21038</v>
      </c>
      <c r="F61" s="349"/>
      <c r="G61" s="349"/>
      <c r="H61" s="349">
        <v>19845</v>
      </c>
    </row>
    <row r="62" spans="2:8" x14ac:dyDescent="0.2">
      <c r="B62" s="348">
        <v>41426</v>
      </c>
      <c r="C62" s="350">
        <v>848</v>
      </c>
      <c r="D62" s="350">
        <v>44</v>
      </c>
      <c r="E62" s="349">
        <v>22037</v>
      </c>
      <c r="F62" s="349"/>
      <c r="G62" s="349"/>
      <c r="H62" s="349">
        <v>20065</v>
      </c>
    </row>
    <row r="63" spans="2:8" x14ac:dyDescent="0.2">
      <c r="B63" s="348">
        <v>41456</v>
      </c>
      <c r="C63" s="350">
        <v>747</v>
      </c>
      <c r="D63" s="350">
        <v>36</v>
      </c>
      <c r="E63" s="349">
        <v>22506</v>
      </c>
      <c r="F63" s="349"/>
      <c r="G63" s="349"/>
      <c r="H63" s="349">
        <v>20780</v>
      </c>
    </row>
    <row r="64" spans="2:8" x14ac:dyDescent="0.2">
      <c r="B64" s="348">
        <v>41487</v>
      </c>
      <c r="C64" s="350">
        <v>719</v>
      </c>
      <c r="D64" s="350">
        <v>35</v>
      </c>
      <c r="E64" s="349">
        <v>23869</v>
      </c>
      <c r="F64" s="349"/>
      <c r="G64" s="349"/>
      <c r="H64" s="349">
        <v>21924</v>
      </c>
    </row>
    <row r="65" spans="2:8" x14ac:dyDescent="0.2">
      <c r="B65" s="348">
        <v>41518</v>
      </c>
      <c r="C65" s="350">
        <v>908</v>
      </c>
      <c r="D65" s="350">
        <v>30</v>
      </c>
      <c r="E65" s="349">
        <v>22797</v>
      </c>
      <c r="F65" s="349"/>
      <c r="G65" s="349"/>
      <c r="H65" s="349">
        <v>21715</v>
      </c>
    </row>
    <row r="66" spans="2:8" x14ac:dyDescent="0.2">
      <c r="B66" s="348">
        <v>41548</v>
      </c>
      <c r="C66" s="350">
        <v>907</v>
      </c>
      <c r="D66" s="350">
        <v>34</v>
      </c>
      <c r="E66" s="349">
        <v>23258</v>
      </c>
      <c r="F66" s="349"/>
      <c r="G66" s="349"/>
      <c r="H66" s="349">
        <v>22266</v>
      </c>
    </row>
    <row r="67" spans="2:8" x14ac:dyDescent="0.2">
      <c r="B67" s="348">
        <v>41579</v>
      </c>
      <c r="C67" s="350">
        <v>684</v>
      </c>
      <c r="D67" s="350">
        <v>32</v>
      </c>
      <c r="E67" s="349">
        <v>21758</v>
      </c>
      <c r="F67" s="349"/>
      <c r="G67" s="349"/>
      <c r="H67" s="349">
        <v>20561</v>
      </c>
    </row>
    <row r="68" spans="2:8" x14ac:dyDescent="0.2">
      <c r="B68" s="348">
        <v>41609</v>
      </c>
      <c r="C68" s="350">
        <v>731</v>
      </c>
      <c r="D68" s="350">
        <v>40</v>
      </c>
      <c r="E68" s="349">
        <v>21567</v>
      </c>
      <c r="F68" s="349"/>
      <c r="G68" s="349"/>
      <c r="H68" s="349">
        <v>20466</v>
      </c>
    </row>
    <row r="69" spans="2:8" x14ac:dyDescent="0.2">
      <c r="B69" s="348">
        <v>41640</v>
      </c>
      <c r="C69" s="350">
        <v>642</v>
      </c>
      <c r="D69" s="350">
        <v>27</v>
      </c>
      <c r="E69" s="349">
        <v>16702</v>
      </c>
      <c r="F69" s="349"/>
      <c r="G69" s="349"/>
      <c r="H69" s="349">
        <v>15794</v>
      </c>
    </row>
    <row r="70" spans="2:8" x14ac:dyDescent="0.2">
      <c r="B70" s="348">
        <v>41671</v>
      </c>
      <c r="C70" s="351">
        <v>687</v>
      </c>
      <c r="D70" s="351">
        <v>25</v>
      </c>
      <c r="E70" s="352">
        <v>23938</v>
      </c>
      <c r="F70" s="352"/>
      <c r="G70" s="352"/>
      <c r="H70" s="349">
        <v>20912</v>
      </c>
    </row>
    <row r="71" spans="2:8" x14ac:dyDescent="0.2">
      <c r="B71" s="348">
        <v>41699</v>
      </c>
      <c r="C71" s="349">
        <v>1022</v>
      </c>
      <c r="D71" s="350">
        <v>47</v>
      </c>
      <c r="E71" s="349">
        <v>28622</v>
      </c>
      <c r="F71" s="349"/>
      <c r="G71" s="349"/>
      <c r="H71" s="349">
        <v>24920</v>
      </c>
    </row>
    <row r="72" spans="2:8" x14ac:dyDescent="0.2">
      <c r="B72" s="348">
        <v>41730</v>
      </c>
      <c r="C72" s="350">
        <v>645</v>
      </c>
      <c r="D72" s="350">
        <v>29</v>
      </c>
      <c r="E72" s="349">
        <v>22470</v>
      </c>
      <c r="F72" s="349"/>
      <c r="G72" s="349"/>
      <c r="H72" s="349">
        <v>20858</v>
      </c>
    </row>
    <row r="73" spans="2:8" x14ac:dyDescent="0.2">
      <c r="B73" s="348">
        <v>41760</v>
      </c>
      <c r="C73" s="350">
        <v>697</v>
      </c>
      <c r="D73" s="350">
        <v>31</v>
      </c>
      <c r="E73" s="349">
        <v>14929</v>
      </c>
      <c r="F73" s="349"/>
      <c r="G73" s="349"/>
      <c r="H73" s="349">
        <v>13783</v>
      </c>
    </row>
    <row r="74" spans="2:8" x14ac:dyDescent="0.2">
      <c r="B74" s="348">
        <v>41791</v>
      </c>
      <c r="C74" s="350">
        <v>708</v>
      </c>
      <c r="D74" s="350">
        <v>29</v>
      </c>
      <c r="E74" s="349">
        <v>28107</v>
      </c>
      <c r="F74" s="349"/>
      <c r="G74" s="349"/>
      <c r="H74" s="349">
        <v>22029</v>
      </c>
    </row>
    <row r="75" spans="2:8" x14ac:dyDescent="0.2">
      <c r="B75" s="348">
        <v>41821</v>
      </c>
      <c r="C75" s="350">
        <v>848</v>
      </c>
      <c r="D75" s="350">
        <v>30</v>
      </c>
      <c r="E75" s="349">
        <v>20305</v>
      </c>
      <c r="F75" s="349"/>
      <c r="G75" s="349"/>
      <c r="H75" s="349">
        <v>18703</v>
      </c>
    </row>
    <row r="76" spans="2:8" x14ac:dyDescent="0.2">
      <c r="B76" s="348">
        <v>41852</v>
      </c>
      <c r="C76" s="350">
        <v>418</v>
      </c>
      <c r="D76" s="350">
        <v>21</v>
      </c>
      <c r="E76" s="349">
        <v>20026</v>
      </c>
      <c r="F76" s="349"/>
      <c r="G76" s="349"/>
      <c r="H76" s="349">
        <v>17896</v>
      </c>
    </row>
    <row r="77" spans="2:8" x14ac:dyDescent="0.2">
      <c r="B77" s="348">
        <v>41883</v>
      </c>
      <c r="C77" s="350">
        <v>449</v>
      </c>
      <c r="D77" s="350">
        <v>20</v>
      </c>
      <c r="E77" s="349">
        <v>17518</v>
      </c>
      <c r="F77" s="349"/>
      <c r="G77" s="349"/>
      <c r="H77" s="349">
        <v>15614</v>
      </c>
    </row>
    <row r="78" spans="2:8" x14ac:dyDescent="0.2">
      <c r="B78" s="348">
        <v>41913</v>
      </c>
      <c r="C78" s="350">
        <v>386</v>
      </c>
      <c r="D78" s="350">
        <v>21</v>
      </c>
      <c r="E78" s="349">
        <v>25867</v>
      </c>
      <c r="F78" s="349"/>
      <c r="G78" s="349"/>
      <c r="H78" s="349">
        <v>21002</v>
      </c>
    </row>
    <row r="79" spans="2:8" x14ac:dyDescent="0.2">
      <c r="B79" s="348">
        <v>41944</v>
      </c>
      <c r="C79" s="350">
        <v>614</v>
      </c>
      <c r="D79" s="350">
        <v>17</v>
      </c>
      <c r="E79" s="349">
        <v>16769</v>
      </c>
      <c r="F79" s="349"/>
      <c r="G79" s="349"/>
      <c r="H79" s="349">
        <v>15842</v>
      </c>
    </row>
    <row r="80" spans="2:8" x14ac:dyDescent="0.2">
      <c r="B80" s="348">
        <v>41974</v>
      </c>
      <c r="C80" s="350">
        <v>534</v>
      </c>
      <c r="D80" s="350">
        <v>22</v>
      </c>
      <c r="E80" s="349">
        <v>23318</v>
      </c>
      <c r="F80" s="349"/>
      <c r="G80" s="349"/>
      <c r="H80" s="349">
        <v>20226</v>
      </c>
    </row>
    <row r="81" spans="2:8" x14ac:dyDescent="0.2">
      <c r="B81" s="348">
        <v>42005</v>
      </c>
      <c r="C81" s="350">
        <v>478</v>
      </c>
      <c r="D81" s="350">
        <v>21</v>
      </c>
      <c r="E81" s="349">
        <v>23056</v>
      </c>
      <c r="F81" s="349"/>
      <c r="G81" s="349"/>
      <c r="H81" s="349">
        <v>21061</v>
      </c>
    </row>
    <row r="82" spans="2:8" x14ac:dyDescent="0.2">
      <c r="B82" s="348">
        <v>42036</v>
      </c>
      <c r="C82" s="350">
        <v>361</v>
      </c>
      <c r="D82" s="350">
        <v>24</v>
      </c>
      <c r="E82" s="349">
        <v>18524</v>
      </c>
      <c r="F82" s="349"/>
      <c r="G82" s="349"/>
      <c r="H82" s="349">
        <v>17192</v>
      </c>
    </row>
    <row r="83" spans="2:8" x14ac:dyDescent="0.2">
      <c r="B83" s="348">
        <v>42064</v>
      </c>
      <c r="C83" s="350">
        <v>712</v>
      </c>
      <c r="D83" s="350">
        <v>28</v>
      </c>
      <c r="E83" s="349">
        <v>26002</v>
      </c>
      <c r="F83" s="349"/>
      <c r="G83" s="349"/>
      <c r="H83" s="349">
        <v>22027</v>
      </c>
    </row>
    <row r="84" spans="2:8" x14ac:dyDescent="0.2">
      <c r="B84" s="348">
        <v>42095</v>
      </c>
      <c r="C84" s="350">
        <v>255</v>
      </c>
      <c r="D84" s="350">
        <v>22</v>
      </c>
      <c r="E84" s="349">
        <v>23093</v>
      </c>
      <c r="F84" s="349"/>
      <c r="G84" s="349"/>
      <c r="H84" s="349">
        <v>21546</v>
      </c>
    </row>
    <row r="85" spans="2:8" x14ac:dyDescent="0.2">
      <c r="B85" s="348">
        <v>42125</v>
      </c>
      <c r="C85" s="350">
        <v>891</v>
      </c>
      <c r="D85" s="350">
        <v>21</v>
      </c>
      <c r="E85" s="349">
        <v>22362</v>
      </c>
      <c r="F85" s="349"/>
      <c r="G85" s="349"/>
      <c r="H85" s="349">
        <v>20850</v>
      </c>
    </row>
    <row r="86" spans="2:8" x14ac:dyDescent="0.2">
      <c r="B86" s="348">
        <v>42156</v>
      </c>
      <c r="C86" s="350">
        <v>117</v>
      </c>
      <c r="D86" s="350">
        <v>14</v>
      </c>
      <c r="E86" s="349">
        <v>12627</v>
      </c>
      <c r="F86" s="349"/>
      <c r="G86" s="349"/>
      <c r="H86" s="349">
        <v>11681</v>
      </c>
    </row>
    <row r="87" spans="2:8" x14ac:dyDescent="0.2">
      <c r="B87" s="348">
        <v>42186</v>
      </c>
      <c r="C87" s="350">
        <v>181</v>
      </c>
      <c r="D87" s="350">
        <v>18</v>
      </c>
      <c r="E87" s="349">
        <v>19638</v>
      </c>
      <c r="F87" s="349"/>
      <c r="G87" s="349"/>
      <c r="H87" s="349">
        <v>18282</v>
      </c>
    </row>
    <row r="88" spans="2:8" x14ac:dyDescent="0.2">
      <c r="B88" s="348">
        <v>42217</v>
      </c>
      <c r="C88" s="350">
        <v>128</v>
      </c>
      <c r="D88" s="350">
        <v>14</v>
      </c>
      <c r="E88" s="349">
        <v>21146</v>
      </c>
      <c r="F88" s="349"/>
      <c r="G88" s="349"/>
      <c r="H88" s="349">
        <v>19598</v>
      </c>
    </row>
    <row r="89" spans="2:8" x14ac:dyDescent="0.2">
      <c r="B89" s="348">
        <v>42248</v>
      </c>
      <c r="C89" s="350">
        <v>161</v>
      </c>
      <c r="D89" s="350">
        <v>18</v>
      </c>
      <c r="E89" s="349">
        <v>27499</v>
      </c>
      <c r="F89" s="349"/>
      <c r="G89" s="349"/>
      <c r="H89" s="349">
        <v>21738</v>
      </c>
    </row>
    <row r="90" spans="2:8" x14ac:dyDescent="0.2">
      <c r="B90" s="348">
        <v>42278</v>
      </c>
      <c r="C90" s="350">
        <v>195</v>
      </c>
      <c r="D90" s="350">
        <v>21</v>
      </c>
      <c r="E90" s="349">
        <v>25195</v>
      </c>
      <c r="F90" s="349"/>
      <c r="G90" s="349"/>
      <c r="H90" s="349">
        <v>20911</v>
      </c>
    </row>
    <row r="91" spans="2:8" x14ac:dyDescent="0.2">
      <c r="B91" s="348">
        <v>42309</v>
      </c>
      <c r="C91" s="350">
        <v>225</v>
      </c>
      <c r="D91" s="350">
        <v>20</v>
      </c>
      <c r="E91" s="349">
        <v>22695</v>
      </c>
      <c r="F91" s="349"/>
      <c r="G91" s="349"/>
      <c r="H91" s="349">
        <v>19610</v>
      </c>
    </row>
    <row r="92" spans="2:8" x14ac:dyDescent="0.2">
      <c r="B92" s="348">
        <v>42339</v>
      </c>
      <c r="C92" s="350">
        <v>212</v>
      </c>
      <c r="D92" s="350">
        <v>27</v>
      </c>
      <c r="E92" s="349">
        <v>22984</v>
      </c>
      <c r="F92" s="349"/>
      <c r="G92" s="349"/>
      <c r="H92" s="349">
        <v>20973</v>
      </c>
    </row>
    <row r="93" spans="2:8" x14ac:dyDescent="0.2">
      <c r="B93" s="348">
        <v>42370</v>
      </c>
      <c r="C93" s="350">
        <v>352</v>
      </c>
      <c r="D93" s="350">
        <v>37</v>
      </c>
      <c r="E93" s="349">
        <v>22006</v>
      </c>
      <c r="F93" s="349"/>
      <c r="G93" s="349"/>
      <c r="H93" s="349">
        <v>20462</v>
      </c>
    </row>
    <row r="94" spans="2:8" x14ac:dyDescent="0.2">
      <c r="B94" s="348">
        <v>42401</v>
      </c>
      <c r="C94" s="350">
        <v>370</v>
      </c>
      <c r="D94" s="350">
        <v>34</v>
      </c>
      <c r="E94" s="349">
        <v>21509</v>
      </c>
      <c r="F94" s="349"/>
      <c r="G94" s="349"/>
      <c r="H94" s="349">
        <v>20333</v>
      </c>
    </row>
    <row r="95" spans="2:8" x14ac:dyDescent="0.2">
      <c r="B95" s="348">
        <v>42430</v>
      </c>
      <c r="C95" s="350">
        <v>389</v>
      </c>
      <c r="D95" s="350">
        <v>23</v>
      </c>
      <c r="E95" s="349">
        <v>21336</v>
      </c>
      <c r="F95" s="349"/>
      <c r="G95" s="349"/>
      <c r="H95" s="349">
        <v>19910</v>
      </c>
    </row>
    <row r="96" spans="2:8" x14ac:dyDescent="0.2">
      <c r="B96" s="348">
        <v>42461</v>
      </c>
      <c r="C96" s="350">
        <v>285</v>
      </c>
      <c r="D96" s="350">
        <v>18</v>
      </c>
      <c r="E96" s="349">
        <v>5659</v>
      </c>
      <c r="F96" s="349"/>
      <c r="G96" s="349"/>
      <c r="H96" s="349">
        <v>5480</v>
      </c>
    </row>
    <row r="97" spans="2:8" x14ac:dyDescent="0.2">
      <c r="B97" s="348">
        <v>42491</v>
      </c>
      <c r="C97" s="350">
        <v>288</v>
      </c>
      <c r="D97" s="350">
        <v>16</v>
      </c>
      <c r="E97" s="349">
        <v>6651</v>
      </c>
      <c r="F97" s="349">
        <v>2372</v>
      </c>
      <c r="G97" s="349">
        <v>3426</v>
      </c>
      <c r="H97" s="349">
        <f t="shared" ref="H97:H127" si="0">F97+G97</f>
        <v>5798</v>
      </c>
    </row>
    <row r="98" spans="2:8" x14ac:dyDescent="0.2">
      <c r="B98" s="348" t="s">
        <v>580</v>
      </c>
      <c r="C98" s="350">
        <v>21</v>
      </c>
      <c r="D98" s="350">
        <v>15</v>
      </c>
      <c r="E98" s="349">
        <v>5426</v>
      </c>
      <c r="F98" s="349">
        <v>2742</v>
      </c>
      <c r="G98" s="349">
        <v>2014</v>
      </c>
      <c r="H98" s="349">
        <f t="shared" si="0"/>
        <v>4756</v>
      </c>
    </row>
    <row r="99" spans="2:8" x14ac:dyDescent="0.2">
      <c r="B99" s="348">
        <v>42552</v>
      </c>
      <c r="C99" s="350">
        <v>9</v>
      </c>
      <c r="D99" s="350">
        <v>9</v>
      </c>
      <c r="E99" s="349">
        <v>3253</v>
      </c>
      <c r="F99" s="349">
        <v>1620</v>
      </c>
      <c r="G99" s="349">
        <v>1416</v>
      </c>
      <c r="H99" s="349">
        <f t="shared" si="0"/>
        <v>3036</v>
      </c>
    </row>
    <row r="100" spans="2:8" x14ac:dyDescent="0.2">
      <c r="B100" s="348">
        <v>42583</v>
      </c>
      <c r="C100" s="350">
        <v>13</v>
      </c>
      <c r="D100" s="350">
        <v>10</v>
      </c>
      <c r="E100" s="349">
        <v>3343</v>
      </c>
      <c r="F100" s="349">
        <v>1688</v>
      </c>
      <c r="G100" s="349">
        <v>1336</v>
      </c>
      <c r="H100" s="349">
        <f t="shared" si="0"/>
        <v>3024</v>
      </c>
    </row>
    <row r="101" spans="2:8" x14ac:dyDescent="0.2">
      <c r="B101" s="348">
        <v>42614</v>
      </c>
      <c r="C101" s="350">
        <v>16</v>
      </c>
      <c r="D101" s="350">
        <v>11</v>
      </c>
      <c r="E101" s="349">
        <v>3298</v>
      </c>
      <c r="F101" s="349">
        <v>1715</v>
      </c>
      <c r="G101" s="349">
        <v>1358</v>
      </c>
      <c r="H101" s="349">
        <f t="shared" si="0"/>
        <v>3073</v>
      </c>
    </row>
    <row r="102" spans="2:8" x14ac:dyDescent="0.2">
      <c r="B102" s="348">
        <v>42644</v>
      </c>
      <c r="C102" s="350">
        <v>28</v>
      </c>
      <c r="D102" s="350">
        <v>12</v>
      </c>
      <c r="E102" s="349">
        <v>3465</v>
      </c>
      <c r="F102" s="349">
        <v>1819</v>
      </c>
      <c r="G102" s="349">
        <v>1455</v>
      </c>
      <c r="H102" s="349">
        <f t="shared" si="0"/>
        <v>3274</v>
      </c>
    </row>
    <row r="103" spans="2:8" x14ac:dyDescent="0.2">
      <c r="B103" s="348">
        <v>42675</v>
      </c>
      <c r="C103" s="350">
        <v>38</v>
      </c>
      <c r="D103" s="350">
        <v>13</v>
      </c>
      <c r="E103" s="349">
        <v>3225</v>
      </c>
      <c r="F103" s="349">
        <v>1699</v>
      </c>
      <c r="G103" s="349">
        <v>1369</v>
      </c>
      <c r="H103" s="349">
        <f t="shared" si="0"/>
        <v>3068</v>
      </c>
    </row>
    <row r="104" spans="2:8" x14ac:dyDescent="0.2">
      <c r="B104" s="348">
        <v>42705</v>
      </c>
      <c r="C104" s="350">
        <v>48</v>
      </c>
      <c r="D104" s="350">
        <v>20</v>
      </c>
      <c r="E104" s="349">
        <v>2951</v>
      </c>
      <c r="F104" s="349">
        <v>1530</v>
      </c>
      <c r="G104" s="349">
        <v>1273</v>
      </c>
      <c r="H104" s="349">
        <f t="shared" si="0"/>
        <v>2803</v>
      </c>
    </row>
    <row r="105" spans="2:8" x14ac:dyDescent="0.2">
      <c r="B105" s="348">
        <v>42736</v>
      </c>
      <c r="C105" s="350">
        <v>28</v>
      </c>
      <c r="D105" s="350">
        <v>16</v>
      </c>
      <c r="E105" s="349">
        <v>4231</v>
      </c>
      <c r="F105" s="349">
        <v>2288</v>
      </c>
      <c r="G105" s="349">
        <v>1377</v>
      </c>
      <c r="H105" s="349">
        <f t="shared" si="0"/>
        <v>3665</v>
      </c>
    </row>
    <row r="106" spans="2:8" x14ac:dyDescent="0.2">
      <c r="B106" s="348">
        <v>42767</v>
      </c>
      <c r="C106" s="350">
        <v>40</v>
      </c>
      <c r="D106" s="350">
        <v>21</v>
      </c>
      <c r="E106" s="349">
        <v>2725</v>
      </c>
      <c r="F106" s="349">
        <v>1411</v>
      </c>
      <c r="G106" s="349">
        <v>1152</v>
      </c>
      <c r="H106" s="349">
        <f t="shared" si="0"/>
        <v>2563</v>
      </c>
    </row>
    <row r="107" spans="2:8" x14ac:dyDescent="0.2">
      <c r="B107" s="348">
        <v>42795</v>
      </c>
      <c r="C107" s="350">
        <v>51</v>
      </c>
      <c r="D107" s="350">
        <v>19</v>
      </c>
      <c r="E107" s="349">
        <v>2482</v>
      </c>
      <c r="F107" s="349">
        <v>1321</v>
      </c>
      <c r="G107" s="349">
        <v>1042</v>
      </c>
      <c r="H107" s="349">
        <f t="shared" si="0"/>
        <v>2363</v>
      </c>
    </row>
    <row r="108" spans="2:8" x14ac:dyDescent="0.2">
      <c r="B108" s="348">
        <v>42826</v>
      </c>
      <c r="C108" s="350">
        <v>52</v>
      </c>
      <c r="D108" s="350">
        <v>16</v>
      </c>
      <c r="E108" s="349">
        <v>2908</v>
      </c>
      <c r="F108" s="349">
        <v>1304</v>
      </c>
      <c r="G108" s="349">
        <v>1301</v>
      </c>
      <c r="H108" s="349">
        <f t="shared" si="0"/>
        <v>2605</v>
      </c>
    </row>
    <row r="109" spans="2:8" x14ac:dyDescent="0.2">
      <c r="B109" s="348">
        <v>42856</v>
      </c>
      <c r="C109" s="350">
        <v>33</v>
      </c>
      <c r="D109" s="350">
        <v>11</v>
      </c>
      <c r="E109" s="349">
        <v>2762</v>
      </c>
      <c r="F109" s="349">
        <v>1396</v>
      </c>
      <c r="G109" s="349">
        <v>1203</v>
      </c>
      <c r="H109" s="349">
        <f t="shared" si="0"/>
        <v>2599</v>
      </c>
    </row>
    <row r="110" spans="2:8" x14ac:dyDescent="0.2">
      <c r="B110" s="348" t="s">
        <v>581</v>
      </c>
      <c r="C110" s="349">
        <v>4096</v>
      </c>
      <c r="D110" s="350">
        <v>40</v>
      </c>
      <c r="E110" s="349">
        <v>176735</v>
      </c>
      <c r="F110" s="349">
        <v>29918</v>
      </c>
      <c r="G110" s="349">
        <v>21206</v>
      </c>
      <c r="H110" s="349">
        <f t="shared" si="0"/>
        <v>51124</v>
      </c>
    </row>
    <row r="111" spans="2:8" x14ac:dyDescent="0.2">
      <c r="B111" s="348">
        <v>42917</v>
      </c>
      <c r="C111" s="349">
        <v>6517</v>
      </c>
      <c r="D111" s="350">
        <v>46</v>
      </c>
      <c r="E111" s="349">
        <v>93102</v>
      </c>
      <c r="F111" s="349">
        <v>22383</v>
      </c>
      <c r="G111" s="349">
        <v>16060</v>
      </c>
      <c r="H111" s="349">
        <f t="shared" si="0"/>
        <v>38443</v>
      </c>
    </row>
    <row r="112" spans="2:8" x14ac:dyDescent="0.2">
      <c r="B112" s="348">
        <v>42948</v>
      </c>
      <c r="C112" s="349">
        <v>7909</v>
      </c>
      <c r="D112" s="350">
        <v>49</v>
      </c>
      <c r="E112" s="349">
        <v>2314</v>
      </c>
      <c r="F112" s="349">
        <v>999</v>
      </c>
      <c r="G112" s="349">
        <v>1181</v>
      </c>
      <c r="H112" s="349">
        <f t="shared" si="0"/>
        <v>2180</v>
      </c>
    </row>
    <row r="113" spans="2:8" x14ac:dyDescent="0.2">
      <c r="B113" s="348">
        <v>42979</v>
      </c>
      <c r="C113" s="349">
        <v>2045</v>
      </c>
      <c r="D113" s="350">
        <v>33</v>
      </c>
      <c r="E113" s="349">
        <v>37486</v>
      </c>
      <c r="F113" s="349">
        <v>14569</v>
      </c>
      <c r="G113" s="349">
        <v>9638</v>
      </c>
      <c r="H113" s="349">
        <f t="shared" si="0"/>
        <v>24207</v>
      </c>
    </row>
    <row r="114" spans="2:8" x14ac:dyDescent="0.2">
      <c r="B114" s="348">
        <v>43009</v>
      </c>
      <c r="C114" s="349">
        <v>1138</v>
      </c>
      <c r="D114" s="350">
        <v>31</v>
      </c>
      <c r="E114" s="349">
        <v>33256</v>
      </c>
      <c r="F114" s="349">
        <v>15883</v>
      </c>
      <c r="G114" s="349">
        <v>9130</v>
      </c>
      <c r="H114" s="349">
        <f t="shared" si="0"/>
        <v>25013</v>
      </c>
    </row>
    <row r="115" spans="2:8" x14ac:dyDescent="0.2">
      <c r="B115" s="348">
        <v>43040</v>
      </c>
      <c r="C115" s="349">
        <v>989</v>
      </c>
      <c r="D115" s="350">
        <v>32</v>
      </c>
      <c r="E115" s="349">
        <v>26590</v>
      </c>
      <c r="F115" s="349">
        <v>12842</v>
      </c>
      <c r="G115" s="349">
        <v>8080</v>
      </c>
      <c r="H115" s="349">
        <f t="shared" si="0"/>
        <v>20922</v>
      </c>
    </row>
    <row r="116" spans="2:8" x14ac:dyDescent="0.2">
      <c r="B116" s="348">
        <v>43070</v>
      </c>
      <c r="C116" s="349">
        <v>1027</v>
      </c>
      <c r="D116" s="350">
        <v>26</v>
      </c>
      <c r="E116" s="349">
        <v>18586</v>
      </c>
      <c r="F116" s="349">
        <v>10315</v>
      </c>
      <c r="G116" s="349">
        <v>7147</v>
      </c>
      <c r="H116" s="349">
        <f t="shared" si="0"/>
        <v>17462</v>
      </c>
    </row>
    <row r="117" spans="2:8" x14ac:dyDescent="0.2">
      <c r="B117" s="348">
        <v>43101</v>
      </c>
      <c r="C117" s="349">
        <v>1354</v>
      </c>
      <c r="D117" s="350">
        <v>30</v>
      </c>
      <c r="E117" s="349">
        <v>18570</v>
      </c>
      <c r="F117" s="349">
        <v>10476</v>
      </c>
      <c r="G117" s="349">
        <v>7039</v>
      </c>
      <c r="H117" s="349">
        <f t="shared" si="0"/>
        <v>17515</v>
      </c>
    </row>
    <row r="118" spans="2:8" x14ac:dyDescent="0.2">
      <c r="B118" s="348">
        <v>43132</v>
      </c>
      <c r="C118" s="349">
        <v>1044</v>
      </c>
      <c r="D118" s="395">
        <v>26</v>
      </c>
      <c r="E118" s="349">
        <v>12624</v>
      </c>
      <c r="F118" s="349">
        <v>4546</v>
      </c>
      <c r="G118" s="349">
        <v>7245</v>
      </c>
      <c r="H118" s="349">
        <f t="shared" si="0"/>
        <v>11791</v>
      </c>
    </row>
    <row r="119" spans="2:8" x14ac:dyDescent="0.2">
      <c r="B119" s="348">
        <v>43160</v>
      </c>
      <c r="C119" s="349">
        <v>923</v>
      </c>
      <c r="D119" s="395">
        <v>42</v>
      </c>
      <c r="E119" s="349">
        <v>19233</v>
      </c>
      <c r="F119" s="349">
        <v>10727</v>
      </c>
      <c r="G119" s="349">
        <v>7306</v>
      </c>
      <c r="H119" s="349">
        <f t="shared" si="0"/>
        <v>18033</v>
      </c>
    </row>
    <row r="120" spans="2:8" x14ac:dyDescent="0.2">
      <c r="B120" s="348">
        <v>43191</v>
      </c>
      <c r="C120" s="349">
        <v>1496</v>
      </c>
      <c r="D120" s="395">
        <v>53</v>
      </c>
      <c r="E120" s="349">
        <v>27469</v>
      </c>
      <c r="F120" s="349">
        <v>9262</v>
      </c>
      <c r="G120" s="349">
        <v>12706</v>
      </c>
      <c r="H120" s="349">
        <f t="shared" si="0"/>
        <v>21968</v>
      </c>
    </row>
    <row r="121" spans="2:8" x14ac:dyDescent="0.2">
      <c r="B121" s="348">
        <v>43221</v>
      </c>
      <c r="C121" s="349">
        <v>1099</v>
      </c>
      <c r="D121" s="349">
        <v>44</v>
      </c>
      <c r="E121" s="349">
        <v>19923</v>
      </c>
      <c r="F121" s="349">
        <v>11003</v>
      </c>
      <c r="G121" s="349">
        <v>7814</v>
      </c>
      <c r="H121" s="349">
        <f t="shared" si="0"/>
        <v>18817</v>
      </c>
    </row>
    <row r="122" spans="2:8" x14ac:dyDescent="0.2">
      <c r="B122" s="348">
        <v>43252</v>
      </c>
      <c r="C122" s="349">
        <v>2919</v>
      </c>
      <c r="D122" s="405">
        <v>53</v>
      </c>
      <c r="E122" s="349">
        <v>33135</v>
      </c>
      <c r="F122" s="349">
        <v>12977</v>
      </c>
      <c r="G122" s="349">
        <v>8927</v>
      </c>
      <c r="H122" s="349">
        <f t="shared" si="0"/>
        <v>21904</v>
      </c>
    </row>
    <row r="123" spans="2:8" x14ac:dyDescent="0.2">
      <c r="B123" s="348">
        <v>43282</v>
      </c>
      <c r="C123" s="349">
        <v>643</v>
      </c>
      <c r="D123" s="405">
        <v>53</v>
      </c>
      <c r="E123" s="349">
        <v>16559</v>
      </c>
      <c r="F123" s="349">
        <v>9397</v>
      </c>
      <c r="G123" s="349">
        <v>6259</v>
      </c>
      <c r="H123" s="349">
        <f t="shared" si="0"/>
        <v>15656</v>
      </c>
    </row>
    <row r="124" spans="2:8" x14ac:dyDescent="0.2">
      <c r="B124" s="348">
        <v>43313</v>
      </c>
      <c r="C124" s="349">
        <v>542</v>
      </c>
      <c r="D124" s="405" t="s">
        <v>501</v>
      </c>
      <c r="E124" s="349">
        <v>16468</v>
      </c>
      <c r="F124" s="349">
        <v>6293</v>
      </c>
      <c r="G124" s="349">
        <v>9380</v>
      </c>
      <c r="H124" s="349">
        <f t="shared" si="0"/>
        <v>15673</v>
      </c>
    </row>
    <row r="125" spans="2:8" x14ac:dyDescent="0.2">
      <c r="B125" s="348">
        <v>43313</v>
      </c>
      <c r="C125" s="349">
        <v>542</v>
      </c>
      <c r="D125" s="405">
        <v>55</v>
      </c>
      <c r="E125" s="349">
        <v>16468</v>
      </c>
      <c r="F125" s="349">
        <v>6293</v>
      </c>
      <c r="G125" s="349">
        <v>9380</v>
      </c>
      <c r="H125" s="349">
        <f t="shared" si="0"/>
        <v>15673</v>
      </c>
    </row>
    <row r="126" spans="2:8" x14ac:dyDescent="0.2">
      <c r="B126" s="348">
        <v>43344</v>
      </c>
      <c r="C126" s="349">
        <v>542</v>
      </c>
      <c r="D126" s="405">
        <v>47</v>
      </c>
      <c r="E126" s="349">
        <v>20636</v>
      </c>
      <c r="F126" s="349">
        <v>7467</v>
      </c>
      <c r="G126" s="349">
        <v>10966</v>
      </c>
      <c r="H126" s="349">
        <f t="shared" si="0"/>
        <v>18433</v>
      </c>
    </row>
    <row r="127" spans="2:8" x14ac:dyDescent="0.2">
      <c r="B127" s="353">
        <v>43374</v>
      </c>
      <c r="C127" s="354">
        <v>1166</v>
      </c>
      <c r="D127" s="406" t="s">
        <v>501</v>
      </c>
      <c r="E127" s="354">
        <v>18153</v>
      </c>
      <c r="F127" s="354">
        <v>9884</v>
      </c>
      <c r="G127" s="354">
        <v>6728</v>
      </c>
      <c r="H127" s="354">
        <f t="shared" si="0"/>
        <v>16612</v>
      </c>
    </row>
    <row r="128" spans="2:8" x14ac:dyDescent="0.2">
      <c r="B128" s="505" t="s">
        <v>582</v>
      </c>
      <c r="C128" s="505"/>
      <c r="D128" s="505"/>
      <c r="E128" s="505"/>
      <c r="F128" s="505"/>
      <c r="G128" s="505"/>
      <c r="H128" s="505"/>
    </row>
    <row r="129" spans="2:8" ht="41.25" customHeight="1" x14ac:dyDescent="0.2">
      <c r="B129" s="506" t="s">
        <v>583</v>
      </c>
      <c r="C129" s="506"/>
      <c r="D129" s="506"/>
      <c r="E129" s="506"/>
      <c r="F129" s="506"/>
      <c r="G129" s="506"/>
      <c r="H129" s="506"/>
    </row>
    <row r="130" spans="2:8" x14ac:dyDescent="0.2">
      <c r="B130" s="387" t="s">
        <v>584</v>
      </c>
      <c r="C130" s="355"/>
      <c r="D130" s="355"/>
      <c r="E130" s="355"/>
      <c r="F130" s="355"/>
      <c r="G130" s="355"/>
      <c r="H130" s="355"/>
    </row>
    <row r="131" spans="2:8" x14ac:dyDescent="0.2">
      <c r="B131" s="388" t="s">
        <v>600</v>
      </c>
    </row>
    <row r="132" spans="2:8" ht="75" customHeight="1" x14ac:dyDescent="0.2">
      <c r="B132" s="507" t="s">
        <v>585</v>
      </c>
      <c r="C132" s="507"/>
      <c r="D132" s="507"/>
      <c r="E132" s="507"/>
      <c r="F132" s="507"/>
      <c r="G132" s="507"/>
      <c r="H132" s="507"/>
    </row>
    <row r="133" spans="2:8" ht="38.25" customHeight="1" x14ac:dyDescent="0.2">
      <c r="B133" s="507" t="s">
        <v>586</v>
      </c>
      <c r="C133" s="507"/>
      <c r="D133" s="507"/>
      <c r="E133" s="507"/>
      <c r="F133" s="507"/>
      <c r="G133" s="507"/>
      <c r="H133" s="507"/>
    </row>
  </sheetData>
  <mergeCells count="13">
    <mergeCell ref="B128:H128"/>
    <mergeCell ref="B129:H129"/>
    <mergeCell ref="B132:H132"/>
    <mergeCell ref="B133:H133"/>
    <mergeCell ref="B5:H5"/>
    <mergeCell ref="B6:H6"/>
    <mergeCell ref="B8:B10"/>
    <mergeCell ref="C8:D8"/>
    <mergeCell ref="E8:H8"/>
    <mergeCell ref="C9:C10"/>
    <mergeCell ref="D9:D10"/>
    <mergeCell ref="E9:E10"/>
    <mergeCell ref="F9:H9"/>
  </mergeCells>
  <hyperlinks>
    <hyperlink ref="J5" location="'Índice STJ'!A1" display="'Índice STJ'!A1"/>
  </hyperlink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Q46"/>
  <sheetViews>
    <sheetView showGridLines="0" zoomScaleNormal="100" workbookViewId="0"/>
  </sheetViews>
  <sheetFormatPr baseColWidth="10" defaultColWidth="11.42578125" defaultRowHeight="12" x14ac:dyDescent="0.2"/>
  <cols>
    <col min="1" max="1" width="6" style="188" customWidth="1"/>
    <col min="2" max="2" width="13.42578125" style="188" customWidth="1"/>
    <col min="3" max="16384" width="11.42578125" style="188"/>
  </cols>
  <sheetData>
    <row r="2" spans="1:17" s="371" customFormat="1" ht="12.75" x14ac:dyDescent="0.2">
      <c r="A2" s="217" t="s">
        <v>121</v>
      </c>
    </row>
    <row r="3" spans="1:17" s="371" customFormat="1" ht="12.75" x14ac:dyDescent="0.2">
      <c r="A3" s="217" t="s">
        <v>122</v>
      </c>
    </row>
    <row r="4" spans="1:17" s="371" customFormat="1" ht="12.75" x14ac:dyDescent="0.2"/>
    <row r="5" spans="1:17" s="371" customFormat="1" ht="12.75" x14ac:dyDescent="0.2">
      <c r="B5" s="424" t="s">
        <v>72</v>
      </c>
      <c r="C5" s="424"/>
      <c r="D5" s="424"/>
      <c r="E5" s="424"/>
      <c r="F5" s="424"/>
      <c r="G5" s="424"/>
      <c r="H5" s="424"/>
      <c r="I5" s="424"/>
      <c r="J5" s="424"/>
      <c r="K5" s="424"/>
      <c r="L5" s="424"/>
      <c r="M5" s="424"/>
      <c r="N5" s="424"/>
      <c r="O5" s="424"/>
      <c r="Q5" s="391" t="s">
        <v>596</v>
      </c>
    </row>
    <row r="6" spans="1:17" s="371" customFormat="1" ht="12.75" x14ac:dyDescent="0.2">
      <c r="B6" s="424" t="s">
        <v>626</v>
      </c>
      <c r="C6" s="424"/>
      <c r="D6" s="424"/>
      <c r="E6" s="424"/>
      <c r="F6" s="424"/>
      <c r="G6" s="424"/>
      <c r="H6" s="424"/>
      <c r="I6" s="424"/>
      <c r="J6" s="424"/>
      <c r="K6" s="424"/>
      <c r="L6" s="424"/>
      <c r="M6" s="424"/>
      <c r="N6" s="424"/>
      <c r="O6" s="424"/>
    </row>
    <row r="7" spans="1:17" ht="12.75" thickBot="1" x14ac:dyDescent="0.25"/>
    <row r="8" spans="1:17" ht="12.75" thickBot="1" x14ac:dyDescent="0.25">
      <c r="B8" s="425" t="s">
        <v>0</v>
      </c>
      <c r="C8" s="426"/>
      <c r="D8" s="426"/>
      <c r="E8" s="426"/>
      <c r="F8" s="426"/>
      <c r="G8" s="426"/>
      <c r="H8" s="426"/>
      <c r="I8" s="426"/>
      <c r="J8" s="426"/>
      <c r="K8" s="426"/>
      <c r="L8" s="426"/>
      <c r="M8" s="426"/>
      <c r="N8" s="426"/>
      <c r="O8" s="427"/>
    </row>
    <row r="9" spans="1:17" x14ac:dyDescent="0.2">
      <c r="B9" s="428" t="s">
        <v>1</v>
      </c>
      <c r="C9" s="430" t="s">
        <v>2</v>
      </c>
      <c r="D9" s="430"/>
      <c r="E9" s="430"/>
      <c r="F9" s="430"/>
      <c r="G9" s="430"/>
      <c r="H9" s="430"/>
      <c r="I9" s="431"/>
      <c r="J9" s="432" t="s">
        <v>3</v>
      </c>
      <c r="K9" s="431"/>
      <c r="L9" s="432" t="s">
        <v>4</v>
      </c>
      <c r="M9" s="430"/>
      <c r="N9" s="430"/>
      <c r="O9" s="431"/>
    </row>
    <row r="10" spans="1:17" ht="24" x14ac:dyDescent="0.2">
      <c r="B10" s="429"/>
      <c r="C10" s="42" t="s">
        <v>5</v>
      </c>
      <c r="D10" s="43" t="s">
        <v>6</v>
      </c>
      <c r="E10" s="44" t="s">
        <v>7</v>
      </c>
      <c r="F10" s="45" t="s">
        <v>8</v>
      </c>
      <c r="G10" s="43" t="s">
        <v>9</v>
      </c>
      <c r="H10" s="44" t="s">
        <v>10</v>
      </c>
      <c r="I10" s="46" t="s">
        <v>11</v>
      </c>
      <c r="J10" s="47" t="s">
        <v>12</v>
      </c>
      <c r="K10" s="48" t="s">
        <v>13</v>
      </c>
      <c r="L10" s="49" t="s">
        <v>14</v>
      </c>
      <c r="M10" s="50" t="s">
        <v>15</v>
      </c>
      <c r="N10" s="50" t="s">
        <v>16</v>
      </c>
      <c r="O10" s="51" t="s">
        <v>17</v>
      </c>
    </row>
    <row r="11" spans="1:17" x14ac:dyDescent="0.2">
      <c r="B11" s="1" t="s">
        <v>18</v>
      </c>
      <c r="C11" s="2">
        <v>84792</v>
      </c>
      <c r="D11" s="3">
        <v>37698</v>
      </c>
      <c r="E11" s="4">
        <f t="shared" ref="E11:E19" si="0">C11+D11</f>
        <v>122490</v>
      </c>
      <c r="F11" s="2">
        <v>13034</v>
      </c>
      <c r="G11" s="3">
        <v>6193</v>
      </c>
      <c r="H11" s="4">
        <f t="shared" ref="H11:H19" si="1">F11+G11</f>
        <v>19227</v>
      </c>
      <c r="I11" s="5">
        <f t="shared" ref="I11:I31" si="2">E11+H11</f>
        <v>141717</v>
      </c>
      <c r="J11" s="6">
        <v>109234</v>
      </c>
      <c r="K11" s="7">
        <v>32483</v>
      </c>
      <c r="L11" s="8">
        <v>97794</v>
      </c>
      <c r="M11" s="3">
        <v>1045</v>
      </c>
      <c r="N11" s="3">
        <v>0</v>
      </c>
      <c r="O11" s="9">
        <v>42878</v>
      </c>
    </row>
    <row r="12" spans="1:17" x14ac:dyDescent="0.2">
      <c r="B12" s="10" t="s">
        <v>19</v>
      </c>
      <c r="C12" s="11">
        <v>59115</v>
      </c>
      <c r="D12" s="11">
        <v>35112</v>
      </c>
      <c r="E12" s="12">
        <f t="shared" si="0"/>
        <v>94227</v>
      </c>
      <c r="F12" s="11">
        <v>297997</v>
      </c>
      <c r="G12" s="11">
        <v>11591</v>
      </c>
      <c r="H12" s="12">
        <f t="shared" si="1"/>
        <v>309588</v>
      </c>
      <c r="I12" s="13">
        <f t="shared" si="2"/>
        <v>403815</v>
      </c>
      <c r="J12" s="12">
        <v>255764</v>
      </c>
      <c r="K12" s="14">
        <v>148051</v>
      </c>
      <c r="L12" s="15">
        <v>299252</v>
      </c>
      <c r="M12" s="11">
        <v>30351</v>
      </c>
      <c r="N12" s="11">
        <v>0</v>
      </c>
      <c r="O12" s="16">
        <v>74212</v>
      </c>
    </row>
    <row r="13" spans="1:17" x14ac:dyDescent="0.2">
      <c r="B13" s="17" t="s">
        <v>20</v>
      </c>
      <c r="C13" s="11">
        <v>40711</v>
      </c>
      <c r="D13" s="11">
        <v>24962</v>
      </c>
      <c r="E13" s="12">
        <f t="shared" si="0"/>
        <v>65673</v>
      </c>
      <c r="F13" s="11">
        <v>168085</v>
      </c>
      <c r="G13" s="11">
        <v>11927</v>
      </c>
      <c r="H13" s="12">
        <f t="shared" si="1"/>
        <v>180012</v>
      </c>
      <c r="I13" s="13">
        <f t="shared" si="2"/>
        <v>245685</v>
      </c>
      <c r="J13" s="12">
        <v>152794</v>
      </c>
      <c r="K13" s="14">
        <v>92891</v>
      </c>
      <c r="L13" s="15">
        <v>148053</v>
      </c>
      <c r="M13" s="11">
        <v>32913</v>
      </c>
      <c r="N13" s="11">
        <v>5334</v>
      </c>
      <c r="O13" s="16">
        <v>59385</v>
      </c>
    </row>
    <row r="14" spans="1:17" x14ac:dyDescent="0.2">
      <c r="B14" s="17" t="s">
        <v>21</v>
      </c>
      <c r="C14" s="11">
        <v>37244</v>
      </c>
      <c r="D14" s="11">
        <v>20916</v>
      </c>
      <c r="E14" s="12">
        <f t="shared" si="0"/>
        <v>58160</v>
      </c>
      <c r="F14" s="11">
        <v>126024</v>
      </c>
      <c r="G14" s="11">
        <v>10364</v>
      </c>
      <c r="H14" s="12">
        <f t="shared" si="1"/>
        <v>136388</v>
      </c>
      <c r="I14" s="13">
        <f t="shared" si="2"/>
        <v>194548</v>
      </c>
      <c r="J14" s="12">
        <v>123196</v>
      </c>
      <c r="K14" s="14">
        <v>71352</v>
      </c>
      <c r="L14" s="15">
        <v>114198</v>
      </c>
      <c r="M14" s="11">
        <v>25995</v>
      </c>
      <c r="N14" s="11">
        <v>11385</v>
      </c>
      <c r="O14" s="16">
        <v>42970</v>
      </c>
    </row>
    <row r="15" spans="1:17" x14ac:dyDescent="0.2">
      <c r="B15" s="17" t="s">
        <v>22</v>
      </c>
      <c r="C15" s="18">
        <v>33804</v>
      </c>
      <c r="D15" s="18">
        <v>18951</v>
      </c>
      <c r="E15" s="12">
        <f t="shared" si="0"/>
        <v>52755</v>
      </c>
      <c r="F15" s="18">
        <v>130283</v>
      </c>
      <c r="G15" s="18">
        <v>8215</v>
      </c>
      <c r="H15" s="12">
        <f t="shared" si="1"/>
        <v>138498</v>
      </c>
      <c r="I15" s="13">
        <f t="shared" si="2"/>
        <v>191253</v>
      </c>
      <c r="J15" s="19">
        <v>118199</v>
      </c>
      <c r="K15" s="20">
        <v>73054</v>
      </c>
      <c r="L15" s="21">
        <v>125927</v>
      </c>
      <c r="M15" s="18">
        <v>24052</v>
      </c>
      <c r="N15" s="18">
        <v>9227</v>
      </c>
      <c r="O15" s="22">
        <v>32047</v>
      </c>
    </row>
    <row r="16" spans="1:17" x14ac:dyDescent="0.2">
      <c r="B16" s="17" t="s">
        <v>23</v>
      </c>
      <c r="C16" s="11">
        <v>32881</v>
      </c>
      <c r="D16" s="11">
        <v>16868</v>
      </c>
      <c r="E16" s="12">
        <f t="shared" si="0"/>
        <v>49749</v>
      </c>
      <c r="F16" s="11">
        <v>77015</v>
      </c>
      <c r="G16" s="11">
        <v>7300</v>
      </c>
      <c r="H16" s="12">
        <f t="shared" si="1"/>
        <v>84315</v>
      </c>
      <c r="I16" s="13">
        <f t="shared" si="2"/>
        <v>134064</v>
      </c>
      <c r="J16" s="12">
        <v>82123</v>
      </c>
      <c r="K16" s="14">
        <v>51941</v>
      </c>
      <c r="L16" s="15">
        <v>83744</v>
      </c>
      <c r="M16" s="11">
        <v>22684</v>
      </c>
      <c r="N16" s="11">
        <v>6357</v>
      </c>
      <c r="O16" s="16">
        <v>21279</v>
      </c>
    </row>
    <row r="17" spans="2:15" x14ac:dyDescent="0.2">
      <c r="B17" s="17" t="s">
        <v>24</v>
      </c>
      <c r="C17" s="11">
        <v>39418</v>
      </c>
      <c r="D17" s="11">
        <v>17578</v>
      </c>
      <c r="E17" s="12">
        <f t="shared" si="0"/>
        <v>56996</v>
      </c>
      <c r="F17" s="11">
        <v>88526</v>
      </c>
      <c r="G17" s="11">
        <v>6051</v>
      </c>
      <c r="H17" s="12">
        <f t="shared" si="1"/>
        <v>94577</v>
      </c>
      <c r="I17" s="13">
        <f t="shared" si="2"/>
        <v>151573</v>
      </c>
      <c r="J17" s="12">
        <v>92874</v>
      </c>
      <c r="K17" s="14">
        <v>58699</v>
      </c>
      <c r="L17" s="15">
        <v>94154</v>
      </c>
      <c r="M17" s="11">
        <v>27039</v>
      </c>
      <c r="N17" s="11">
        <v>6541</v>
      </c>
      <c r="O17" s="16">
        <v>23839</v>
      </c>
    </row>
    <row r="18" spans="2:15" x14ac:dyDescent="0.2">
      <c r="B18" s="1" t="s">
        <v>25</v>
      </c>
      <c r="C18" s="2">
        <v>31090</v>
      </c>
      <c r="D18" s="3">
        <v>18492</v>
      </c>
      <c r="E18" s="4">
        <f t="shared" si="0"/>
        <v>49582</v>
      </c>
      <c r="F18" s="3">
        <v>88831</v>
      </c>
      <c r="G18" s="3">
        <v>2497</v>
      </c>
      <c r="H18" s="4">
        <f t="shared" si="1"/>
        <v>91328</v>
      </c>
      <c r="I18" s="5">
        <f t="shared" si="2"/>
        <v>140910</v>
      </c>
      <c r="J18" s="6">
        <v>86207</v>
      </c>
      <c r="K18" s="7">
        <v>54703</v>
      </c>
      <c r="L18" s="8">
        <v>84082</v>
      </c>
      <c r="M18" s="3">
        <v>29599</v>
      </c>
      <c r="N18" s="3">
        <v>5383</v>
      </c>
      <c r="O18" s="9">
        <v>21846</v>
      </c>
    </row>
    <row r="19" spans="2:15" x14ac:dyDescent="0.2">
      <c r="B19" s="1" t="s">
        <v>26</v>
      </c>
      <c r="C19" s="2">
        <v>27207</v>
      </c>
      <c r="D19" s="3">
        <v>18101</v>
      </c>
      <c r="E19" s="4">
        <f t="shared" si="0"/>
        <v>45308</v>
      </c>
      <c r="F19" s="3">
        <v>84734</v>
      </c>
      <c r="G19" s="3">
        <v>2588</v>
      </c>
      <c r="H19" s="4">
        <f t="shared" si="1"/>
        <v>87322</v>
      </c>
      <c r="I19" s="5">
        <f t="shared" si="2"/>
        <v>132630</v>
      </c>
      <c r="J19" s="6">
        <v>82317</v>
      </c>
      <c r="K19" s="7">
        <v>50313</v>
      </c>
      <c r="L19" s="8">
        <v>78143</v>
      </c>
      <c r="M19" s="3">
        <v>29026</v>
      </c>
      <c r="N19" s="3">
        <v>4512</v>
      </c>
      <c r="O19" s="9">
        <v>20949</v>
      </c>
    </row>
    <row r="20" spans="2:15" x14ac:dyDescent="0.2">
      <c r="B20" s="23" t="s">
        <v>27</v>
      </c>
      <c r="C20" s="24">
        <v>2774</v>
      </c>
      <c r="D20" s="25">
        <v>1509</v>
      </c>
      <c r="E20" s="26">
        <f t="shared" ref="E20:E31" si="3">C20+D20</f>
        <v>4283</v>
      </c>
      <c r="F20" s="27">
        <v>7639</v>
      </c>
      <c r="G20" s="27">
        <v>271</v>
      </c>
      <c r="H20" s="26">
        <f t="shared" ref="H20:H31" si="4">F20+G20</f>
        <v>7910</v>
      </c>
      <c r="I20" s="28">
        <f t="shared" si="2"/>
        <v>12193</v>
      </c>
      <c r="J20" s="29">
        <v>7573</v>
      </c>
      <c r="K20" s="30">
        <v>4620</v>
      </c>
      <c r="L20" s="31">
        <v>7252</v>
      </c>
      <c r="M20" s="29">
        <v>2606</v>
      </c>
      <c r="N20" s="29">
        <v>384</v>
      </c>
      <c r="O20" s="30">
        <v>1951</v>
      </c>
    </row>
    <row r="21" spans="2:15" x14ac:dyDescent="0.2">
      <c r="B21" s="32" t="s">
        <v>28</v>
      </c>
      <c r="C21" s="24">
        <v>2017</v>
      </c>
      <c r="D21" s="25">
        <v>1346</v>
      </c>
      <c r="E21" s="26">
        <f t="shared" si="3"/>
        <v>3363</v>
      </c>
      <c r="F21" s="27">
        <v>7226</v>
      </c>
      <c r="G21" s="27">
        <v>208</v>
      </c>
      <c r="H21" s="26">
        <f t="shared" si="4"/>
        <v>7434</v>
      </c>
      <c r="I21" s="28">
        <f t="shared" si="2"/>
        <v>10797</v>
      </c>
      <c r="J21" s="29">
        <v>6584</v>
      </c>
      <c r="K21" s="30">
        <v>4213</v>
      </c>
      <c r="L21" s="31">
        <v>6608</v>
      </c>
      <c r="M21" s="29">
        <v>2309</v>
      </c>
      <c r="N21" s="29">
        <v>328</v>
      </c>
      <c r="O21" s="30">
        <v>1552</v>
      </c>
    </row>
    <row r="22" spans="2:15" x14ac:dyDescent="0.2">
      <c r="B22" s="32" t="s">
        <v>29</v>
      </c>
      <c r="C22" s="24">
        <v>2559</v>
      </c>
      <c r="D22" s="25">
        <v>1723</v>
      </c>
      <c r="E22" s="26">
        <f t="shared" si="3"/>
        <v>4282</v>
      </c>
      <c r="F22" s="27">
        <v>8941</v>
      </c>
      <c r="G22" s="27">
        <v>224</v>
      </c>
      <c r="H22" s="26">
        <f t="shared" si="4"/>
        <v>9165</v>
      </c>
      <c r="I22" s="28">
        <f t="shared" si="2"/>
        <v>13447</v>
      </c>
      <c r="J22" s="29">
        <v>8246</v>
      </c>
      <c r="K22" s="30">
        <v>5201</v>
      </c>
      <c r="L22" s="33">
        <v>8053</v>
      </c>
      <c r="M22" s="33">
        <v>3052</v>
      </c>
      <c r="N22" s="33">
        <v>374</v>
      </c>
      <c r="O22" s="34">
        <v>1968</v>
      </c>
    </row>
    <row r="23" spans="2:15" x14ac:dyDescent="0.2">
      <c r="B23" s="35" t="s">
        <v>30</v>
      </c>
      <c r="C23" s="24">
        <v>2234</v>
      </c>
      <c r="D23" s="25">
        <v>1434</v>
      </c>
      <c r="E23" s="26">
        <f t="shared" si="3"/>
        <v>3668</v>
      </c>
      <c r="F23" s="27">
        <v>6869</v>
      </c>
      <c r="G23" s="27">
        <v>211</v>
      </c>
      <c r="H23" s="26">
        <f t="shared" si="4"/>
        <v>7080</v>
      </c>
      <c r="I23" s="28">
        <f t="shared" si="2"/>
        <v>10748</v>
      </c>
      <c r="J23" s="29">
        <v>6571</v>
      </c>
      <c r="K23" s="30">
        <v>4177</v>
      </c>
      <c r="L23" s="31">
        <v>6429</v>
      </c>
      <c r="M23" s="29">
        <v>2430</v>
      </c>
      <c r="N23" s="29">
        <v>274</v>
      </c>
      <c r="O23" s="30">
        <v>1615</v>
      </c>
    </row>
    <row r="24" spans="2:15" x14ac:dyDescent="0.2">
      <c r="B24" s="35" t="s">
        <v>31</v>
      </c>
      <c r="C24" s="24">
        <v>2254</v>
      </c>
      <c r="D24" s="25">
        <v>1548</v>
      </c>
      <c r="E24" s="26">
        <f t="shared" si="3"/>
        <v>3802</v>
      </c>
      <c r="F24" s="27">
        <v>9638</v>
      </c>
      <c r="G24" s="27">
        <v>268</v>
      </c>
      <c r="H24" s="26">
        <f t="shared" si="4"/>
        <v>9906</v>
      </c>
      <c r="I24" s="28">
        <f t="shared" si="2"/>
        <v>13708</v>
      </c>
      <c r="J24" s="29">
        <v>7687</v>
      </c>
      <c r="K24" s="30">
        <v>6021</v>
      </c>
      <c r="L24" s="31">
        <v>7903</v>
      </c>
      <c r="M24" s="29">
        <v>3398</v>
      </c>
      <c r="N24" s="29">
        <v>472</v>
      </c>
      <c r="O24" s="30">
        <v>1935</v>
      </c>
    </row>
    <row r="25" spans="2:15" x14ac:dyDescent="0.2">
      <c r="B25" s="35" t="s">
        <v>32</v>
      </c>
      <c r="C25" s="24">
        <v>1946</v>
      </c>
      <c r="D25" s="25">
        <v>1490</v>
      </c>
      <c r="E25" s="26">
        <f t="shared" si="3"/>
        <v>3436</v>
      </c>
      <c r="F25" s="27">
        <v>7643</v>
      </c>
      <c r="G25" s="27">
        <v>218</v>
      </c>
      <c r="H25" s="26">
        <f t="shared" si="4"/>
        <v>7861</v>
      </c>
      <c r="I25" s="28">
        <f t="shared" si="2"/>
        <v>11297</v>
      </c>
      <c r="J25" s="29">
        <v>6660</v>
      </c>
      <c r="K25" s="30">
        <v>4637</v>
      </c>
      <c r="L25" s="31">
        <v>6563</v>
      </c>
      <c r="M25" s="29">
        <v>2547</v>
      </c>
      <c r="N25" s="29">
        <v>406</v>
      </c>
      <c r="O25" s="30">
        <v>1781</v>
      </c>
    </row>
    <row r="26" spans="2:15" x14ac:dyDescent="0.2">
      <c r="B26" s="35" t="s">
        <v>33</v>
      </c>
      <c r="C26" s="24">
        <v>2312</v>
      </c>
      <c r="D26" s="25">
        <v>1627</v>
      </c>
      <c r="E26" s="26">
        <f t="shared" si="3"/>
        <v>3939</v>
      </c>
      <c r="F26" s="27">
        <v>9183</v>
      </c>
      <c r="G26" s="27">
        <v>298</v>
      </c>
      <c r="H26" s="26">
        <f t="shared" si="4"/>
        <v>9481</v>
      </c>
      <c r="I26" s="28">
        <f t="shared" si="2"/>
        <v>13420</v>
      </c>
      <c r="J26" s="29">
        <v>8144</v>
      </c>
      <c r="K26" s="30">
        <v>5276</v>
      </c>
      <c r="L26" s="31">
        <v>7949</v>
      </c>
      <c r="M26" s="29">
        <v>3103</v>
      </c>
      <c r="N26" s="29">
        <v>395</v>
      </c>
      <c r="O26" s="30">
        <v>1973</v>
      </c>
    </row>
    <row r="27" spans="2:15" x14ac:dyDescent="0.2">
      <c r="B27" s="35" t="s">
        <v>34</v>
      </c>
      <c r="C27" s="24">
        <v>2872</v>
      </c>
      <c r="D27" s="25">
        <v>1659</v>
      </c>
      <c r="E27" s="26">
        <f t="shared" si="3"/>
        <v>4531</v>
      </c>
      <c r="F27" s="27">
        <v>9652</v>
      </c>
      <c r="G27" s="27">
        <v>305</v>
      </c>
      <c r="H27" s="26">
        <f t="shared" si="4"/>
        <v>9957</v>
      </c>
      <c r="I27" s="28">
        <f t="shared" si="2"/>
        <v>14488</v>
      </c>
      <c r="J27" s="29">
        <v>8889</v>
      </c>
      <c r="K27" s="30">
        <v>5599</v>
      </c>
      <c r="L27" s="31">
        <v>8738</v>
      </c>
      <c r="M27" s="29">
        <v>3193</v>
      </c>
      <c r="N27" s="29">
        <v>407</v>
      </c>
      <c r="O27" s="30">
        <v>2150</v>
      </c>
    </row>
    <row r="28" spans="2:15" x14ac:dyDescent="0.2">
      <c r="B28" s="35" t="s">
        <v>35</v>
      </c>
      <c r="C28" s="24">
        <v>2226</v>
      </c>
      <c r="D28" s="25">
        <v>1397</v>
      </c>
      <c r="E28" s="26">
        <f t="shared" si="3"/>
        <v>3623</v>
      </c>
      <c r="F28" s="27">
        <v>7964</v>
      </c>
      <c r="G28" s="27">
        <v>259</v>
      </c>
      <c r="H28" s="26">
        <f t="shared" si="4"/>
        <v>8223</v>
      </c>
      <c r="I28" s="28">
        <f t="shared" si="2"/>
        <v>11846</v>
      </c>
      <c r="J28" s="29">
        <v>7127</v>
      </c>
      <c r="K28" s="30">
        <v>4719</v>
      </c>
      <c r="L28" s="31">
        <v>7044</v>
      </c>
      <c r="M28" s="29">
        <v>2705</v>
      </c>
      <c r="N28" s="29">
        <v>297</v>
      </c>
      <c r="O28" s="30">
        <v>1800</v>
      </c>
    </row>
    <row r="29" spans="2:15" x14ac:dyDescent="0.2">
      <c r="B29" s="35" t="s">
        <v>36</v>
      </c>
      <c r="C29" s="24">
        <v>2553</v>
      </c>
      <c r="D29" s="25">
        <v>1604</v>
      </c>
      <c r="E29" s="26">
        <f t="shared" si="3"/>
        <v>4157</v>
      </c>
      <c r="F29" s="27">
        <v>9350</v>
      </c>
      <c r="G29" s="27">
        <v>314</v>
      </c>
      <c r="H29" s="26">
        <f t="shared" si="4"/>
        <v>9664</v>
      </c>
      <c r="I29" s="28">
        <f t="shared" si="2"/>
        <v>13821</v>
      </c>
      <c r="J29" s="29">
        <v>8412</v>
      </c>
      <c r="K29" s="30">
        <v>5409</v>
      </c>
      <c r="L29" s="31">
        <v>8126</v>
      </c>
      <c r="M29" s="29">
        <v>3071</v>
      </c>
      <c r="N29" s="29">
        <v>420</v>
      </c>
      <c r="O29" s="30">
        <v>2204</v>
      </c>
    </row>
    <row r="30" spans="2:15" x14ac:dyDescent="0.2">
      <c r="B30" s="35" t="s">
        <v>37</v>
      </c>
      <c r="C30" s="24">
        <v>2398</v>
      </c>
      <c r="D30" s="25">
        <v>1656</v>
      </c>
      <c r="E30" s="26">
        <f t="shared" si="3"/>
        <v>4054</v>
      </c>
      <c r="F30" s="27">
        <v>8771</v>
      </c>
      <c r="G30" s="27">
        <v>314</v>
      </c>
      <c r="H30" s="26">
        <f t="shared" si="4"/>
        <v>9085</v>
      </c>
      <c r="I30" s="28">
        <f t="shared" si="2"/>
        <v>13139</v>
      </c>
      <c r="J30" s="29">
        <v>8091</v>
      </c>
      <c r="K30" s="30">
        <v>5048</v>
      </c>
      <c r="L30" s="31">
        <v>7370</v>
      </c>
      <c r="M30" s="29">
        <v>3265</v>
      </c>
      <c r="N30" s="29">
        <v>384</v>
      </c>
      <c r="O30" s="30">
        <v>2120</v>
      </c>
    </row>
    <row r="31" spans="2:15" x14ac:dyDescent="0.2">
      <c r="B31" s="35" t="s">
        <v>38</v>
      </c>
      <c r="C31" s="24">
        <v>2063</v>
      </c>
      <c r="D31" s="25">
        <v>1332</v>
      </c>
      <c r="E31" s="26">
        <f t="shared" si="3"/>
        <v>3395</v>
      </c>
      <c r="F31" s="27">
        <v>7625</v>
      </c>
      <c r="G31" s="27">
        <v>277</v>
      </c>
      <c r="H31" s="26">
        <f t="shared" si="4"/>
        <v>7902</v>
      </c>
      <c r="I31" s="28">
        <f t="shared" si="2"/>
        <v>11297</v>
      </c>
      <c r="J31" s="29">
        <v>6652</v>
      </c>
      <c r="K31" s="30">
        <v>4645</v>
      </c>
      <c r="L31" s="31">
        <v>6479</v>
      </c>
      <c r="M31" s="29">
        <v>2711</v>
      </c>
      <c r="N31" s="29">
        <v>327</v>
      </c>
      <c r="O31" s="30">
        <v>1780</v>
      </c>
    </row>
    <row r="32" spans="2:15" x14ac:dyDescent="0.2">
      <c r="B32" s="36" t="s">
        <v>39</v>
      </c>
      <c r="C32" s="11">
        <f>SUM(C20:C31)</f>
        <v>28208</v>
      </c>
      <c r="D32" s="37">
        <f t="shared" ref="D32:O32" si="5">SUM(D20:D31)</f>
        <v>18325</v>
      </c>
      <c r="E32" s="3">
        <f t="shared" si="5"/>
        <v>46533</v>
      </c>
      <c r="F32" s="37">
        <f t="shared" si="5"/>
        <v>100501</v>
      </c>
      <c r="G32" s="37">
        <f t="shared" si="5"/>
        <v>3167</v>
      </c>
      <c r="H32" s="3">
        <f t="shared" si="5"/>
        <v>103668</v>
      </c>
      <c r="I32" s="38">
        <f t="shared" si="5"/>
        <v>150201</v>
      </c>
      <c r="J32" s="11">
        <f t="shared" si="5"/>
        <v>90636</v>
      </c>
      <c r="K32" s="16">
        <f t="shared" si="5"/>
        <v>59565</v>
      </c>
      <c r="L32" s="15">
        <f t="shared" si="5"/>
        <v>88514</v>
      </c>
      <c r="M32" s="11">
        <f t="shared" si="5"/>
        <v>34390</v>
      </c>
      <c r="N32" s="11">
        <f t="shared" si="5"/>
        <v>4468</v>
      </c>
      <c r="O32" s="16">
        <f t="shared" si="5"/>
        <v>22829</v>
      </c>
    </row>
    <row r="33" spans="2:15" x14ac:dyDescent="0.2">
      <c r="B33" s="35" t="s">
        <v>40</v>
      </c>
      <c r="C33" s="24">
        <v>2376</v>
      </c>
      <c r="D33" s="25">
        <v>1446</v>
      </c>
      <c r="E33" s="26">
        <f t="shared" ref="E33:E37" si="6">C33+D33</f>
        <v>3822</v>
      </c>
      <c r="F33" s="27">
        <v>10948</v>
      </c>
      <c r="G33" s="27">
        <v>398</v>
      </c>
      <c r="H33" s="26">
        <f>F33+G33</f>
        <v>11346</v>
      </c>
      <c r="I33" s="28">
        <f>E33+H33</f>
        <v>15168</v>
      </c>
      <c r="J33" s="29">
        <v>9266</v>
      </c>
      <c r="K33" s="30">
        <v>5902</v>
      </c>
      <c r="L33" s="31">
        <v>9330</v>
      </c>
      <c r="M33" s="29">
        <v>3555</v>
      </c>
      <c r="N33" s="29">
        <v>358</v>
      </c>
      <c r="O33" s="30">
        <v>1925</v>
      </c>
    </row>
    <row r="34" spans="2:15" x14ac:dyDescent="0.2">
      <c r="B34" s="35" t="s">
        <v>41</v>
      </c>
      <c r="C34" s="24">
        <v>1964</v>
      </c>
      <c r="D34" s="25">
        <v>1195</v>
      </c>
      <c r="E34" s="26">
        <f t="shared" si="6"/>
        <v>3159</v>
      </c>
      <c r="F34" s="27">
        <v>10781</v>
      </c>
      <c r="G34" s="27">
        <v>731</v>
      </c>
      <c r="H34" s="26">
        <f t="shared" ref="H34:H37" si="7">F34+G34</f>
        <v>11512</v>
      </c>
      <c r="I34" s="28">
        <f t="shared" ref="I34:I37" si="8">E34+H34</f>
        <v>14671</v>
      </c>
      <c r="J34" s="29">
        <v>9067</v>
      </c>
      <c r="K34" s="30">
        <v>5604</v>
      </c>
      <c r="L34" s="31">
        <v>9445</v>
      </c>
      <c r="M34" s="29">
        <v>3272</v>
      </c>
      <c r="N34" s="29">
        <v>313</v>
      </c>
      <c r="O34" s="30">
        <v>1641</v>
      </c>
    </row>
    <row r="35" spans="2:15" x14ac:dyDescent="0.2">
      <c r="B35" s="35" t="s">
        <v>42</v>
      </c>
      <c r="C35" s="24">
        <v>2227</v>
      </c>
      <c r="D35" s="25">
        <v>1454</v>
      </c>
      <c r="E35" s="26">
        <f t="shared" si="6"/>
        <v>3681</v>
      </c>
      <c r="F35" s="27">
        <v>10083</v>
      </c>
      <c r="G35" s="27">
        <v>923</v>
      </c>
      <c r="H35" s="26">
        <f t="shared" si="7"/>
        <v>11006</v>
      </c>
      <c r="I35" s="28">
        <f t="shared" si="8"/>
        <v>14687</v>
      </c>
      <c r="J35" s="29">
        <v>8796</v>
      </c>
      <c r="K35" s="30">
        <v>5891</v>
      </c>
      <c r="L35" s="31">
        <v>8593</v>
      </c>
      <c r="M35" s="29">
        <v>3702</v>
      </c>
      <c r="N35" s="29">
        <v>417</v>
      </c>
      <c r="O35" s="30">
        <v>1975</v>
      </c>
    </row>
    <row r="36" spans="2:15" x14ac:dyDescent="0.2">
      <c r="B36" s="35" t="s">
        <v>602</v>
      </c>
      <c r="C36" s="24">
        <v>2147</v>
      </c>
      <c r="D36" s="25">
        <v>1476</v>
      </c>
      <c r="E36" s="26">
        <f t="shared" si="6"/>
        <v>3623</v>
      </c>
      <c r="F36" s="29">
        <v>9453</v>
      </c>
      <c r="G36" s="29">
        <v>835</v>
      </c>
      <c r="H36" s="26">
        <f t="shared" si="7"/>
        <v>10288</v>
      </c>
      <c r="I36" s="28">
        <f t="shared" si="8"/>
        <v>13911</v>
      </c>
      <c r="J36" s="29">
        <v>8157</v>
      </c>
      <c r="K36" s="392">
        <v>5754</v>
      </c>
      <c r="L36" s="31">
        <v>7488</v>
      </c>
      <c r="M36" s="29">
        <v>3892</v>
      </c>
      <c r="N36" s="29">
        <v>477</v>
      </c>
      <c r="O36" s="30">
        <v>2054</v>
      </c>
    </row>
    <row r="37" spans="2:15" x14ac:dyDescent="0.2">
      <c r="B37" s="35" t="s">
        <v>603</v>
      </c>
      <c r="C37" s="24">
        <v>2202</v>
      </c>
      <c r="D37" s="24">
        <v>1398</v>
      </c>
      <c r="E37" s="26">
        <f t="shared" si="6"/>
        <v>3600</v>
      </c>
      <c r="F37" s="29">
        <v>10986</v>
      </c>
      <c r="G37" s="29">
        <v>561</v>
      </c>
      <c r="H37" s="26">
        <f t="shared" si="7"/>
        <v>11547</v>
      </c>
      <c r="I37" s="28">
        <f t="shared" si="8"/>
        <v>15147</v>
      </c>
      <c r="J37" s="29">
        <v>8423</v>
      </c>
      <c r="K37" s="392">
        <v>6724</v>
      </c>
      <c r="L37" s="31">
        <v>8433</v>
      </c>
      <c r="M37" s="29">
        <v>4171</v>
      </c>
      <c r="N37" s="29">
        <v>481</v>
      </c>
      <c r="O37" s="30">
        <v>2062</v>
      </c>
    </row>
    <row r="38" spans="2:15" x14ac:dyDescent="0.2">
      <c r="B38" s="35" t="s">
        <v>605</v>
      </c>
      <c r="C38" s="24">
        <v>2018</v>
      </c>
      <c r="D38" s="24">
        <v>1393</v>
      </c>
      <c r="E38" s="26">
        <f t="shared" ref="E38" si="9">C38+D38</f>
        <v>3411</v>
      </c>
      <c r="F38" s="29">
        <v>9454</v>
      </c>
      <c r="G38" s="29">
        <v>520</v>
      </c>
      <c r="H38" s="26">
        <f t="shared" ref="H38" si="10">F38+G38</f>
        <v>9974</v>
      </c>
      <c r="I38" s="28">
        <f t="shared" ref="I38" si="11">E38+H38</f>
        <v>13385</v>
      </c>
      <c r="J38" s="29">
        <v>7816</v>
      </c>
      <c r="K38" s="392">
        <v>5569</v>
      </c>
      <c r="L38" s="31">
        <v>7490</v>
      </c>
      <c r="M38" s="29">
        <v>3605</v>
      </c>
      <c r="N38" s="29">
        <v>400</v>
      </c>
      <c r="O38" s="30">
        <v>1890</v>
      </c>
    </row>
    <row r="39" spans="2:15" x14ac:dyDescent="0.2">
      <c r="B39" s="35" t="s">
        <v>607</v>
      </c>
      <c r="C39" s="24">
        <v>2244</v>
      </c>
      <c r="D39" s="24">
        <v>1452</v>
      </c>
      <c r="E39" s="26">
        <f t="shared" ref="E39" si="12">C39+D39</f>
        <v>3696</v>
      </c>
      <c r="F39" s="29">
        <v>10024</v>
      </c>
      <c r="G39" s="29">
        <v>474</v>
      </c>
      <c r="H39" s="26">
        <f t="shared" ref="H39" si="13">F39+G39</f>
        <v>10498</v>
      </c>
      <c r="I39" s="28">
        <f t="shared" ref="I39" si="14">E39+H39</f>
        <v>14194</v>
      </c>
      <c r="J39" s="29">
        <v>8383</v>
      </c>
      <c r="K39" s="392">
        <v>5811</v>
      </c>
      <c r="L39" s="31">
        <v>8010</v>
      </c>
      <c r="M39" s="29">
        <v>3820</v>
      </c>
      <c r="N39" s="29">
        <v>436</v>
      </c>
      <c r="O39" s="30">
        <v>1928</v>
      </c>
    </row>
    <row r="40" spans="2:15" x14ac:dyDescent="0.2">
      <c r="B40" s="35" t="s">
        <v>609</v>
      </c>
      <c r="C40" s="24">
        <v>2520</v>
      </c>
      <c r="D40" s="24">
        <v>1566</v>
      </c>
      <c r="E40" s="26">
        <f t="shared" ref="E40" si="15">C40+D40</f>
        <v>4086</v>
      </c>
      <c r="F40" s="29">
        <v>10659</v>
      </c>
      <c r="G40" s="29">
        <v>425</v>
      </c>
      <c r="H40" s="26">
        <f t="shared" ref="H40" si="16">F40+G40</f>
        <v>11084</v>
      </c>
      <c r="I40" s="28">
        <f t="shared" ref="I40" si="17">E40+H40</f>
        <v>15170</v>
      </c>
      <c r="J40" s="29">
        <v>9205</v>
      </c>
      <c r="K40" s="392">
        <v>5965</v>
      </c>
      <c r="L40" s="31">
        <v>9131</v>
      </c>
      <c r="M40" s="29">
        <v>3491</v>
      </c>
      <c r="N40" s="29">
        <v>421</v>
      </c>
      <c r="O40" s="30">
        <v>2127</v>
      </c>
    </row>
    <row r="41" spans="2:15" x14ac:dyDescent="0.2">
      <c r="B41" s="35" t="s">
        <v>611</v>
      </c>
      <c r="C41" s="24">
        <v>2152</v>
      </c>
      <c r="D41" s="24">
        <v>1275</v>
      </c>
      <c r="E41" s="26">
        <f t="shared" ref="E41" si="18">C41+D41</f>
        <v>3427</v>
      </c>
      <c r="F41" s="29">
        <v>8572</v>
      </c>
      <c r="G41" s="29">
        <v>340</v>
      </c>
      <c r="H41" s="26">
        <f t="shared" ref="H41" si="19">F41+G41</f>
        <v>8912</v>
      </c>
      <c r="I41" s="28">
        <f t="shared" ref="I41" si="20">E41+H41</f>
        <v>12339</v>
      </c>
      <c r="J41" s="29">
        <v>7617</v>
      </c>
      <c r="K41" s="392">
        <v>4722</v>
      </c>
      <c r="L41" s="31">
        <v>7418</v>
      </c>
      <c r="M41" s="29">
        <v>2996</v>
      </c>
      <c r="N41" s="29">
        <v>317</v>
      </c>
      <c r="O41" s="30">
        <v>1608</v>
      </c>
    </row>
    <row r="42" spans="2:15" x14ac:dyDescent="0.2">
      <c r="B42" s="35" t="s">
        <v>628</v>
      </c>
      <c r="C42" s="24">
        <v>2910</v>
      </c>
      <c r="D42" s="24">
        <v>1418</v>
      </c>
      <c r="E42" s="26">
        <f t="shared" ref="E42" si="21">C42+D42</f>
        <v>4328</v>
      </c>
      <c r="F42" s="29">
        <v>11381</v>
      </c>
      <c r="G42" s="29">
        <v>529</v>
      </c>
      <c r="H42" s="26">
        <f t="shared" ref="H42" si="22">F42+G42</f>
        <v>11910</v>
      </c>
      <c r="I42" s="28">
        <f t="shared" ref="I42" si="23">E42+H42</f>
        <v>16238</v>
      </c>
      <c r="J42" s="29">
        <v>9945</v>
      </c>
      <c r="K42" s="392">
        <v>6293</v>
      </c>
      <c r="L42" s="31">
        <v>9387</v>
      </c>
      <c r="M42" s="29">
        <v>4208</v>
      </c>
      <c r="N42" s="29">
        <v>412</v>
      </c>
      <c r="O42" s="30">
        <v>2231</v>
      </c>
    </row>
    <row r="43" spans="2:15" x14ac:dyDescent="0.2">
      <c r="B43" s="412" t="s">
        <v>630</v>
      </c>
      <c r="C43" s="11">
        <f>SUM(C33:C42)</f>
        <v>22760</v>
      </c>
      <c r="D43" s="11">
        <f>SUM(D33:D42)</f>
        <v>14073</v>
      </c>
      <c r="E43" s="3">
        <f>C43+D43</f>
        <v>36833</v>
      </c>
      <c r="F43" s="11">
        <f t="shared" ref="F43:G43" si="24">SUM(F33:F42)</f>
        <v>102341</v>
      </c>
      <c r="G43" s="11">
        <f t="shared" si="24"/>
        <v>5736</v>
      </c>
      <c r="H43" s="3">
        <f>F43+G43</f>
        <v>108077</v>
      </c>
      <c r="I43" s="38">
        <f>SUM(I33:I42)</f>
        <v>144910</v>
      </c>
      <c r="J43" s="11">
        <f>SUM(J33:J42)</f>
        <v>86675</v>
      </c>
      <c r="K43" s="16">
        <f>SUM(K33:K42)</f>
        <v>58235</v>
      </c>
      <c r="L43" s="15">
        <f t="shared" ref="L43:O43" si="25">SUM(L33:L42)</f>
        <v>84725</v>
      </c>
      <c r="M43" s="11">
        <f t="shared" si="25"/>
        <v>36712</v>
      </c>
      <c r="N43" s="11">
        <f t="shared" si="25"/>
        <v>4032</v>
      </c>
      <c r="O43" s="16">
        <f t="shared" si="25"/>
        <v>19441</v>
      </c>
    </row>
    <row r="44" spans="2:15" ht="12.75" thickBot="1" x14ac:dyDescent="0.25">
      <c r="B44" s="39" t="s">
        <v>43</v>
      </c>
      <c r="C44" s="40">
        <f t="shared" ref="C44:O44" si="26">C11+C12+C13+C14+C15+C16+C17+C18+C19+C32+C43</f>
        <v>437230</v>
      </c>
      <c r="D44" s="40">
        <f t="shared" si="26"/>
        <v>241076</v>
      </c>
      <c r="E44" s="40">
        <f t="shared" si="26"/>
        <v>678306</v>
      </c>
      <c r="F44" s="40">
        <f t="shared" si="26"/>
        <v>1277371</v>
      </c>
      <c r="G44" s="40">
        <f t="shared" si="26"/>
        <v>75629</v>
      </c>
      <c r="H44" s="40">
        <f t="shared" si="26"/>
        <v>1353000</v>
      </c>
      <c r="I44" s="40">
        <f t="shared" si="26"/>
        <v>2031306</v>
      </c>
      <c r="J44" s="40">
        <f t="shared" si="26"/>
        <v>1280019</v>
      </c>
      <c r="K44" s="40">
        <f t="shared" si="26"/>
        <v>751287</v>
      </c>
      <c r="L44" s="40">
        <f t="shared" si="26"/>
        <v>1298586</v>
      </c>
      <c r="M44" s="40">
        <f t="shared" si="26"/>
        <v>293806</v>
      </c>
      <c r="N44" s="40">
        <f t="shared" si="26"/>
        <v>57239</v>
      </c>
      <c r="O44" s="41">
        <f t="shared" si="26"/>
        <v>381675</v>
      </c>
    </row>
    <row r="45" spans="2:15" x14ac:dyDescent="0.2">
      <c r="B45" s="188" t="s">
        <v>149</v>
      </c>
    </row>
    <row r="46" spans="2:15" x14ac:dyDescent="0.2">
      <c r="B46" s="188" t="s">
        <v>150</v>
      </c>
    </row>
  </sheetData>
  <mergeCells count="7">
    <mergeCell ref="B5:O5"/>
    <mergeCell ref="B6:O6"/>
    <mergeCell ref="B8:O8"/>
    <mergeCell ref="B9:B10"/>
    <mergeCell ref="C9:I9"/>
    <mergeCell ref="J9:K9"/>
    <mergeCell ref="L9:O9"/>
  </mergeCells>
  <hyperlinks>
    <hyperlink ref="Q5" location="'Índice Pensiones Solidarias'!A1" display="Volver Sistema de Pensiones Solidadias"/>
  </hyperlinks>
  <pageMargins left="0.7" right="0.7" top="0.75" bottom="0.75" header="0.3" footer="0.3"/>
  <pageSetup orientation="portrait" verticalDpi="0" r:id="rId1"/>
  <ignoredErrors>
    <ignoredError sqref="C32:D32 F32:G32 J32:O32" formulaRange="1"/>
    <ignoredError sqref="H43 E43" formula="1"/>
    <ignoredError sqref="E32 H32:I32"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Q53"/>
  <sheetViews>
    <sheetView showGridLines="0" zoomScaleNormal="100" workbookViewId="0"/>
  </sheetViews>
  <sheetFormatPr baseColWidth="10" defaultColWidth="11.42578125" defaultRowHeight="12" x14ac:dyDescent="0.2"/>
  <cols>
    <col min="1" max="1" width="6" style="188" customWidth="1"/>
    <col min="2" max="2" width="14" style="188" customWidth="1"/>
    <col min="3" max="16384" width="11.42578125" style="188"/>
  </cols>
  <sheetData>
    <row r="2" spans="1:17" s="371" customFormat="1" ht="12.75" x14ac:dyDescent="0.2">
      <c r="A2" s="217" t="s">
        <v>121</v>
      </c>
    </row>
    <row r="3" spans="1:17" s="371" customFormat="1" ht="12.75" x14ac:dyDescent="0.2">
      <c r="A3" s="217" t="s">
        <v>122</v>
      </c>
    </row>
    <row r="4" spans="1:17" s="371" customFormat="1" ht="12.75" x14ac:dyDescent="0.2"/>
    <row r="5" spans="1:17" s="371" customFormat="1" ht="12.75" x14ac:dyDescent="0.2">
      <c r="B5" s="424" t="s">
        <v>601</v>
      </c>
      <c r="C5" s="424"/>
      <c r="D5" s="424"/>
      <c r="E5" s="424"/>
      <c r="F5" s="424"/>
      <c r="G5" s="424"/>
      <c r="H5" s="424"/>
      <c r="I5" s="424"/>
      <c r="J5" s="424"/>
      <c r="K5" s="424"/>
      <c r="L5" s="424"/>
      <c r="M5" s="424"/>
      <c r="N5" s="424"/>
      <c r="O5" s="424"/>
      <c r="Q5" s="391" t="s">
        <v>596</v>
      </c>
    </row>
    <row r="6" spans="1:17" s="371" customFormat="1" ht="12.75" x14ac:dyDescent="0.2">
      <c r="B6" s="424" t="str">
        <f>'Solicitudes Nacional'!B6:O6</f>
        <v>Julio de 2008 a octubre 2018</v>
      </c>
      <c r="C6" s="424"/>
      <c r="D6" s="424"/>
      <c r="E6" s="424"/>
      <c r="F6" s="424"/>
      <c r="G6" s="424"/>
      <c r="H6" s="424"/>
      <c r="I6" s="424"/>
      <c r="J6" s="424"/>
      <c r="K6" s="424"/>
      <c r="L6" s="424"/>
      <c r="M6" s="424"/>
      <c r="N6" s="424"/>
      <c r="O6" s="424"/>
    </row>
    <row r="7" spans="1:17" ht="12.75" thickBot="1" x14ac:dyDescent="0.25"/>
    <row r="8" spans="1:17" ht="12.75" thickBot="1" x14ac:dyDescent="0.25">
      <c r="B8" s="425" t="s">
        <v>44</v>
      </c>
      <c r="C8" s="426"/>
      <c r="D8" s="426"/>
      <c r="E8" s="426"/>
      <c r="F8" s="426"/>
      <c r="G8" s="426"/>
      <c r="H8" s="426"/>
      <c r="I8" s="426"/>
      <c r="J8" s="426"/>
      <c r="K8" s="426"/>
      <c r="L8" s="426"/>
      <c r="M8" s="426"/>
      <c r="N8" s="426"/>
      <c r="O8" s="427"/>
    </row>
    <row r="9" spans="1:17" ht="12.75" thickBot="1" x14ac:dyDescent="0.25">
      <c r="B9" s="428" t="s">
        <v>45</v>
      </c>
      <c r="C9" s="425" t="s">
        <v>2</v>
      </c>
      <c r="D9" s="426"/>
      <c r="E9" s="426"/>
      <c r="F9" s="426"/>
      <c r="G9" s="426"/>
      <c r="H9" s="426"/>
      <c r="I9" s="427"/>
      <c r="J9" s="425" t="s">
        <v>3</v>
      </c>
      <c r="K9" s="427"/>
      <c r="L9" s="425" t="s">
        <v>4</v>
      </c>
      <c r="M9" s="426"/>
      <c r="N9" s="426"/>
      <c r="O9" s="427"/>
    </row>
    <row r="10" spans="1:17" ht="24.75" thickBot="1" x14ac:dyDescent="0.25">
      <c r="B10" s="434"/>
      <c r="C10" s="93" t="s">
        <v>5</v>
      </c>
      <c r="D10" s="94" t="s">
        <v>6</v>
      </c>
      <c r="E10" s="95" t="s">
        <v>7</v>
      </c>
      <c r="F10" s="94" t="s">
        <v>8</v>
      </c>
      <c r="G10" s="94" t="s">
        <v>9</v>
      </c>
      <c r="H10" s="96" t="s">
        <v>10</v>
      </c>
      <c r="I10" s="97" t="s">
        <v>46</v>
      </c>
      <c r="J10" s="98" t="s">
        <v>47</v>
      </c>
      <c r="K10" s="99" t="s">
        <v>13</v>
      </c>
      <c r="L10" s="100" t="s">
        <v>14</v>
      </c>
      <c r="M10" s="101" t="s">
        <v>15</v>
      </c>
      <c r="N10" s="101" t="s">
        <v>16</v>
      </c>
      <c r="O10" s="102" t="s">
        <v>17</v>
      </c>
    </row>
    <row r="11" spans="1:17" x14ac:dyDescent="0.2">
      <c r="B11" s="52" t="s">
        <v>18</v>
      </c>
      <c r="C11" s="53">
        <v>83926</v>
      </c>
      <c r="D11" s="54">
        <v>21763</v>
      </c>
      <c r="E11" s="55">
        <f t="shared" ref="E11:E16" si="0">C11+D11</f>
        <v>105689</v>
      </c>
      <c r="F11" s="54">
        <v>9666</v>
      </c>
      <c r="G11" s="54">
        <v>1628</v>
      </c>
      <c r="H11" s="56">
        <f t="shared" ref="H11:H17" si="1">F11+G11</f>
        <v>11294</v>
      </c>
      <c r="I11" s="57">
        <f t="shared" ref="I11:I16" si="2">E11+H11</f>
        <v>116983</v>
      </c>
      <c r="J11" s="53">
        <v>89933</v>
      </c>
      <c r="K11" s="58">
        <v>27050</v>
      </c>
      <c r="L11" s="59">
        <v>79515</v>
      </c>
      <c r="M11" s="60">
        <v>1004</v>
      </c>
      <c r="N11" s="60">
        <v>0</v>
      </c>
      <c r="O11" s="61">
        <v>36464</v>
      </c>
    </row>
    <row r="12" spans="1:17" x14ac:dyDescent="0.2">
      <c r="B12" s="52" t="s">
        <v>19</v>
      </c>
      <c r="C12" s="11">
        <v>57791</v>
      </c>
      <c r="D12" s="37">
        <v>20961</v>
      </c>
      <c r="E12" s="4">
        <f t="shared" si="0"/>
        <v>78752</v>
      </c>
      <c r="F12" s="37">
        <v>277006</v>
      </c>
      <c r="G12" s="37">
        <v>9792</v>
      </c>
      <c r="H12" s="62">
        <f t="shared" si="1"/>
        <v>286798</v>
      </c>
      <c r="I12" s="63">
        <f t="shared" si="2"/>
        <v>365550</v>
      </c>
      <c r="J12" s="11">
        <v>224962</v>
      </c>
      <c r="K12" s="64">
        <v>140588</v>
      </c>
      <c r="L12" s="65">
        <v>272721</v>
      </c>
      <c r="M12" s="65">
        <v>26657</v>
      </c>
      <c r="N12" s="65">
        <v>0</v>
      </c>
      <c r="O12" s="66">
        <v>66172</v>
      </c>
    </row>
    <row r="13" spans="1:17" x14ac:dyDescent="0.2">
      <c r="B13" s="52" t="s">
        <v>20</v>
      </c>
      <c r="C13" s="65">
        <v>36098</v>
      </c>
      <c r="D13" s="67">
        <v>13242</v>
      </c>
      <c r="E13" s="4">
        <f t="shared" si="0"/>
        <v>49340</v>
      </c>
      <c r="F13" s="67">
        <v>137903</v>
      </c>
      <c r="G13" s="67">
        <v>9911</v>
      </c>
      <c r="H13" s="62">
        <f t="shared" si="1"/>
        <v>147814</v>
      </c>
      <c r="I13" s="63">
        <f t="shared" si="2"/>
        <v>197154</v>
      </c>
      <c r="J13" s="11">
        <v>119654</v>
      </c>
      <c r="K13" s="64">
        <v>77500</v>
      </c>
      <c r="L13" s="65">
        <v>120953</v>
      </c>
      <c r="M13" s="65">
        <v>25691</v>
      </c>
      <c r="N13" s="65">
        <v>3837</v>
      </c>
      <c r="O13" s="66">
        <v>46673</v>
      </c>
    </row>
    <row r="14" spans="1:17" x14ac:dyDescent="0.2">
      <c r="B14" s="52" t="s">
        <v>21</v>
      </c>
      <c r="C14" s="11">
        <v>29811</v>
      </c>
      <c r="D14" s="37">
        <v>10346</v>
      </c>
      <c r="E14" s="4">
        <f t="shared" si="0"/>
        <v>40157</v>
      </c>
      <c r="F14" s="37">
        <v>90244</v>
      </c>
      <c r="G14" s="37">
        <v>8697</v>
      </c>
      <c r="H14" s="62">
        <f t="shared" si="1"/>
        <v>98941</v>
      </c>
      <c r="I14" s="63">
        <f t="shared" si="2"/>
        <v>139098</v>
      </c>
      <c r="J14" s="11">
        <v>84677</v>
      </c>
      <c r="K14" s="9">
        <v>54421</v>
      </c>
      <c r="L14" s="65">
        <v>81301</v>
      </c>
      <c r="M14" s="65">
        <v>19165</v>
      </c>
      <c r="N14" s="65">
        <v>8017</v>
      </c>
      <c r="O14" s="66">
        <v>30615</v>
      </c>
    </row>
    <row r="15" spans="1:17" x14ac:dyDescent="0.2">
      <c r="B15" s="52" t="s">
        <v>22</v>
      </c>
      <c r="C15" s="11">
        <v>29013</v>
      </c>
      <c r="D15" s="37">
        <v>9891</v>
      </c>
      <c r="E15" s="4">
        <f t="shared" si="0"/>
        <v>38904</v>
      </c>
      <c r="F15" s="37">
        <v>113336</v>
      </c>
      <c r="G15" s="37">
        <v>7011</v>
      </c>
      <c r="H15" s="62">
        <f t="shared" si="1"/>
        <v>120347</v>
      </c>
      <c r="I15" s="63">
        <f t="shared" si="2"/>
        <v>159251</v>
      </c>
      <c r="J15" s="11">
        <v>95235</v>
      </c>
      <c r="K15" s="9">
        <v>64016</v>
      </c>
      <c r="L15" s="65">
        <v>105746</v>
      </c>
      <c r="M15" s="65">
        <v>20843</v>
      </c>
      <c r="N15" s="65">
        <v>7849</v>
      </c>
      <c r="O15" s="66">
        <v>24813</v>
      </c>
    </row>
    <row r="16" spans="1:17" x14ac:dyDescent="0.2">
      <c r="B16" s="52" t="s">
        <v>23</v>
      </c>
      <c r="C16" s="11">
        <v>29558</v>
      </c>
      <c r="D16" s="37">
        <v>8904</v>
      </c>
      <c r="E16" s="4">
        <f t="shared" si="0"/>
        <v>38462</v>
      </c>
      <c r="F16" s="37">
        <v>65551</v>
      </c>
      <c r="G16" s="37">
        <v>6049</v>
      </c>
      <c r="H16" s="62">
        <f t="shared" si="1"/>
        <v>71600</v>
      </c>
      <c r="I16" s="63">
        <f t="shared" si="2"/>
        <v>110062</v>
      </c>
      <c r="J16" s="11">
        <v>65774</v>
      </c>
      <c r="K16" s="9">
        <v>44288</v>
      </c>
      <c r="L16" s="65">
        <v>68652</v>
      </c>
      <c r="M16" s="65">
        <v>19386</v>
      </c>
      <c r="N16" s="65">
        <v>5326</v>
      </c>
      <c r="O16" s="66">
        <v>16698</v>
      </c>
    </row>
    <row r="17" spans="2:15" x14ac:dyDescent="0.2">
      <c r="B17" s="52" t="s">
        <v>24</v>
      </c>
      <c r="C17" s="11">
        <v>32593</v>
      </c>
      <c r="D17" s="37">
        <v>9996</v>
      </c>
      <c r="E17" s="4">
        <f>C17+D17</f>
        <v>42589</v>
      </c>
      <c r="F17" s="37">
        <v>70042</v>
      </c>
      <c r="G17" s="37">
        <v>5270</v>
      </c>
      <c r="H17" s="62">
        <f t="shared" si="1"/>
        <v>75312</v>
      </c>
      <c r="I17" s="63">
        <f>E17+H17</f>
        <v>117901</v>
      </c>
      <c r="J17" s="11">
        <v>70002</v>
      </c>
      <c r="K17" s="9">
        <v>47899</v>
      </c>
      <c r="L17" s="15">
        <v>72048</v>
      </c>
      <c r="M17" s="11">
        <v>22546</v>
      </c>
      <c r="N17" s="11">
        <v>5133</v>
      </c>
      <c r="O17" s="16">
        <v>18174</v>
      </c>
    </row>
    <row r="18" spans="2:15" x14ac:dyDescent="0.2">
      <c r="B18" s="52" t="s">
        <v>25</v>
      </c>
      <c r="C18" s="11">
        <v>26414</v>
      </c>
      <c r="D18" s="37">
        <v>11689</v>
      </c>
      <c r="E18" s="4">
        <f>C18+D18</f>
        <v>38103</v>
      </c>
      <c r="F18" s="37">
        <v>71155</v>
      </c>
      <c r="G18" s="37">
        <v>2081</v>
      </c>
      <c r="H18" s="62">
        <f>F18+G18</f>
        <v>73236</v>
      </c>
      <c r="I18" s="63">
        <f>E18+H18</f>
        <v>111339</v>
      </c>
      <c r="J18" s="11">
        <v>66002</v>
      </c>
      <c r="K18" s="9">
        <v>45337</v>
      </c>
      <c r="L18" s="65">
        <v>65219</v>
      </c>
      <c r="M18" s="65">
        <v>24953</v>
      </c>
      <c r="N18" s="65">
        <v>4306</v>
      </c>
      <c r="O18" s="66">
        <v>16861</v>
      </c>
    </row>
    <row r="19" spans="2:15" x14ac:dyDescent="0.2">
      <c r="B19" s="52" t="s">
        <v>26</v>
      </c>
      <c r="C19" s="11">
        <v>21821</v>
      </c>
      <c r="D19" s="37">
        <v>11783</v>
      </c>
      <c r="E19" s="4">
        <f>C19+D19</f>
        <v>33604</v>
      </c>
      <c r="F19" s="37">
        <v>65460</v>
      </c>
      <c r="G19" s="37">
        <v>2218</v>
      </c>
      <c r="H19" s="62">
        <f>F19+G19</f>
        <v>67678</v>
      </c>
      <c r="I19" s="63">
        <f>E19+H19</f>
        <v>101282</v>
      </c>
      <c r="J19" s="11">
        <v>60887</v>
      </c>
      <c r="K19" s="9">
        <v>40395</v>
      </c>
      <c r="L19" s="15">
        <v>58603</v>
      </c>
      <c r="M19" s="11">
        <v>23647</v>
      </c>
      <c r="N19" s="11">
        <v>3436</v>
      </c>
      <c r="O19" s="16">
        <v>15596</v>
      </c>
    </row>
    <row r="20" spans="2:15" x14ac:dyDescent="0.2">
      <c r="B20" s="68" t="s">
        <v>27</v>
      </c>
      <c r="C20" s="69">
        <v>2359</v>
      </c>
      <c r="D20" s="70">
        <v>1001</v>
      </c>
      <c r="E20" s="71">
        <f t="shared" ref="E20:E31" si="3">C20+D20</f>
        <v>3360</v>
      </c>
      <c r="F20" s="72">
        <v>6051</v>
      </c>
      <c r="G20" s="72">
        <v>225</v>
      </c>
      <c r="H20" s="73">
        <f t="shared" ref="H20:H31" si="4">F20+G20</f>
        <v>6276</v>
      </c>
      <c r="I20" s="74">
        <f t="shared" ref="I20:I31" si="5">E20+H20</f>
        <v>9636</v>
      </c>
      <c r="J20" s="75">
        <v>5835</v>
      </c>
      <c r="K20" s="76">
        <v>3801</v>
      </c>
      <c r="L20" s="75">
        <v>5658</v>
      </c>
      <c r="M20" s="72">
        <v>2161</v>
      </c>
      <c r="N20" s="72">
        <v>306</v>
      </c>
      <c r="O20" s="76">
        <v>1511</v>
      </c>
    </row>
    <row r="21" spans="2:15" x14ac:dyDescent="0.2">
      <c r="B21" s="32" t="s">
        <v>28</v>
      </c>
      <c r="C21" s="24">
        <v>1593</v>
      </c>
      <c r="D21" s="25">
        <v>871</v>
      </c>
      <c r="E21" s="77">
        <f t="shared" si="3"/>
        <v>2464</v>
      </c>
      <c r="F21" s="27">
        <v>5680</v>
      </c>
      <c r="G21" s="27">
        <v>183</v>
      </c>
      <c r="H21" s="78">
        <f t="shared" si="4"/>
        <v>5863</v>
      </c>
      <c r="I21" s="79">
        <f t="shared" si="5"/>
        <v>8327</v>
      </c>
      <c r="J21" s="29">
        <v>4926</v>
      </c>
      <c r="K21" s="80">
        <v>3401</v>
      </c>
      <c r="L21" s="29">
        <v>5032</v>
      </c>
      <c r="M21" s="27">
        <v>1876</v>
      </c>
      <c r="N21" s="27">
        <v>256</v>
      </c>
      <c r="O21" s="80">
        <v>1163</v>
      </c>
    </row>
    <row r="22" spans="2:15" x14ac:dyDescent="0.2">
      <c r="B22" s="35" t="s">
        <v>29</v>
      </c>
      <c r="C22" s="24">
        <v>2053</v>
      </c>
      <c r="D22" s="25">
        <v>1109</v>
      </c>
      <c r="E22" s="77">
        <f t="shared" si="3"/>
        <v>3162</v>
      </c>
      <c r="F22" s="27">
        <v>6997</v>
      </c>
      <c r="G22" s="27">
        <v>195</v>
      </c>
      <c r="H22" s="78">
        <f t="shared" si="4"/>
        <v>7192</v>
      </c>
      <c r="I22" s="79">
        <f t="shared" si="5"/>
        <v>10354</v>
      </c>
      <c r="J22" s="29">
        <v>6086</v>
      </c>
      <c r="K22" s="80">
        <v>4268</v>
      </c>
      <c r="L22" s="29">
        <v>6093</v>
      </c>
      <c r="M22" s="27">
        <v>2512</v>
      </c>
      <c r="N22" s="27">
        <v>284</v>
      </c>
      <c r="O22" s="80">
        <v>1465</v>
      </c>
    </row>
    <row r="23" spans="2:15" x14ac:dyDescent="0.2">
      <c r="B23" s="35" t="s">
        <v>48</v>
      </c>
      <c r="C23" s="24">
        <v>1828</v>
      </c>
      <c r="D23" s="25">
        <v>948</v>
      </c>
      <c r="E23" s="77">
        <f t="shared" si="3"/>
        <v>2776</v>
      </c>
      <c r="F23" s="27">
        <v>5413</v>
      </c>
      <c r="G23" s="27">
        <v>192</v>
      </c>
      <c r="H23" s="73">
        <f t="shared" si="4"/>
        <v>5605</v>
      </c>
      <c r="I23" s="74">
        <f t="shared" si="5"/>
        <v>8381</v>
      </c>
      <c r="J23" s="29">
        <v>4955</v>
      </c>
      <c r="K23" s="80">
        <v>3426</v>
      </c>
      <c r="L23" s="29">
        <v>4923</v>
      </c>
      <c r="M23" s="27">
        <v>2015</v>
      </c>
      <c r="N23" s="27">
        <v>212</v>
      </c>
      <c r="O23" s="80">
        <v>1231</v>
      </c>
    </row>
    <row r="24" spans="2:15" x14ac:dyDescent="0.2">
      <c r="B24" s="35" t="s">
        <v>31</v>
      </c>
      <c r="C24" s="24">
        <v>1791</v>
      </c>
      <c r="D24" s="25">
        <v>961</v>
      </c>
      <c r="E24" s="77">
        <f t="shared" si="3"/>
        <v>2752</v>
      </c>
      <c r="F24" s="27">
        <v>7546</v>
      </c>
      <c r="G24" s="27">
        <v>231</v>
      </c>
      <c r="H24" s="73">
        <f t="shared" si="4"/>
        <v>7777</v>
      </c>
      <c r="I24" s="74">
        <f t="shared" si="5"/>
        <v>10529</v>
      </c>
      <c r="J24" s="29">
        <v>5641</v>
      </c>
      <c r="K24" s="80">
        <v>4888</v>
      </c>
      <c r="L24" s="29">
        <v>5910</v>
      </c>
      <c r="M24" s="27">
        <v>2776</v>
      </c>
      <c r="N24" s="27">
        <v>387</v>
      </c>
      <c r="O24" s="80">
        <v>1456</v>
      </c>
    </row>
    <row r="25" spans="2:15" x14ac:dyDescent="0.2">
      <c r="B25" s="35" t="s">
        <v>32</v>
      </c>
      <c r="C25" s="24">
        <v>1520</v>
      </c>
      <c r="D25" s="25">
        <v>922</v>
      </c>
      <c r="E25" s="77">
        <f t="shared" si="3"/>
        <v>2442</v>
      </c>
      <c r="F25" s="27">
        <v>5843</v>
      </c>
      <c r="G25" s="27">
        <v>192</v>
      </c>
      <c r="H25" s="73">
        <f t="shared" si="4"/>
        <v>6035</v>
      </c>
      <c r="I25" s="74">
        <f t="shared" si="5"/>
        <v>8477</v>
      </c>
      <c r="J25" s="29">
        <v>4780</v>
      </c>
      <c r="K25" s="80">
        <v>3697</v>
      </c>
      <c r="L25" s="29">
        <v>4803</v>
      </c>
      <c r="M25" s="27">
        <v>2063</v>
      </c>
      <c r="N25" s="27">
        <v>316</v>
      </c>
      <c r="O25" s="80">
        <v>1295</v>
      </c>
    </row>
    <row r="26" spans="2:15" x14ac:dyDescent="0.2">
      <c r="B26" s="35" t="s">
        <v>33</v>
      </c>
      <c r="C26" s="24">
        <v>1791</v>
      </c>
      <c r="D26" s="25">
        <v>1056</v>
      </c>
      <c r="E26" s="77">
        <f t="shared" si="3"/>
        <v>2847</v>
      </c>
      <c r="F26" s="27">
        <v>7215</v>
      </c>
      <c r="G26" s="27">
        <v>260</v>
      </c>
      <c r="H26" s="73">
        <f t="shared" si="4"/>
        <v>7475</v>
      </c>
      <c r="I26" s="74">
        <f t="shared" si="5"/>
        <v>10322</v>
      </c>
      <c r="J26" s="29">
        <v>5999</v>
      </c>
      <c r="K26" s="80">
        <v>4323</v>
      </c>
      <c r="L26" s="29">
        <v>5988</v>
      </c>
      <c r="M26" s="27">
        <v>2543</v>
      </c>
      <c r="N26" s="27">
        <v>304</v>
      </c>
      <c r="O26" s="80">
        <v>1487</v>
      </c>
    </row>
    <row r="27" spans="2:15" x14ac:dyDescent="0.2">
      <c r="B27" s="35" t="s">
        <v>34</v>
      </c>
      <c r="C27" s="24">
        <v>2272</v>
      </c>
      <c r="D27" s="25">
        <v>1092</v>
      </c>
      <c r="E27" s="77">
        <f t="shared" si="3"/>
        <v>3364</v>
      </c>
      <c r="F27" s="27">
        <v>7421</v>
      </c>
      <c r="G27" s="27">
        <v>273</v>
      </c>
      <c r="H27" s="73">
        <f t="shared" si="4"/>
        <v>7694</v>
      </c>
      <c r="I27" s="74">
        <f t="shared" si="5"/>
        <v>11058</v>
      </c>
      <c r="J27" s="29">
        <v>6573</v>
      </c>
      <c r="K27" s="80">
        <v>4485</v>
      </c>
      <c r="L27" s="29">
        <v>6567</v>
      </c>
      <c r="M27" s="27">
        <v>2577</v>
      </c>
      <c r="N27" s="27">
        <v>304</v>
      </c>
      <c r="O27" s="80">
        <v>1610</v>
      </c>
    </row>
    <row r="28" spans="2:15" x14ac:dyDescent="0.2">
      <c r="B28" s="35" t="s">
        <v>35</v>
      </c>
      <c r="C28" s="24">
        <v>1771</v>
      </c>
      <c r="D28" s="25">
        <v>926</v>
      </c>
      <c r="E28" s="77">
        <f t="shared" si="3"/>
        <v>2697</v>
      </c>
      <c r="F28" s="27">
        <v>6179</v>
      </c>
      <c r="G28" s="27">
        <v>236</v>
      </c>
      <c r="H28" s="73">
        <f t="shared" si="4"/>
        <v>6415</v>
      </c>
      <c r="I28" s="74">
        <f t="shared" si="5"/>
        <v>9112</v>
      </c>
      <c r="J28" s="29">
        <v>5299</v>
      </c>
      <c r="K28" s="80">
        <v>3813</v>
      </c>
      <c r="L28" s="29">
        <v>5293</v>
      </c>
      <c r="M28" s="27">
        <v>2208</v>
      </c>
      <c r="N28" s="27">
        <v>228</v>
      </c>
      <c r="O28" s="80">
        <v>1383</v>
      </c>
    </row>
    <row r="29" spans="2:15" x14ac:dyDescent="0.2">
      <c r="B29" s="32" t="s">
        <v>36</v>
      </c>
      <c r="C29" s="24">
        <v>1995</v>
      </c>
      <c r="D29" s="25">
        <v>1004</v>
      </c>
      <c r="E29" s="77">
        <f t="shared" si="3"/>
        <v>2999</v>
      </c>
      <c r="F29" s="27">
        <v>7480</v>
      </c>
      <c r="G29" s="27">
        <v>274</v>
      </c>
      <c r="H29" s="73">
        <f t="shared" si="4"/>
        <v>7754</v>
      </c>
      <c r="I29" s="74">
        <f t="shared" si="5"/>
        <v>10753</v>
      </c>
      <c r="J29" s="29">
        <v>6330</v>
      </c>
      <c r="K29" s="80">
        <v>4423</v>
      </c>
      <c r="L29" s="29">
        <v>6172</v>
      </c>
      <c r="M29" s="27">
        <v>2532</v>
      </c>
      <c r="N29" s="27">
        <v>348</v>
      </c>
      <c r="O29" s="80">
        <v>1701</v>
      </c>
    </row>
    <row r="30" spans="2:15" x14ac:dyDescent="0.2">
      <c r="B30" s="35" t="s">
        <v>37</v>
      </c>
      <c r="C30" s="24">
        <v>1899</v>
      </c>
      <c r="D30" s="25">
        <v>1088</v>
      </c>
      <c r="E30" s="77">
        <f t="shared" si="3"/>
        <v>2987</v>
      </c>
      <c r="F30" s="27">
        <v>7043</v>
      </c>
      <c r="G30" s="27">
        <v>287</v>
      </c>
      <c r="H30" s="73">
        <f t="shared" si="4"/>
        <v>7330</v>
      </c>
      <c r="I30" s="74">
        <f t="shared" si="5"/>
        <v>10317</v>
      </c>
      <c r="J30" s="29">
        <v>6100</v>
      </c>
      <c r="K30" s="80">
        <v>4217</v>
      </c>
      <c r="L30" s="29">
        <v>5656</v>
      </c>
      <c r="M30" s="27">
        <v>2746</v>
      </c>
      <c r="N30" s="27">
        <v>320</v>
      </c>
      <c r="O30" s="80">
        <v>1595</v>
      </c>
    </row>
    <row r="31" spans="2:15" x14ac:dyDescent="0.2">
      <c r="B31" s="81" t="s">
        <v>38</v>
      </c>
      <c r="C31" s="82">
        <v>1861</v>
      </c>
      <c r="D31" s="82">
        <v>911</v>
      </c>
      <c r="E31" s="83">
        <f t="shared" si="3"/>
        <v>2772</v>
      </c>
      <c r="F31" s="27">
        <v>6844</v>
      </c>
      <c r="G31" s="27">
        <v>255</v>
      </c>
      <c r="H31" s="73">
        <f t="shared" si="4"/>
        <v>7099</v>
      </c>
      <c r="I31" s="74">
        <f t="shared" si="5"/>
        <v>9871</v>
      </c>
      <c r="J31" s="29">
        <v>5611</v>
      </c>
      <c r="K31" s="80">
        <v>4260</v>
      </c>
      <c r="L31" s="29">
        <v>5556</v>
      </c>
      <c r="M31" s="27">
        <v>2496</v>
      </c>
      <c r="N31" s="27">
        <v>285</v>
      </c>
      <c r="O31" s="80">
        <v>1534</v>
      </c>
    </row>
    <row r="32" spans="2:15" x14ac:dyDescent="0.2">
      <c r="B32" s="17" t="s">
        <v>39</v>
      </c>
      <c r="C32" s="12">
        <f>SUM(C20:C31)</f>
        <v>22733</v>
      </c>
      <c r="D32" s="84">
        <f t="shared" ref="D32:O32" si="6">SUM(D20:D31)</f>
        <v>11889</v>
      </c>
      <c r="E32" s="4">
        <f t="shared" si="6"/>
        <v>34622</v>
      </c>
      <c r="F32" s="84">
        <f t="shared" si="6"/>
        <v>79712</v>
      </c>
      <c r="G32" s="84">
        <f t="shared" si="6"/>
        <v>2803</v>
      </c>
      <c r="H32" s="56">
        <f t="shared" si="6"/>
        <v>82515</v>
      </c>
      <c r="I32" s="57">
        <f t="shared" si="6"/>
        <v>117137</v>
      </c>
      <c r="J32" s="12">
        <f t="shared" si="6"/>
        <v>68135</v>
      </c>
      <c r="K32" s="85">
        <f t="shared" si="6"/>
        <v>49002</v>
      </c>
      <c r="L32" s="12">
        <f t="shared" si="6"/>
        <v>67651</v>
      </c>
      <c r="M32" s="84">
        <f t="shared" si="6"/>
        <v>28505</v>
      </c>
      <c r="N32" s="84">
        <f t="shared" si="6"/>
        <v>3550</v>
      </c>
      <c r="O32" s="85">
        <f t="shared" si="6"/>
        <v>17431</v>
      </c>
    </row>
    <row r="33" spans="2:15" x14ac:dyDescent="0.2">
      <c r="B33" s="35" t="s">
        <v>40</v>
      </c>
      <c r="C33" s="24">
        <v>2138</v>
      </c>
      <c r="D33" s="25">
        <v>922</v>
      </c>
      <c r="E33" s="77">
        <f>C33+D33</f>
        <v>3060</v>
      </c>
      <c r="F33" s="27">
        <v>10030</v>
      </c>
      <c r="G33" s="27">
        <v>361</v>
      </c>
      <c r="H33" s="73">
        <f>F33+G33</f>
        <v>10391</v>
      </c>
      <c r="I33" s="74">
        <f>E33+H33</f>
        <v>13451</v>
      </c>
      <c r="J33" s="29">
        <v>7981</v>
      </c>
      <c r="K33" s="80">
        <v>5470</v>
      </c>
      <c r="L33" s="29">
        <v>8209</v>
      </c>
      <c r="M33" s="27">
        <v>3281</v>
      </c>
      <c r="N33" s="27">
        <v>332</v>
      </c>
      <c r="O33" s="80">
        <v>1629</v>
      </c>
    </row>
    <row r="34" spans="2:15" x14ac:dyDescent="0.2">
      <c r="B34" s="35" t="s">
        <v>41</v>
      </c>
      <c r="C34" s="24">
        <v>1786</v>
      </c>
      <c r="D34" s="25">
        <v>741</v>
      </c>
      <c r="E34" s="77">
        <f>C34+D34</f>
        <v>2527</v>
      </c>
      <c r="F34" s="27">
        <v>9930</v>
      </c>
      <c r="G34" s="27">
        <v>711</v>
      </c>
      <c r="H34" s="73">
        <f>F34+G34</f>
        <v>10641</v>
      </c>
      <c r="I34" s="86">
        <f>E34+H34</f>
        <v>13168</v>
      </c>
      <c r="J34" s="29">
        <v>7958</v>
      </c>
      <c r="K34" s="30">
        <v>5210</v>
      </c>
      <c r="L34" s="31">
        <v>8429</v>
      </c>
      <c r="M34" s="29">
        <v>3021</v>
      </c>
      <c r="N34" s="29">
        <v>284</v>
      </c>
      <c r="O34" s="30">
        <v>1434</v>
      </c>
    </row>
    <row r="35" spans="2:15" x14ac:dyDescent="0.2">
      <c r="B35" s="35" t="s">
        <v>42</v>
      </c>
      <c r="C35" s="24">
        <v>1959</v>
      </c>
      <c r="D35" s="24">
        <v>907</v>
      </c>
      <c r="E35" s="77">
        <f>C35+D35</f>
        <v>2866</v>
      </c>
      <c r="F35" s="29">
        <v>9164</v>
      </c>
      <c r="G35" s="29">
        <v>889</v>
      </c>
      <c r="H35" s="73">
        <f>F35+G35</f>
        <v>10053</v>
      </c>
      <c r="I35" s="86">
        <f>E35+H35</f>
        <v>12919</v>
      </c>
      <c r="J35" s="29">
        <v>7519</v>
      </c>
      <c r="K35" s="30">
        <v>5400</v>
      </c>
      <c r="L35" s="31">
        <v>7444</v>
      </c>
      <c r="M35" s="29">
        <v>3439</v>
      </c>
      <c r="N35" s="29">
        <v>378</v>
      </c>
      <c r="O35" s="30">
        <v>1658</v>
      </c>
    </row>
    <row r="36" spans="2:15" x14ac:dyDescent="0.2">
      <c r="B36" s="35" t="s">
        <v>602</v>
      </c>
      <c r="C36" s="24">
        <v>1934</v>
      </c>
      <c r="D36" s="25">
        <v>930</v>
      </c>
      <c r="E36" s="77">
        <v>2864</v>
      </c>
      <c r="F36" s="27">
        <v>8562</v>
      </c>
      <c r="G36" s="27">
        <v>795</v>
      </c>
      <c r="H36" s="73">
        <v>9357</v>
      </c>
      <c r="I36" s="86">
        <v>12221</v>
      </c>
      <c r="J36" s="29">
        <v>6890</v>
      </c>
      <c r="K36" s="30">
        <v>5331</v>
      </c>
      <c r="L36" s="31">
        <v>6478</v>
      </c>
      <c r="M36" s="29">
        <v>3579</v>
      </c>
      <c r="N36" s="29">
        <v>439</v>
      </c>
      <c r="O36" s="30">
        <v>1725</v>
      </c>
    </row>
    <row r="37" spans="2:15" x14ac:dyDescent="0.2">
      <c r="B37" s="35" t="s">
        <v>604</v>
      </c>
      <c r="C37" s="24">
        <v>1938</v>
      </c>
      <c r="D37" s="25">
        <v>856</v>
      </c>
      <c r="E37" s="77">
        <v>2794</v>
      </c>
      <c r="F37" s="27">
        <v>9896</v>
      </c>
      <c r="G37" s="27">
        <v>518</v>
      </c>
      <c r="H37" s="73">
        <v>10414</v>
      </c>
      <c r="I37" s="86">
        <v>13208</v>
      </c>
      <c r="J37" s="29">
        <v>7020</v>
      </c>
      <c r="K37" s="30">
        <v>6188</v>
      </c>
      <c r="L37" s="31">
        <v>7223</v>
      </c>
      <c r="M37" s="29">
        <v>3818</v>
      </c>
      <c r="N37" s="29">
        <v>448</v>
      </c>
      <c r="O37" s="30">
        <v>1719</v>
      </c>
    </row>
    <row r="38" spans="2:15" x14ac:dyDescent="0.2">
      <c r="B38" s="35" t="s">
        <v>606</v>
      </c>
      <c r="C38" s="24">
        <v>1777</v>
      </c>
      <c r="D38" s="25">
        <v>729</v>
      </c>
      <c r="E38" s="77">
        <v>2506</v>
      </c>
      <c r="F38" s="27">
        <v>8535</v>
      </c>
      <c r="G38" s="27">
        <v>485</v>
      </c>
      <c r="H38" s="73">
        <v>9020</v>
      </c>
      <c r="I38" s="86">
        <v>11526</v>
      </c>
      <c r="J38" s="29">
        <v>6415</v>
      </c>
      <c r="K38" s="30">
        <v>5111</v>
      </c>
      <c r="L38" s="31">
        <v>6298</v>
      </c>
      <c r="M38" s="29">
        <v>3319</v>
      </c>
      <c r="N38" s="29">
        <v>369</v>
      </c>
      <c r="O38" s="30">
        <v>1540</v>
      </c>
    </row>
    <row r="39" spans="2:15" x14ac:dyDescent="0.2">
      <c r="B39" s="35" t="s">
        <v>608</v>
      </c>
      <c r="C39" s="24">
        <v>1978</v>
      </c>
      <c r="D39" s="25">
        <v>613</v>
      </c>
      <c r="E39" s="77">
        <v>2591</v>
      </c>
      <c r="F39" s="27">
        <v>9050</v>
      </c>
      <c r="G39" s="27">
        <v>431</v>
      </c>
      <c r="H39" s="73">
        <v>9481</v>
      </c>
      <c r="I39" s="86">
        <v>12072</v>
      </c>
      <c r="J39" s="29">
        <v>6840</v>
      </c>
      <c r="K39" s="30">
        <v>5232</v>
      </c>
      <c r="L39" s="31">
        <v>6622</v>
      </c>
      <c r="M39" s="29">
        <v>3513</v>
      </c>
      <c r="N39" s="29">
        <v>386</v>
      </c>
      <c r="O39" s="30">
        <v>1551</v>
      </c>
    </row>
    <row r="40" spans="2:15" x14ac:dyDescent="0.2">
      <c r="B40" s="35" t="s">
        <v>610</v>
      </c>
      <c r="C40" s="24">
        <v>2185</v>
      </c>
      <c r="D40" s="25">
        <v>453</v>
      </c>
      <c r="E40" s="77">
        <v>2638</v>
      </c>
      <c r="F40" s="27">
        <v>9597</v>
      </c>
      <c r="G40" s="27">
        <v>369</v>
      </c>
      <c r="H40" s="73">
        <v>9966</v>
      </c>
      <c r="I40" s="86">
        <v>12604</v>
      </c>
      <c r="J40" s="29">
        <v>7362</v>
      </c>
      <c r="K40" s="30">
        <v>5242</v>
      </c>
      <c r="L40" s="31">
        <v>7423</v>
      </c>
      <c r="M40" s="29">
        <v>3158</v>
      </c>
      <c r="N40" s="29">
        <v>381</v>
      </c>
      <c r="O40" s="30">
        <v>1642</v>
      </c>
    </row>
    <row r="41" spans="2:15" x14ac:dyDescent="0.2">
      <c r="B41" s="35" t="s">
        <v>612</v>
      </c>
      <c r="C41" s="24">
        <v>1861</v>
      </c>
      <c r="D41" s="25">
        <v>440</v>
      </c>
      <c r="E41" s="77">
        <v>2301</v>
      </c>
      <c r="F41" s="27">
        <v>7568</v>
      </c>
      <c r="G41" s="27">
        <v>292</v>
      </c>
      <c r="H41" s="73">
        <v>7860</v>
      </c>
      <c r="I41" s="86">
        <v>10161</v>
      </c>
      <c r="J41" s="29">
        <v>6077</v>
      </c>
      <c r="K41" s="30">
        <v>4084</v>
      </c>
      <c r="L41" s="31">
        <v>5948</v>
      </c>
      <c r="M41" s="29">
        <v>2683</v>
      </c>
      <c r="N41" s="29">
        <v>284</v>
      </c>
      <c r="O41" s="30">
        <v>1246</v>
      </c>
    </row>
    <row r="42" spans="2:15" x14ac:dyDescent="0.2">
      <c r="B42" s="35" t="s">
        <v>629</v>
      </c>
      <c r="C42" s="24">
        <v>1997</v>
      </c>
      <c r="D42" s="25">
        <v>175</v>
      </c>
      <c r="E42" s="77">
        <v>2172</v>
      </c>
      <c r="F42" s="27">
        <v>9007</v>
      </c>
      <c r="G42" s="27">
        <v>121</v>
      </c>
      <c r="H42" s="73">
        <v>9128</v>
      </c>
      <c r="I42" s="86">
        <v>11300</v>
      </c>
      <c r="J42" s="29">
        <v>6653</v>
      </c>
      <c r="K42" s="30">
        <v>4647</v>
      </c>
      <c r="L42" s="31">
        <v>6540</v>
      </c>
      <c r="M42" s="29">
        <v>3096</v>
      </c>
      <c r="N42" s="29">
        <v>347</v>
      </c>
      <c r="O42" s="30">
        <v>1317</v>
      </c>
    </row>
    <row r="43" spans="2:15" x14ac:dyDescent="0.2">
      <c r="B43" s="17" t="s">
        <v>630</v>
      </c>
      <c r="C43" s="12">
        <f>SUM(C33:C42)</f>
        <v>19553</v>
      </c>
      <c r="D43" s="12">
        <f>SUM(D33:D42)</f>
        <v>6766</v>
      </c>
      <c r="E43" s="4">
        <f>SUM(C43:D43)</f>
        <v>26319</v>
      </c>
      <c r="F43" s="12">
        <f t="shared" ref="F43:G43" si="7">SUM(F33:F42)</f>
        <v>91339</v>
      </c>
      <c r="G43" s="12">
        <f t="shared" si="7"/>
        <v>4972</v>
      </c>
      <c r="H43" s="4">
        <f>SUM(F43:G43)</f>
        <v>96311</v>
      </c>
      <c r="I43" s="57">
        <f>SUM(I33:I42)</f>
        <v>122630</v>
      </c>
      <c r="J43" s="12">
        <f t="shared" ref="J43:O43" si="8">SUM(J33:J42)</f>
        <v>70715</v>
      </c>
      <c r="K43" s="85">
        <f t="shared" si="8"/>
        <v>51915</v>
      </c>
      <c r="L43" s="12">
        <f t="shared" si="8"/>
        <v>70614</v>
      </c>
      <c r="M43" s="12">
        <f t="shared" si="8"/>
        <v>32907</v>
      </c>
      <c r="N43" s="12">
        <f t="shared" si="8"/>
        <v>3648</v>
      </c>
      <c r="O43" s="85">
        <f t="shared" si="8"/>
        <v>15461</v>
      </c>
    </row>
    <row r="44" spans="2:15" x14ac:dyDescent="0.2">
      <c r="B44" s="87" t="s">
        <v>43</v>
      </c>
      <c r="C44" s="88">
        <f t="shared" ref="C44:O44" si="9">C11+C12+C13+C14+C15+C16+C17+C18+C19+C32+C43</f>
        <v>389311</v>
      </c>
      <c r="D44" s="89">
        <f t="shared" si="9"/>
        <v>137230</v>
      </c>
      <c r="E44" s="77">
        <f t="shared" si="9"/>
        <v>526541</v>
      </c>
      <c r="F44" s="90">
        <f t="shared" si="9"/>
        <v>1071414</v>
      </c>
      <c r="G44" s="90">
        <f t="shared" si="9"/>
        <v>60432</v>
      </c>
      <c r="H44" s="73">
        <f t="shared" si="9"/>
        <v>1131846</v>
      </c>
      <c r="I44" s="74">
        <f t="shared" si="9"/>
        <v>1658387</v>
      </c>
      <c r="J44" s="91">
        <f t="shared" si="9"/>
        <v>1015976</v>
      </c>
      <c r="K44" s="92">
        <f t="shared" si="9"/>
        <v>642411</v>
      </c>
      <c r="L44" s="91">
        <f t="shared" si="9"/>
        <v>1063023</v>
      </c>
      <c r="M44" s="90">
        <f t="shared" si="9"/>
        <v>245304</v>
      </c>
      <c r="N44" s="90">
        <f t="shared" si="9"/>
        <v>45102</v>
      </c>
      <c r="O44" s="92">
        <f t="shared" si="9"/>
        <v>304958</v>
      </c>
    </row>
    <row r="45" spans="2:15" x14ac:dyDescent="0.2">
      <c r="B45" s="188" t="s">
        <v>149</v>
      </c>
    </row>
    <row r="46" spans="2:15" ht="12" customHeight="1" x14ac:dyDescent="0.2">
      <c r="B46" s="188" t="s">
        <v>150</v>
      </c>
      <c r="C46" s="246"/>
      <c r="D46" s="246"/>
      <c r="E46" s="246"/>
      <c r="F46" s="246"/>
      <c r="G46" s="246"/>
      <c r="H46" s="246"/>
      <c r="I46" s="246"/>
      <c r="J46" s="246"/>
      <c r="K46" s="246"/>
      <c r="L46" s="246"/>
    </row>
    <row r="47" spans="2:15" ht="70.5" customHeight="1" x14ac:dyDescent="0.2">
      <c r="B47" s="433" t="s">
        <v>631</v>
      </c>
      <c r="C47" s="433"/>
      <c r="D47" s="433"/>
      <c r="E47" s="433"/>
      <c r="F47" s="433"/>
      <c r="G47" s="433"/>
      <c r="H47" s="433"/>
      <c r="I47" s="433"/>
      <c r="J47" s="433"/>
      <c r="K47" s="433"/>
      <c r="L47" s="433"/>
    </row>
    <row r="48" spans="2:15" x14ac:dyDescent="0.2">
      <c r="B48" s="246"/>
      <c r="C48" s="246"/>
      <c r="D48" s="246"/>
      <c r="E48" s="246"/>
      <c r="F48" s="246"/>
      <c r="G48" s="246"/>
      <c r="H48" s="246"/>
      <c r="I48" s="246"/>
      <c r="J48" s="246"/>
      <c r="K48" s="246"/>
      <c r="L48" s="246"/>
    </row>
    <row r="49" spans="2:12" x14ac:dyDescent="0.2">
      <c r="B49" s="246"/>
      <c r="C49" s="246"/>
      <c r="D49" s="246"/>
      <c r="E49" s="246"/>
      <c r="F49" s="246"/>
      <c r="G49" s="246"/>
      <c r="H49" s="246"/>
      <c r="I49" s="246"/>
      <c r="J49" s="246"/>
      <c r="K49" s="246"/>
      <c r="L49" s="246"/>
    </row>
    <row r="50" spans="2:12" x14ac:dyDescent="0.2">
      <c r="B50" s="246"/>
      <c r="C50" s="246"/>
      <c r="D50" s="246"/>
      <c r="E50" s="246"/>
      <c r="F50" s="246"/>
      <c r="G50" s="246"/>
      <c r="H50" s="246"/>
      <c r="I50" s="246"/>
      <c r="J50" s="246"/>
      <c r="K50" s="246"/>
      <c r="L50" s="246"/>
    </row>
    <row r="51" spans="2:12" x14ac:dyDescent="0.2">
      <c r="B51" s="246"/>
      <c r="C51" s="246"/>
      <c r="D51" s="246"/>
      <c r="E51" s="246"/>
      <c r="F51" s="246"/>
      <c r="G51" s="246"/>
      <c r="H51" s="246"/>
      <c r="I51" s="246"/>
      <c r="J51" s="246"/>
      <c r="K51" s="246"/>
      <c r="L51" s="246"/>
    </row>
    <row r="52" spans="2:12" x14ac:dyDescent="0.2">
      <c r="B52" s="246"/>
      <c r="C52" s="246"/>
      <c r="D52" s="246"/>
      <c r="E52" s="246"/>
      <c r="F52" s="246"/>
      <c r="G52" s="246"/>
      <c r="H52" s="246"/>
      <c r="I52" s="246"/>
      <c r="J52" s="246"/>
      <c r="K52" s="246"/>
      <c r="L52" s="246"/>
    </row>
    <row r="53" spans="2:12" x14ac:dyDescent="0.2">
      <c r="B53" s="246"/>
      <c r="C53" s="246"/>
      <c r="D53" s="246"/>
      <c r="E53" s="246"/>
      <c r="F53" s="246"/>
      <c r="G53" s="246"/>
      <c r="H53" s="246"/>
      <c r="I53" s="246"/>
    </row>
  </sheetData>
  <mergeCells count="8">
    <mergeCell ref="B5:O5"/>
    <mergeCell ref="B6:O6"/>
    <mergeCell ref="B47:L47"/>
    <mergeCell ref="B8:O8"/>
    <mergeCell ref="B9:B10"/>
    <mergeCell ref="C9:I9"/>
    <mergeCell ref="J9:K9"/>
    <mergeCell ref="L9:O9"/>
  </mergeCells>
  <hyperlinks>
    <hyperlink ref="Q5" location="'Índice Pensiones Solidarias'!A1" display="Volver Sistema de Pensiones Solidadias"/>
  </hyperlinks>
  <pageMargins left="0.7" right="0.7" top="0.75" bottom="0.75" header="0.3" footer="0.3"/>
  <ignoredErrors>
    <ignoredError sqref="C32:D32 F32:G32 J32:O32" formulaRange="1"/>
    <ignoredError sqref="E32 H32:I32 E43 H4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R30"/>
  <sheetViews>
    <sheetView showGridLines="0" zoomScale="90" zoomScaleNormal="90" workbookViewId="0"/>
  </sheetViews>
  <sheetFormatPr baseColWidth="10" defaultColWidth="11.42578125" defaultRowHeight="12" x14ac:dyDescent="0.2"/>
  <cols>
    <col min="1" max="1" width="6" style="188" customWidth="1"/>
    <col min="2" max="2" width="21.5703125" style="188" customWidth="1"/>
    <col min="3" max="16384" width="11.42578125" style="188"/>
  </cols>
  <sheetData>
    <row r="2" spans="1:18" s="371" customFormat="1" ht="12.75" x14ac:dyDescent="0.2">
      <c r="A2" s="217" t="s">
        <v>121</v>
      </c>
    </row>
    <row r="3" spans="1:18" s="371" customFormat="1" ht="12.75" x14ac:dyDescent="0.2">
      <c r="A3" s="217" t="s">
        <v>122</v>
      </c>
    </row>
    <row r="4" spans="1:18" s="371" customFormat="1" ht="12.75" x14ac:dyDescent="0.2"/>
    <row r="5" spans="1:18" s="371" customFormat="1" ht="12.75" x14ac:dyDescent="0.2">
      <c r="B5" s="424" t="s">
        <v>70</v>
      </c>
      <c r="C5" s="424"/>
      <c r="D5" s="424"/>
      <c r="E5" s="424"/>
      <c r="F5" s="424"/>
      <c r="G5" s="424"/>
      <c r="H5" s="424"/>
      <c r="I5" s="424"/>
      <c r="J5" s="424"/>
      <c r="K5" s="424"/>
      <c r="L5" s="424"/>
      <c r="M5" s="424"/>
      <c r="N5" s="424"/>
      <c r="O5" s="424"/>
      <c r="P5" s="424"/>
      <c r="R5" s="389" t="s">
        <v>596</v>
      </c>
    </row>
    <row r="6" spans="1:18" s="371" customFormat="1" ht="12.75" x14ac:dyDescent="0.2">
      <c r="B6" s="437" t="s">
        <v>627</v>
      </c>
      <c r="C6" s="437"/>
      <c r="D6" s="437"/>
      <c r="E6" s="437"/>
      <c r="F6" s="437"/>
      <c r="G6" s="437"/>
      <c r="H6" s="437"/>
      <c r="I6" s="437"/>
      <c r="J6" s="437"/>
      <c r="K6" s="437"/>
      <c r="L6" s="437"/>
      <c r="M6" s="437"/>
      <c r="N6" s="437"/>
      <c r="O6" s="437"/>
      <c r="P6" s="437"/>
    </row>
    <row r="7" spans="1:18" ht="12.75" thickBot="1" x14ac:dyDescent="0.25"/>
    <row r="8" spans="1:18" ht="12.75" thickBot="1" x14ac:dyDescent="0.25">
      <c r="B8" s="425" t="s">
        <v>0</v>
      </c>
      <c r="C8" s="426"/>
      <c r="D8" s="426"/>
      <c r="E8" s="426"/>
      <c r="F8" s="426"/>
      <c r="G8" s="426"/>
      <c r="H8" s="426"/>
      <c r="I8" s="426"/>
      <c r="J8" s="426"/>
      <c r="K8" s="426"/>
      <c r="L8" s="426"/>
      <c r="M8" s="426"/>
      <c r="N8" s="426"/>
      <c r="O8" s="426"/>
      <c r="P8" s="427"/>
    </row>
    <row r="9" spans="1:18" ht="12.75" thickBot="1" x14ac:dyDescent="0.25">
      <c r="B9" s="428" t="s">
        <v>49</v>
      </c>
      <c r="C9" s="425" t="s">
        <v>2</v>
      </c>
      <c r="D9" s="426"/>
      <c r="E9" s="426"/>
      <c r="F9" s="426"/>
      <c r="G9" s="426"/>
      <c r="H9" s="427"/>
      <c r="I9" s="425" t="s">
        <v>43</v>
      </c>
      <c r="J9" s="427"/>
      <c r="K9" s="438" t="s">
        <v>3</v>
      </c>
      <c r="L9" s="439"/>
      <c r="M9" s="438" t="s">
        <v>4</v>
      </c>
      <c r="N9" s="440"/>
      <c r="O9" s="440"/>
      <c r="P9" s="441"/>
    </row>
    <row r="10" spans="1:18" ht="36.75" thickBot="1" x14ac:dyDescent="0.25">
      <c r="B10" s="434"/>
      <c r="C10" s="141" t="s">
        <v>5</v>
      </c>
      <c r="D10" s="94" t="s">
        <v>6</v>
      </c>
      <c r="E10" s="142" t="s">
        <v>7</v>
      </c>
      <c r="F10" s="94" t="s">
        <v>8</v>
      </c>
      <c r="G10" s="94" t="s">
        <v>9</v>
      </c>
      <c r="H10" s="143" t="s">
        <v>10</v>
      </c>
      <c r="I10" s="144" t="s">
        <v>46</v>
      </c>
      <c r="J10" s="145" t="s">
        <v>50</v>
      </c>
      <c r="K10" s="98" t="s">
        <v>47</v>
      </c>
      <c r="L10" s="143" t="s">
        <v>13</v>
      </c>
      <c r="M10" s="146" t="s">
        <v>14</v>
      </c>
      <c r="N10" s="147" t="s">
        <v>15</v>
      </c>
      <c r="O10" s="147" t="s">
        <v>16</v>
      </c>
      <c r="P10" s="148" t="s">
        <v>17</v>
      </c>
    </row>
    <row r="11" spans="1:18" x14ac:dyDescent="0.2">
      <c r="B11" s="103" t="s">
        <v>51</v>
      </c>
      <c r="C11" s="104">
        <v>5201</v>
      </c>
      <c r="D11" s="105">
        <v>2225</v>
      </c>
      <c r="E11" s="105">
        <f>C11+D11</f>
        <v>7426</v>
      </c>
      <c r="F11" s="105">
        <v>16357</v>
      </c>
      <c r="G11" s="105">
        <v>815</v>
      </c>
      <c r="H11" s="106">
        <f>F11+G11</f>
        <v>17172</v>
      </c>
      <c r="I11" s="107">
        <f t="shared" ref="I11:I18" si="0">+C11+D11+F11+G11</f>
        <v>24598</v>
      </c>
      <c r="J11" s="108">
        <f t="shared" ref="J11:J18" si="1">I11/$I$27</f>
        <v>1.2109450767141927E-2</v>
      </c>
      <c r="K11" s="109">
        <v>14919</v>
      </c>
      <c r="L11" s="110">
        <v>9679</v>
      </c>
      <c r="M11" s="111">
        <v>15106</v>
      </c>
      <c r="N11" s="112">
        <v>4197</v>
      </c>
      <c r="O11" s="112">
        <v>678</v>
      </c>
      <c r="P11" s="113">
        <v>4617</v>
      </c>
    </row>
    <row r="12" spans="1:18" x14ac:dyDescent="0.2">
      <c r="B12" s="103" t="s">
        <v>52</v>
      </c>
      <c r="C12" s="114">
        <v>5246</v>
      </c>
      <c r="D12" s="115">
        <v>3909</v>
      </c>
      <c r="E12" s="115">
        <f>C12+D12</f>
        <v>9155</v>
      </c>
      <c r="F12" s="115">
        <v>17379</v>
      </c>
      <c r="G12" s="115">
        <v>1495</v>
      </c>
      <c r="H12" s="116">
        <f t="shared" ref="H12:H18" si="2">F12+G12</f>
        <v>18874</v>
      </c>
      <c r="I12" s="117">
        <f t="shared" si="0"/>
        <v>28029</v>
      </c>
      <c r="J12" s="118">
        <f t="shared" si="1"/>
        <v>1.3798511893333648E-2</v>
      </c>
      <c r="K12" s="109">
        <v>17600</v>
      </c>
      <c r="L12" s="110">
        <v>10429</v>
      </c>
      <c r="M12" s="114">
        <v>16692</v>
      </c>
      <c r="N12" s="115">
        <v>3681</v>
      </c>
      <c r="O12" s="115">
        <v>989</v>
      </c>
      <c r="P12" s="119">
        <v>6667</v>
      </c>
    </row>
    <row r="13" spans="1:18" x14ac:dyDescent="0.2">
      <c r="B13" s="103" t="s">
        <v>53</v>
      </c>
      <c r="C13" s="114">
        <v>10246</v>
      </c>
      <c r="D13" s="115">
        <v>4636</v>
      </c>
      <c r="E13" s="115">
        <f t="shared" ref="E13:E18" si="3">C13+D13</f>
        <v>14882</v>
      </c>
      <c r="F13" s="115">
        <v>30063</v>
      </c>
      <c r="G13" s="115">
        <v>1556</v>
      </c>
      <c r="H13" s="116">
        <f t="shared" si="2"/>
        <v>31619</v>
      </c>
      <c r="I13" s="117">
        <f t="shared" si="0"/>
        <v>46501</v>
      </c>
      <c r="J13" s="118">
        <f t="shared" si="1"/>
        <v>2.2892168880513326E-2</v>
      </c>
      <c r="K13" s="109">
        <v>31107</v>
      </c>
      <c r="L13" s="110">
        <v>15394</v>
      </c>
      <c r="M13" s="114">
        <v>33252</v>
      </c>
      <c r="N13" s="115">
        <v>6053</v>
      </c>
      <c r="O13" s="115">
        <v>622</v>
      </c>
      <c r="P13" s="119">
        <v>6574</v>
      </c>
    </row>
    <row r="14" spans="1:18" x14ac:dyDescent="0.2">
      <c r="B14" s="103" t="s">
        <v>54</v>
      </c>
      <c r="C14" s="114">
        <v>6659</v>
      </c>
      <c r="D14" s="115">
        <v>3203</v>
      </c>
      <c r="E14" s="115">
        <f t="shared" si="3"/>
        <v>9862</v>
      </c>
      <c r="F14" s="115">
        <v>19734</v>
      </c>
      <c r="G14" s="115">
        <v>1049</v>
      </c>
      <c r="H14" s="116">
        <f t="shared" si="2"/>
        <v>20783</v>
      </c>
      <c r="I14" s="117">
        <f t="shared" si="0"/>
        <v>30645</v>
      </c>
      <c r="J14" s="118">
        <f t="shared" si="1"/>
        <v>1.5086353311613317E-2</v>
      </c>
      <c r="K14" s="109">
        <v>19121</v>
      </c>
      <c r="L14" s="110">
        <v>11524</v>
      </c>
      <c r="M14" s="114">
        <v>19080</v>
      </c>
      <c r="N14" s="115">
        <v>4718</v>
      </c>
      <c r="O14" s="115">
        <v>898</v>
      </c>
      <c r="P14" s="119">
        <v>5949</v>
      </c>
    </row>
    <row r="15" spans="1:18" x14ac:dyDescent="0.2">
      <c r="B15" s="103" t="s">
        <v>55</v>
      </c>
      <c r="C15" s="114">
        <v>19191</v>
      </c>
      <c r="D15" s="115">
        <v>8576</v>
      </c>
      <c r="E15" s="115">
        <f t="shared" si="3"/>
        <v>27767</v>
      </c>
      <c r="F15" s="115">
        <v>58291</v>
      </c>
      <c r="G15" s="115">
        <v>2841</v>
      </c>
      <c r="H15" s="116">
        <f t="shared" si="2"/>
        <v>61132</v>
      </c>
      <c r="I15" s="117">
        <f t="shared" si="0"/>
        <v>88899</v>
      </c>
      <c r="J15" s="118">
        <f t="shared" si="1"/>
        <v>4.3764454986102534E-2</v>
      </c>
      <c r="K15" s="109">
        <v>55494</v>
      </c>
      <c r="L15" s="110">
        <v>33405</v>
      </c>
      <c r="M15" s="114">
        <v>67747</v>
      </c>
      <c r="N15" s="115">
        <v>10565</v>
      </c>
      <c r="O15" s="115">
        <v>1275</v>
      </c>
      <c r="P15" s="119">
        <v>9310</v>
      </c>
    </row>
    <row r="16" spans="1:18" x14ac:dyDescent="0.2">
      <c r="B16" s="103" t="s">
        <v>56</v>
      </c>
      <c r="C16" s="114">
        <v>48312</v>
      </c>
      <c r="D16" s="115">
        <v>23291</v>
      </c>
      <c r="E16" s="115">
        <f t="shared" si="3"/>
        <v>71603</v>
      </c>
      <c r="F16" s="115">
        <v>159960</v>
      </c>
      <c r="G16" s="115">
        <v>8982</v>
      </c>
      <c r="H16" s="116">
        <f t="shared" si="2"/>
        <v>168942</v>
      </c>
      <c r="I16" s="117">
        <f t="shared" si="0"/>
        <v>240545</v>
      </c>
      <c r="J16" s="118">
        <f t="shared" si="1"/>
        <v>0.11841888912847202</v>
      </c>
      <c r="K16" s="109">
        <v>153021</v>
      </c>
      <c r="L16" s="110">
        <v>87524</v>
      </c>
      <c r="M16" s="114">
        <v>157479</v>
      </c>
      <c r="N16" s="115">
        <v>39734</v>
      </c>
      <c r="O16" s="115">
        <v>5999</v>
      </c>
      <c r="P16" s="119">
        <v>37329</v>
      </c>
    </row>
    <row r="17" spans="2:16" x14ac:dyDescent="0.2">
      <c r="B17" s="103" t="s">
        <v>57</v>
      </c>
      <c r="C17" s="114">
        <v>23035</v>
      </c>
      <c r="D17" s="115">
        <v>13667</v>
      </c>
      <c r="E17" s="115">
        <f t="shared" si="3"/>
        <v>36702</v>
      </c>
      <c r="F17" s="115">
        <v>75065</v>
      </c>
      <c r="G17" s="115">
        <v>5099</v>
      </c>
      <c r="H17" s="116">
        <f t="shared" si="2"/>
        <v>80164</v>
      </c>
      <c r="I17" s="117">
        <f t="shared" si="0"/>
        <v>116866</v>
      </c>
      <c r="J17" s="118">
        <f t="shared" si="1"/>
        <v>5.7532444643987664E-2</v>
      </c>
      <c r="K17" s="109">
        <v>70921</v>
      </c>
      <c r="L17" s="110">
        <v>45945</v>
      </c>
      <c r="M17" s="114">
        <v>70326</v>
      </c>
      <c r="N17" s="115">
        <v>14617</v>
      </c>
      <c r="O17" s="115">
        <v>2839</v>
      </c>
      <c r="P17" s="119">
        <v>29082</v>
      </c>
    </row>
    <row r="18" spans="2:16" x14ac:dyDescent="0.2">
      <c r="B18" s="103" t="s">
        <v>58</v>
      </c>
      <c r="C18" s="114">
        <v>31498</v>
      </c>
      <c r="D18" s="115">
        <v>18300</v>
      </c>
      <c r="E18" s="115">
        <f t="shared" si="3"/>
        <v>49798</v>
      </c>
      <c r="F18" s="115">
        <v>87355</v>
      </c>
      <c r="G18" s="115">
        <v>5748</v>
      </c>
      <c r="H18" s="116">
        <f t="shared" si="2"/>
        <v>93103</v>
      </c>
      <c r="I18" s="117">
        <f t="shared" si="0"/>
        <v>142901</v>
      </c>
      <c r="J18" s="118">
        <f t="shared" si="1"/>
        <v>7.0349322061767153E-2</v>
      </c>
      <c r="K18" s="109">
        <v>84595</v>
      </c>
      <c r="L18" s="110">
        <v>58306</v>
      </c>
      <c r="M18" s="114">
        <v>90018</v>
      </c>
      <c r="N18" s="115">
        <v>20775</v>
      </c>
      <c r="O18" s="115">
        <v>3437</v>
      </c>
      <c r="P18" s="119">
        <v>28670</v>
      </c>
    </row>
    <row r="19" spans="2:16" x14ac:dyDescent="0.2">
      <c r="B19" s="103" t="s">
        <v>618</v>
      </c>
      <c r="C19" s="114">
        <v>16048</v>
      </c>
      <c r="D19" s="115">
        <v>19892</v>
      </c>
      <c r="E19" s="115">
        <f t="shared" ref="E19:E26" si="4">C19+D19</f>
        <v>35940</v>
      </c>
      <c r="F19" s="115">
        <v>40892</v>
      </c>
      <c r="G19" s="115">
        <v>4442</v>
      </c>
      <c r="H19" s="116">
        <f t="shared" ref="H19:H26" si="5">F19+G19</f>
        <v>45334</v>
      </c>
      <c r="I19" s="117">
        <f t="shared" ref="I19:I26" si="6">+C19+D19+F19+G19</f>
        <v>81274</v>
      </c>
      <c r="J19" s="118">
        <f t="shared" ref="J19:J26" si="7">I19/$I$27</f>
        <v>4.0010712320054188E-2</v>
      </c>
      <c r="K19" s="109">
        <v>50383</v>
      </c>
      <c r="L19" s="110">
        <v>30891</v>
      </c>
      <c r="M19" s="114">
        <v>48488</v>
      </c>
      <c r="N19" s="115">
        <v>10464</v>
      </c>
      <c r="O19" s="115">
        <v>1453</v>
      </c>
      <c r="P19" s="119">
        <v>20869</v>
      </c>
    </row>
    <row r="20" spans="2:16" x14ac:dyDescent="0.2">
      <c r="B20" s="103" t="s">
        <v>59</v>
      </c>
      <c r="C20" s="114">
        <v>41863</v>
      </c>
      <c r="D20" s="115">
        <v>31365</v>
      </c>
      <c r="E20" s="115">
        <f t="shared" si="4"/>
        <v>73228</v>
      </c>
      <c r="F20" s="115">
        <v>120347</v>
      </c>
      <c r="G20" s="115">
        <v>7458</v>
      </c>
      <c r="H20" s="116">
        <f t="shared" si="5"/>
        <v>127805</v>
      </c>
      <c r="I20" s="117">
        <f t="shared" si="6"/>
        <v>201033</v>
      </c>
      <c r="J20" s="118">
        <f t="shared" si="7"/>
        <v>9.896736385359961E-2</v>
      </c>
      <c r="K20" s="109">
        <v>127795</v>
      </c>
      <c r="L20" s="110">
        <v>73238</v>
      </c>
      <c r="M20" s="114">
        <v>119088</v>
      </c>
      <c r="N20" s="115">
        <v>26399</v>
      </c>
      <c r="O20" s="115">
        <v>5651</v>
      </c>
      <c r="P20" s="119">
        <v>49895</v>
      </c>
    </row>
    <row r="21" spans="2:16" x14ac:dyDescent="0.2">
      <c r="B21" s="103" t="s">
        <v>60</v>
      </c>
      <c r="C21" s="114">
        <v>33592</v>
      </c>
      <c r="D21" s="115">
        <v>21845</v>
      </c>
      <c r="E21" s="115">
        <f t="shared" si="4"/>
        <v>55437</v>
      </c>
      <c r="F21" s="115">
        <v>68549</v>
      </c>
      <c r="G21" s="115">
        <v>4806</v>
      </c>
      <c r="H21" s="116">
        <f t="shared" si="5"/>
        <v>73355</v>
      </c>
      <c r="I21" s="117">
        <f t="shared" si="6"/>
        <v>128792</v>
      </c>
      <c r="J21" s="118">
        <f t="shared" si="7"/>
        <v>6.3403544320747338E-2</v>
      </c>
      <c r="K21" s="109">
        <v>78815</v>
      </c>
      <c r="L21" s="110">
        <v>49977</v>
      </c>
      <c r="M21" s="114">
        <v>88749</v>
      </c>
      <c r="N21" s="115">
        <v>17999</v>
      </c>
      <c r="O21" s="115">
        <v>3175</v>
      </c>
      <c r="P21" s="119">
        <v>18862</v>
      </c>
    </row>
    <row r="22" spans="2:16" x14ac:dyDescent="0.2">
      <c r="B22" s="103" t="s">
        <v>61</v>
      </c>
      <c r="C22" s="114">
        <v>12035</v>
      </c>
      <c r="D22" s="115">
        <v>8160</v>
      </c>
      <c r="E22" s="115">
        <f t="shared" si="4"/>
        <v>20195</v>
      </c>
      <c r="F22" s="115">
        <v>31187</v>
      </c>
      <c r="G22" s="115">
        <v>3033</v>
      </c>
      <c r="H22" s="116">
        <f t="shared" si="5"/>
        <v>34220</v>
      </c>
      <c r="I22" s="117">
        <f t="shared" si="6"/>
        <v>54415</v>
      </c>
      <c r="J22" s="118">
        <f t="shared" si="7"/>
        <v>2.6788184547281404E-2</v>
      </c>
      <c r="K22" s="109">
        <v>33453</v>
      </c>
      <c r="L22" s="110">
        <v>20962</v>
      </c>
      <c r="M22" s="114">
        <v>39419</v>
      </c>
      <c r="N22" s="115">
        <v>8709</v>
      </c>
      <c r="O22" s="115">
        <v>1745</v>
      </c>
      <c r="P22" s="119">
        <v>4540</v>
      </c>
    </row>
    <row r="23" spans="2:16" x14ac:dyDescent="0.2">
      <c r="B23" s="103" t="s">
        <v>62</v>
      </c>
      <c r="C23" s="114">
        <v>23878</v>
      </c>
      <c r="D23" s="115">
        <v>14657</v>
      </c>
      <c r="E23" s="115">
        <f t="shared" si="4"/>
        <v>38535</v>
      </c>
      <c r="F23" s="115">
        <v>53590</v>
      </c>
      <c r="G23" s="115">
        <v>4793</v>
      </c>
      <c r="H23" s="116">
        <f t="shared" si="5"/>
        <v>58383</v>
      </c>
      <c r="I23" s="117">
        <f t="shared" si="6"/>
        <v>96918</v>
      </c>
      <c r="J23" s="118">
        <f t="shared" si="7"/>
        <v>4.7712161535485055E-2</v>
      </c>
      <c r="K23" s="109">
        <v>57742</v>
      </c>
      <c r="L23" s="110">
        <v>39176</v>
      </c>
      <c r="M23" s="114">
        <v>65864</v>
      </c>
      <c r="N23" s="115">
        <v>17396</v>
      </c>
      <c r="O23" s="115">
        <v>2944</v>
      </c>
      <c r="P23" s="119">
        <v>10700</v>
      </c>
    </row>
    <row r="24" spans="2:16" x14ac:dyDescent="0.2">
      <c r="B24" s="103" t="s">
        <v>63</v>
      </c>
      <c r="C24" s="114">
        <v>2335</v>
      </c>
      <c r="D24" s="115">
        <v>1163</v>
      </c>
      <c r="E24" s="115">
        <f t="shared" si="4"/>
        <v>3498</v>
      </c>
      <c r="F24" s="115">
        <v>6246</v>
      </c>
      <c r="G24" s="115">
        <v>505</v>
      </c>
      <c r="H24" s="116">
        <f t="shared" si="5"/>
        <v>6751</v>
      </c>
      <c r="I24" s="117">
        <f t="shared" si="6"/>
        <v>10249</v>
      </c>
      <c r="J24" s="118">
        <f t="shared" si="7"/>
        <v>5.0455224372891131E-3</v>
      </c>
      <c r="K24" s="109">
        <v>5661</v>
      </c>
      <c r="L24" s="110">
        <v>4588</v>
      </c>
      <c r="M24" s="114">
        <v>7637</v>
      </c>
      <c r="N24" s="115">
        <v>1775</v>
      </c>
      <c r="O24" s="115">
        <v>150</v>
      </c>
      <c r="P24" s="119">
        <v>687</v>
      </c>
    </row>
    <row r="25" spans="2:16" x14ac:dyDescent="0.2">
      <c r="B25" s="103" t="s">
        <v>64</v>
      </c>
      <c r="C25" s="114">
        <v>3896</v>
      </c>
      <c r="D25" s="115">
        <v>1487</v>
      </c>
      <c r="E25" s="115">
        <f t="shared" si="4"/>
        <v>5383</v>
      </c>
      <c r="F25" s="115">
        <v>12462</v>
      </c>
      <c r="G25" s="115">
        <v>618</v>
      </c>
      <c r="H25" s="116">
        <f t="shared" si="5"/>
        <v>13080</v>
      </c>
      <c r="I25" s="117">
        <f t="shared" si="6"/>
        <v>18463</v>
      </c>
      <c r="J25" s="118">
        <f t="shared" si="7"/>
        <v>9.0892263400984396E-3</v>
      </c>
      <c r="K25" s="109">
        <v>11551</v>
      </c>
      <c r="L25" s="110">
        <v>6912</v>
      </c>
      <c r="M25" s="114">
        <v>14837</v>
      </c>
      <c r="N25" s="115">
        <v>2887</v>
      </c>
      <c r="O25" s="115">
        <v>689</v>
      </c>
      <c r="P25" s="119">
        <v>50</v>
      </c>
    </row>
    <row r="26" spans="2:16" x14ac:dyDescent="0.2">
      <c r="B26" s="103" t="s">
        <v>65</v>
      </c>
      <c r="C26" s="114">
        <v>154195</v>
      </c>
      <c r="D26" s="115">
        <v>64700</v>
      </c>
      <c r="E26" s="115">
        <f t="shared" si="4"/>
        <v>218895</v>
      </c>
      <c r="F26" s="115">
        <v>479894</v>
      </c>
      <c r="G26" s="115">
        <v>22389</v>
      </c>
      <c r="H26" s="116">
        <f t="shared" si="5"/>
        <v>502283</v>
      </c>
      <c r="I26" s="117">
        <f t="shared" si="6"/>
        <v>721178</v>
      </c>
      <c r="J26" s="118">
        <f t="shared" si="7"/>
        <v>0.35503168897251325</v>
      </c>
      <c r="K26" s="109">
        <v>467841</v>
      </c>
      <c r="L26" s="110">
        <v>253337</v>
      </c>
      <c r="M26" s="114">
        <v>444627</v>
      </c>
      <c r="N26" s="115">
        <v>103837</v>
      </c>
      <c r="O26" s="115">
        <v>24695</v>
      </c>
      <c r="P26" s="119">
        <v>148018</v>
      </c>
    </row>
    <row r="27" spans="2:16" ht="12.75" thickBot="1" x14ac:dyDescent="0.25">
      <c r="B27" s="120" t="s">
        <v>66</v>
      </c>
      <c r="C27" s="121">
        <f>SUM(C11:C26)</f>
        <v>437230</v>
      </c>
      <c r="D27" s="122">
        <f t="shared" ref="D27:P27" si="8">SUM(D11:D26)</f>
        <v>241076</v>
      </c>
      <c r="E27" s="123">
        <f t="shared" ref="E27" si="9">C27+D27</f>
        <v>678306</v>
      </c>
      <c r="F27" s="122">
        <f t="shared" si="8"/>
        <v>1277371</v>
      </c>
      <c r="G27" s="122">
        <f t="shared" si="8"/>
        <v>75629</v>
      </c>
      <c r="H27" s="124">
        <f t="shared" ref="H27" si="10">F27+G27</f>
        <v>1353000</v>
      </c>
      <c r="I27" s="125">
        <f>SUM(I11:I26)</f>
        <v>2031306</v>
      </c>
      <c r="J27" s="126">
        <f t="shared" ref="J27" si="11">I27/$I$27</f>
        <v>1</v>
      </c>
      <c r="K27" s="127">
        <f t="shared" si="8"/>
        <v>1280019</v>
      </c>
      <c r="L27" s="128">
        <f t="shared" si="8"/>
        <v>751287</v>
      </c>
      <c r="M27" s="129">
        <f t="shared" si="8"/>
        <v>1298409</v>
      </c>
      <c r="N27" s="130">
        <f t="shared" si="8"/>
        <v>293806</v>
      </c>
      <c r="O27" s="130">
        <f t="shared" si="8"/>
        <v>57239</v>
      </c>
      <c r="P27" s="131">
        <f t="shared" si="8"/>
        <v>381819</v>
      </c>
    </row>
    <row r="28" spans="2:16" ht="12.75" thickBot="1" x14ac:dyDescent="0.25">
      <c r="B28" s="132" t="s">
        <v>67</v>
      </c>
      <c r="C28" s="133">
        <f>+C27/$I$27</f>
        <v>0.21524575814771382</v>
      </c>
      <c r="D28" s="134">
        <f>+D27/$I$27</f>
        <v>0.11868029730626503</v>
      </c>
      <c r="E28" s="134"/>
      <c r="F28" s="134">
        <f t="shared" ref="F28:G28" si="12">+F27/$I$27</f>
        <v>0.62884223253414306</v>
      </c>
      <c r="G28" s="134">
        <f t="shared" si="12"/>
        <v>3.7231712011878075E-2</v>
      </c>
      <c r="H28" s="135"/>
      <c r="I28" s="435">
        <f>C28+D28+F28+G28</f>
        <v>0.99999999999999989</v>
      </c>
      <c r="J28" s="436"/>
      <c r="K28" s="136">
        <f t="shared" ref="K28:P28" si="13">+K27/$I$27</f>
        <v>0.63014582736426716</v>
      </c>
      <c r="L28" s="137">
        <f t="shared" si="13"/>
        <v>0.36985417263573289</v>
      </c>
      <c r="M28" s="138">
        <f t="shared" si="13"/>
        <v>0.63919911623359549</v>
      </c>
      <c r="N28" s="139">
        <f t="shared" si="13"/>
        <v>0.14463896626111478</v>
      </c>
      <c r="O28" s="139">
        <f t="shared" si="13"/>
        <v>2.8178423142549671E-2</v>
      </c>
      <c r="P28" s="140">
        <f t="shared" si="13"/>
        <v>0.1879672486567755</v>
      </c>
    </row>
    <row r="29" spans="2:16" x14ac:dyDescent="0.2">
      <c r="B29" s="188" t="s">
        <v>149</v>
      </c>
    </row>
    <row r="30" spans="2:16" x14ac:dyDescent="0.2">
      <c r="B30" s="188" t="s">
        <v>150</v>
      </c>
    </row>
  </sheetData>
  <mergeCells count="9">
    <mergeCell ref="I28:J28"/>
    <mergeCell ref="C9:H9"/>
    <mergeCell ref="B9:B10"/>
    <mergeCell ref="B5:P5"/>
    <mergeCell ref="B6:P6"/>
    <mergeCell ref="B8:P8"/>
    <mergeCell ref="I9:J9"/>
    <mergeCell ref="K9:L9"/>
    <mergeCell ref="M9:P9"/>
  </mergeCells>
  <hyperlinks>
    <hyperlink ref="R5" location="'Índice Pensiones Solidarias'!A1" display="Volver Sistema de Pensiones Solidadias"/>
  </hyperlinks>
  <pageMargins left="0.7" right="0.7" top="0.75" bottom="0.75" header="0.3" footer="0.3"/>
  <ignoredErrors>
    <ignoredError sqref="E27 H27 J2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R30"/>
  <sheetViews>
    <sheetView showGridLines="0" zoomScale="90" zoomScaleNormal="90" workbookViewId="0"/>
  </sheetViews>
  <sheetFormatPr baseColWidth="10" defaultColWidth="11.42578125" defaultRowHeight="12" x14ac:dyDescent="0.2"/>
  <cols>
    <col min="1" max="1" width="6" style="188" customWidth="1"/>
    <col min="2" max="2" width="21.5703125" style="188" customWidth="1"/>
    <col min="3" max="16384" width="11.42578125" style="188"/>
  </cols>
  <sheetData>
    <row r="2" spans="1:18" s="371" customFormat="1" ht="12.75" x14ac:dyDescent="0.2">
      <c r="A2" s="217" t="s">
        <v>121</v>
      </c>
    </row>
    <row r="3" spans="1:18" s="371" customFormat="1" ht="12.75" x14ac:dyDescent="0.2">
      <c r="A3" s="217" t="s">
        <v>122</v>
      </c>
    </row>
    <row r="4" spans="1:18" s="371" customFormat="1" ht="12.75" x14ac:dyDescent="0.2"/>
    <row r="5" spans="1:18" s="371" customFormat="1" ht="12.75" x14ac:dyDescent="0.2">
      <c r="B5" s="442" t="s">
        <v>71</v>
      </c>
      <c r="C5" s="442"/>
      <c r="D5" s="442"/>
      <c r="E5" s="442"/>
      <c r="F5" s="442"/>
      <c r="G5" s="442"/>
      <c r="H5" s="442"/>
      <c r="I5" s="442"/>
      <c r="J5" s="442"/>
      <c r="K5" s="442"/>
      <c r="L5" s="442"/>
      <c r="M5" s="442"/>
      <c r="N5" s="442"/>
      <c r="O5" s="442"/>
      <c r="P5" s="442"/>
      <c r="R5" s="389" t="s">
        <v>596</v>
      </c>
    </row>
    <row r="6" spans="1:18" s="371" customFormat="1" ht="12.75" x14ac:dyDescent="0.2">
      <c r="B6" s="437" t="str">
        <f>'Solicitudes Regiones'!B6:P6</f>
        <v>Acumuladas de julio de 2008 a octubre de 2018</v>
      </c>
      <c r="C6" s="437"/>
      <c r="D6" s="437"/>
      <c r="E6" s="437"/>
      <c r="F6" s="437"/>
      <c r="G6" s="437"/>
      <c r="H6" s="437"/>
      <c r="I6" s="437"/>
      <c r="J6" s="437"/>
      <c r="K6" s="437"/>
      <c r="L6" s="437"/>
      <c r="M6" s="437"/>
      <c r="N6" s="437"/>
      <c r="O6" s="437"/>
      <c r="P6" s="437"/>
    </row>
    <row r="7" spans="1:18" ht="12.75" thickBot="1" x14ac:dyDescent="0.25"/>
    <row r="8" spans="1:18" ht="12.75" thickBot="1" x14ac:dyDescent="0.25">
      <c r="B8" s="425" t="s">
        <v>68</v>
      </c>
      <c r="C8" s="426"/>
      <c r="D8" s="426"/>
      <c r="E8" s="426"/>
      <c r="F8" s="426"/>
      <c r="G8" s="426"/>
      <c r="H8" s="426"/>
      <c r="I8" s="426"/>
      <c r="J8" s="426"/>
      <c r="K8" s="426"/>
      <c r="L8" s="426"/>
      <c r="M8" s="426"/>
      <c r="N8" s="426"/>
      <c r="O8" s="426"/>
      <c r="P8" s="427"/>
    </row>
    <row r="9" spans="1:18" ht="12.75" thickBot="1" x14ac:dyDescent="0.25">
      <c r="B9" s="429" t="s">
        <v>49</v>
      </c>
      <c r="C9" s="446" t="s">
        <v>2</v>
      </c>
      <c r="D9" s="447"/>
      <c r="E9" s="447"/>
      <c r="F9" s="447"/>
      <c r="G9" s="447"/>
      <c r="H9" s="448"/>
      <c r="I9" s="449" t="s">
        <v>43</v>
      </c>
      <c r="J9" s="450"/>
      <c r="K9" s="446" t="s">
        <v>3</v>
      </c>
      <c r="L9" s="448"/>
      <c r="M9" s="446" t="s">
        <v>4</v>
      </c>
      <c r="N9" s="447"/>
      <c r="O9" s="447"/>
      <c r="P9" s="451"/>
    </row>
    <row r="10" spans="1:18" ht="36.75" thickBot="1" x14ac:dyDescent="0.25">
      <c r="B10" s="445"/>
      <c r="C10" s="170" t="s">
        <v>5</v>
      </c>
      <c r="D10" s="171" t="s">
        <v>6</v>
      </c>
      <c r="E10" s="172" t="s">
        <v>7</v>
      </c>
      <c r="F10" s="171" t="s">
        <v>8</v>
      </c>
      <c r="G10" s="171" t="s">
        <v>9</v>
      </c>
      <c r="H10" s="173" t="s">
        <v>10</v>
      </c>
      <c r="I10" s="174" t="s">
        <v>46</v>
      </c>
      <c r="J10" s="175" t="s">
        <v>69</v>
      </c>
      <c r="K10" s="176" t="s">
        <v>47</v>
      </c>
      <c r="L10" s="177" t="s">
        <v>13</v>
      </c>
      <c r="M10" s="178" t="s">
        <v>14</v>
      </c>
      <c r="N10" s="179" t="s">
        <v>15</v>
      </c>
      <c r="O10" s="179" t="s">
        <v>16</v>
      </c>
      <c r="P10" s="180" t="s">
        <v>17</v>
      </c>
    </row>
    <row r="11" spans="1:18" x14ac:dyDescent="0.2">
      <c r="B11" s="149" t="s">
        <v>51</v>
      </c>
      <c r="C11" s="150">
        <v>4803</v>
      </c>
      <c r="D11" s="151">
        <v>1575</v>
      </c>
      <c r="E11" s="151">
        <f>C11+D11</f>
        <v>6378</v>
      </c>
      <c r="F11" s="151">
        <v>14038</v>
      </c>
      <c r="G11" s="151">
        <v>654</v>
      </c>
      <c r="H11" s="152">
        <f>G11+F11</f>
        <v>14692</v>
      </c>
      <c r="I11" s="153">
        <f t="shared" ref="I11:I18" si="0">+C11+D11+F11+G11</f>
        <v>21070</v>
      </c>
      <c r="J11" s="154">
        <f t="shared" ref="J11:J18" si="1">I11/$I$27</f>
        <v>1.2705116477637609E-2</v>
      </c>
      <c r="K11" s="155">
        <v>12586</v>
      </c>
      <c r="L11" s="156">
        <v>8484</v>
      </c>
      <c r="M11" s="150">
        <v>12978</v>
      </c>
      <c r="N11" s="151">
        <v>3548</v>
      </c>
      <c r="O11" s="151">
        <v>546</v>
      </c>
      <c r="P11" s="157">
        <v>3998</v>
      </c>
    </row>
    <row r="12" spans="1:18" x14ac:dyDescent="0.2">
      <c r="B12" s="149" t="s">
        <v>52</v>
      </c>
      <c r="C12" s="158">
        <v>4531</v>
      </c>
      <c r="D12" s="159">
        <v>2326</v>
      </c>
      <c r="E12" s="159">
        <f t="shared" ref="E12:E18" si="2">C12+D12</f>
        <v>6857</v>
      </c>
      <c r="F12" s="159">
        <v>13821</v>
      </c>
      <c r="G12" s="159">
        <v>1138</v>
      </c>
      <c r="H12" s="160">
        <f t="shared" ref="H12:H18" si="3">G12+F12</f>
        <v>14959</v>
      </c>
      <c r="I12" s="153">
        <f t="shared" si="0"/>
        <v>21816</v>
      </c>
      <c r="J12" s="154">
        <f t="shared" si="1"/>
        <v>1.3154951166404465E-2</v>
      </c>
      <c r="K12" s="155">
        <v>13344</v>
      </c>
      <c r="L12" s="156">
        <v>8472</v>
      </c>
      <c r="M12" s="158">
        <v>13124</v>
      </c>
      <c r="N12" s="159">
        <v>2999</v>
      </c>
      <c r="O12" s="159">
        <v>742</v>
      </c>
      <c r="P12" s="161">
        <v>4951</v>
      </c>
    </row>
    <row r="13" spans="1:18" x14ac:dyDescent="0.2">
      <c r="B13" s="149" t="s">
        <v>53</v>
      </c>
      <c r="C13" s="158">
        <v>8375</v>
      </c>
      <c r="D13" s="159">
        <v>2947</v>
      </c>
      <c r="E13" s="159">
        <f t="shared" si="2"/>
        <v>11322</v>
      </c>
      <c r="F13" s="159">
        <v>23692</v>
      </c>
      <c r="G13" s="159">
        <v>1182</v>
      </c>
      <c r="H13" s="160">
        <f t="shared" si="3"/>
        <v>24874</v>
      </c>
      <c r="I13" s="153">
        <f t="shared" si="0"/>
        <v>36196</v>
      </c>
      <c r="J13" s="154">
        <f t="shared" si="1"/>
        <v>2.1826027338612761E-2</v>
      </c>
      <c r="K13" s="155">
        <v>23646</v>
      </c>
      <c r="L13" s="156">
        <v>12550</v>
      </c>
      <c r="M13" s="158">
        <v>25806</v>
      </c>
      <c r="N13" s="159">
        <v>4576</v>
      </c>
      <c r="O13" s="159">
        <v>478</v>
      </c>
      <c r="P13" s="161">
        <v>5336</v>
      </c>
    </row>
    <row r="14" spans="1:18" x14ac:dyDescent="0.2">
      <c r="B14" s="149" t="s">
        <v>54</v>
      </c>
      <c r="C14" s="158">
        <v>5749</v>
      </c>
      <c r="D14" s="159">
        <v>2131</v>
      </c>
      <c r="E14" s="159">
        <f t="shared" si="2"/>
        <v>7880</v>
      </c>
      <c r="F14" s="159">
        <v>16379</v>
      </c>
      <c r="G14" s="159">
        <v>816</v>
      </c>
      <c r="H14" s="160">
        <f t="shared" si="3"/>
        <v>17195</v>
      </c>
      <c r="I14" s="153">
        <f t="shared" si="0"/>
        <v>25075</v>
      </c>
      <c r="J14" s="154">
        <f t="shared" si="1"/>
        <v>1.5120113700843048E-2</v>
      </c>
      <c r="K14" s="155">
        <v>15279</v>
      </c>
      <c r="L14" s="156">
        <v>9796</v>
      </c>
      <c r="M14" s="158">
        <v>15423</v>
      </c>
      <c r="N14" s="159">
        <v>3893</v>
      </c>
      <c r="O14" s="159">
        <v>676</v>
      </c>
      <c r="P14" s="161">
        <v>5083</v>
      </c>
    </row>
    <row r="15" spans="1:18" x14ac:dyDescent="0.2">
      <c r="B15" s="149" t="s">
        <v>55</v>
      </c>
      <c r="C15" s="158">
        <v>16756</v>
      </c>
      <c r="D15" s="159">
        <v>5347</v>
      </c>
      <c r="E15" s="159">
        <f t="shared" si="2"/>
        <v>22103</v>
      </c>
      <c r="F15" s="159">
        <v>48705</v>
      </c>
      <c r="G15" s="159">
        <v>2374</v>
      </c>
      <c r="H15" s="160">
        <f t="shared" si="3"/>
        <v>51079</v>
      </c>
      <c r="I15" s="153">
        <f t="shared" si="0"/>
        <v>73182</v>
      </c>
      <c r="J15" s="154">
        <f t="shared" si="1"/>
        <v>4.412842117069176E-2</v>
      </c>
      <c r="K15" s="155">
        <v>44265</v>
      </c>
      <c r="L15" s="156">
        <v>28917</v>
      </c>
      <c r="M15" s="158">
        <v>55949</v>
      </c>
      <c r="N15" s="159">
        <v>8739</v>
      </c>
      <c r="O15" s="159">
        <v>931</v>
      </c>
      <c r="P15" s="161">
        <v>7561</v>
      </c>
    </row>
    <row r="16" spans="1:18" x14ac:dyDescent="0.2">
      <c r="B16" s="149" t="s">
        <v>56</v>
      </c>
      <c r="C16" s="158">
        <v>42577</v>
      </c>
      <c r="D16" s="159">
        <v>14816</v>
      </c>
      <c r="E16" s="159">
        <f t="shared" si="2"/>
        <v>57393</v>
      </c>
      <c r="F16" s="159">
        <v>130982</v>
      </c>
      <c r="G16" s="159">
        <v>7095</v>
      </c>
      <c r="H16" s="160">
        <f t="shared" si="3"/>
        <v>138077</v>
      </c>
      <c r="I16" s="153">
        <f t="shared" si="0"/>
        <v>195470</v>
      </c>
      <c r="J16" s="154">
        <f t="shared" si="1"/>
        <v>0.11786754237702056</v>
      </c>
      <c r="K16" s="155">
        <v>121521</v>
      </c>
      <c r="L16" s="156">
        <v>73949</v>
      </c>
      <c r="M16" s="158">
        <v>127151</v>
      </c>
      <c r="N16" s="159">
        <v>32483</v>
      </c>
      <c r="O16" s="159">
        <v>4676</v>
      </c>
      <c r="P16" s="161">
        <v>31157</v>
      </c>
    </row>
    <row r="17" spans="2:16" x14ac:dyDescent="0.2">
      <c r="B17" s="149" t="s">
        <v>57</v>
      </c>
      <c r="C17" s="158">
        <v>20057</v>
      </c>
      <c r="D17" s="159">
        <v>7139</v>
      </c>
      <c r="E17" s="159">
        <f t="shared" si="2"/>
        <v>27196</v>
      </c>
      <c r="F17" s="159">
        <v>63103</v>
      </c>
      <c r="G17" s="159">
        <v>4055</v>
      </c>
      <c r="H17" s="160">
        <f t="shared" si="3"/>
        <v>67158</v>
      </c>
      <c r="I17" s="153">
        <f t="shared" si="0"/>
        <v>94354</v>
      </c>
      <c r="J17" s="154">
        <f t="shared" si="1"/>
        <v>5.6895043195587039E-2</v>
      </c>
      <c r="K17" s="155">
        <v>54924</v>
      </c>
      <c r="L17" s="156">
        <v>39430</v>
      </c>
      <c r="M17" s="158">
        <v>57107</v>
      </c>
      <c r="N17" s="159">
        <v>12027</v>
      </c>
      <c r="O17" s="159">
        <v>2248</v>
      </c>
      <c r="P17" s="161">
        <v>22970</v>
      </c>
    </row>
    <row r="18" spans="2:16" x14ac:dyDescent="0.2">
      <c r="B18" s="149" t="s">
        <v>58</v>
      </c>
      <c r="C18" s="158">
        <v>28610</v>
      </c>
      <c r="D18" s="159">
        <v>9785</v>
      </c>
      <c r="E18" s="159">
        <f t="shared" si="2"/>
        <v>38395</v>
      </c>
      <c r="F18" s="159">
        <v>75445</v>
      </c>
      <c r="G18" s="159">
        <v>4507</v>
      </c>
      <c r="H18" s="160">
        <f t="shared" si="3"/>
        <v>79952</v>
      </c>
      <c r="I18" s="153">
        <f t="shared" si="0"/>
        <v>118347</v>
      </c>
      <c r="J18" s="154">
        <f t="shared" si="1"/>
        <v>7.1362715699049742E-2</v>
      </c>
      <c r="K18" s="155">
        <v>67785</v>
      </c>
      <c r="L18" s="156">
        <v>50562</v>
      </c>
      <c r="M18" s="158">
        <v>75208</v>
      </c>
      <c r="N18" s="159">
        <v>17899</v>
      </c>
      <c r="O18" s="159">
        <v>2720</v>
      </c>
      <c r="P18" s="161">
        <v>22519</v>
      </c>
    </row>
    <row r="19" spans="2:16" x14ac:dyDescent="0.2">
      <c r="B19" s="149" t="s">
        <v>618</v>
      </c>
      <c r="C19" s="158">
        <v>14555</v>
      </c>
      <c r="D19" s="159">
        <v>8657</v>
      </c>
      <c r="E19" s="159">
        <f t="shared" ref="E19:E26" si="4">C19+D19</f>
        <v>23212</v>
      </c>
      <c r="F19" s="159">
        <v>35526</v>
      </c>
      <c r="G19" s="159">
        <v>3749</v>
      </c>
      <c r="H19" s="160">
        <f t="shared" ref="H19:H26" si="5">G19+F19</f>
        <v>39275</v>
      </c>
      <c r="I19" s="153">
        <f t="shared" ref="I19:I26" si="6">+C19+D19+F19+G19</f>
        <v>62487</v>
      </c>
      <c r="J19" s="154">
        <f t="shared" ref="J19:J26" si="7">I19/$I$27</f>
        <v>3.7679383642057009E-2</v>
      </c>
      <c r="K19" s="155">
        <v>36165</v>
      </c>
      <c r="L19" s="156">
        <v>26322</v>
      </c>
      <c r="M19" s="158">
        <v>38539</v>
      </c>
      <c r="N19" s="159">
        <v>9130</v>
      </c>
      <c r="O19" s="159">
        <v>1215</v>
      </c>
      <c r="P19" s="161">
        <v>13603</v>
      </c>
    </row>
    <row r="20" spans="2:16" x14ac:dyDescent="0.2">
      <c r="B20" s="149" t="s">
        <v>59</v>
      </c>
      <c r="C20" s="158">
        <v>36988</v>
      </c>
      <c r="D20" s="159">
        <v>15302</v>
      </c>
      <c r="E20" s="159">
        <f t="shared" si="4"/>
        <v>52290</v>
      </c>
      <c r="F20" s="159">
        <v>100603</v>
      </c>
      <c r="G20" s="159">
        <v>5922</v>
      </c>
      <c r="H20" s="160">
        <f t="shared" si="5"/>
        <v>106525</v>
      </c>
      <c r="I20" s="153">
        <f t="shared" si="6"/>
        <v>158815</v>
      </c>
      <c r="J20" s="154">
        <f t="shared" si="7"/>
        <v>9.5764740075748297E-2</v>
      </c>
      <c r="K20" s="155">
        <v>96204</v>
      </c>
      <c r="L20" s="156">
        <v>62611</v>
      </c>
      <c r="M20" s="158">
        <v>95842</v>
      </c>
      <c r="N20" s="159">
        <v>21636</v>
      </c>
      <c r="O20" s="159">
        <v>4342</v>
      </c>
      <c r="P20" s="161">
        <v>36995</v>
      </c>
    </row>
    <row r="21" spans="2:16" x14ac:dyDescent="0.2">
      <c r="B21" s="149" t="s">
        <v>60</v>
      </c>
      <c r="C21" s="158">
        <v>30902</v>
      </c>
      <c r="D21" s="159">
        <v>10245</v>
      </c>
      <c r="E21" s="159">
        <f t="shared" si="4"/>
        <v>41147</v>
      </c>
      <c r="F21" s="159">
        <v>58683</v>
      </c>
      <c r="G21" s="159">
        <v>3936</v>
      </c>
      <c r="H21" s="160">
        <f t="shared" si="5"/>
        <v>62619</v>
      </c>
      <c r="I21" s="153">
        <f t="shared" si="6"/>
        <v>103766</v>
      </c>
      <c r="J21" s="154">
        <f t="shared" si="7"/>
        <v>6.2570437419010153E-2</v>
      </c>
      <c r="K21" s="155">
        <v>60544</v>
      </c>
      <c r="L21" s="156">
        <v>43222</v>
      </c>
      <c r="M21" s="158">
        <v>71547</v>
      </c>
      <c r="N21" s="159">
        <v>15559</v>
      </c>
      <c r="O21" s="159">
        <v>2399</v>
      </c>
      <c r="P21" s="161">
        <v>14254</v>
      </c>
    </row>
    <row r="22" spans="2:16" x14ac:dyDescent="0.2">
      <c r="B22" s="149" t="s">
        <v>61</v>
      </c>
      <c r="C22" s="158">
        <v>11101</v>
      </c>
      <c r="D22" s="159">
        <v>5623</v>
      </c>
      <c r="E22" s="159">
        <f t="shared" si="4"/>
        <v>16724</v>
      </c>
      <c r="F22" s="159">
        <v>26614</v>
      </c>
      <c r="G22" s="159">
        <v>2549</v>
      </c>
      <c r="H22" s="160">
        <f t="shared" si="5"/>
        <v>29163</v>
      </c>
      <c r="I22" s="153">
        <f t="shared" si="6"/>
        <v>45887</v>
      </c>
      <c r="J22" s="154">
        <f t="shared" si="7"/>
        <v>2.7669657323652442E-2</v>
      </c>
      <c r="K22" s="155">
        <v>27447</v>
      </c>
      <c r="L22" s="156">
        <v>18440</v>
      </c>
      <c r="M22" s="158">
        <v>33175</v>
      </c>
      <c r="N22" s="159">
        <v>7504</v>
      </c>
      <c r="O22" s="159">
        <v>1386</v>
      </c>
      <c r="P22" s="161">
        <v>3820</v>
      </c>
    </row>
    <row r="23" spans="2:16" x14ac:dyDescent="0.2">
      <c r="B23" s="149" t="s">
        <v>62</v>
      </c>
      <c r="C23" s="158">
        <v>22119</v>
      </c>
      <c r="D23" s="159">
        <v>8417</v>
      </c>
      <c r="E23" s="159">
        <f t="shared" si="4"/>
        <v>30536</v>
      </c>
      <c r="F23" s="159">
        <v>46309</v>
      </c>
      <c r="G23" s="159">
        <v>3881</v>
      </c>
      <c r="H23" s="160">
        <f t="shared" si="5"/>
        <v>50190</v>
      </c>
      <c r="I23" s="153">
        <f t="shared" si="6"/>
        <v>80726</v>
      </c>
      <c r="J23" s="154">
        <f t="shared" si="7"/>
        <v>4.8677419685513694E-2</v>
      </c>
      <c r="K23" s="155">
        <v>46824</v>
      </c>
      <c r="L23" s="156">
        <v>33902</v>
      </c>
      <c r="M23" s="158">
        <v>54089</v>
      </c>
      <c r="N23" s="159">
        <v>15175</v>
      </c>
      <c r="O23" s="159">
        <v>2396</v>
      </c>
      <c r="P23" s="161">
        <v>9056</v>
      </c>
    </row>
    <row r="24" spans="2:16" x14ac:dyDescent="0.2">
      <c r="B24" s="149" t="s">
        <v>63</v>
      </c>
      <c r="C24" s="158">
        <v>2086</v>
      </c>
      <c r="D24" s="159">
        <v>568</v>
      </c>
      <c r="E24" s="159">
        <f t="shared" si="4"/>
        <v>2654</v>
      </c>
      <c r="F24" s="159">
        <v>5047</v>
      </c>
      <c r="G24" s="159">
        <v>387</v>
      </c>
      <c r="H24" s="160">
        <f t="shared" si="5"/>
        <v>5434</v>
      </c>
      <c r="I24" s="153">
        <f t="shared" si="6"/>
        <v>8088</v>
      </c>
      <c r="J24" s="154">
        <f t="shared" si="7"/>
        <v>4.8770281001961546E-3</v>
      </c>
      <c r="K24" s="155">
        <v>4280</v>
      </c>
      <c r="L24" s="156">
        <v>3808</v>
      </c>
      <c r="M24" s="158">
        <v>6025</v>
      </c>
      <c r="N24" s="159">
        <v>1403</v>
      </c>
      <c r="O24" s="159">
        <v>94</v>
      </c>
      <c r="P24" s="161">
        <v>566</v>
      </c>
    </row>
    <row r="25" spans="2:16" x14ac:dyDescent="0.2">
      <c r="B25" s="149" t="s">
        <v>64</v>
      </c>
      <c r="C25" s="158">
        <v>3472</v>
      </c>
      <c r="D25" s="159">
        <v>999</v>
      </c>
      <c r="E25" s="159">
        <f t="shared" si="4"/>
        <v>4471</v>
      </c>
      <c r="F25" s="159">
        <v>9885</v>
      </c>
      <c r="G25" s="159">
        <v>480</v>
      </c>
      <c r="H25" s="160">
        <f t="shared" si="5"/>
        <v>10365</v>
      </c>
      <c r="I25" s="153">
        <f t="shared" si="6"/>
        <v>14836</v>
      </c>
      <c r="J25" s="154">
        <f t="shared" si="7"/>
        <v>8.9460421481837478E-3</v>
      </c>
      <c r="K25" s="155">
        <v>9036</v>
      </c>
      <c r="L25" s="156">
        <v>5800</v>
      </c>
      <c r="M25" s="158">
        <v>11990</v>
      </c>
      <c r="N25" s="159">
        <v>2274</v>
      </c>
      <c r="O25" s="159">
        <v>535</v>
      </c>
      <c r="P25" s="161">
        <v>37</v>
      </c>
    </row>
    <row r="26" spans="2:16" x14ac:dyDescent="0.2">
      <c r="B26" s="149" t="s">
        <v>65</v>
      </c>
      <c r="C26" s="158">
        <v>136630</v>
      </c>
      <c r="D26" s="159">
        <v>41353</v>
      </c>
      <c r="E26" s="159">
        <f t="shared" si="4"/>
        <v>177983</v>
      </c>
      <c r="F26" s="159">
        <v>402582</v>
      </c>
      <c r="G26" s="159">
        <v>17707</v>
      </c>
      <c r="H26" s="160">
        <f t="shared" si="5"/>
        <v>420289</v>
      </c>
      <c r="I26" s="153">
        <f t="shared" si="6"/>
        <v>598272</v>
      </c>
      <c r="J26" s="154">
        <f t="shared" si="7"/>
        <v>0.36075536047979151</v>
      </c>
      <c r="K26" s="155">
        <v>382126</v>
      </c>
      <c r="L26" s="156">
        <v>216146</v>
      </c>
      <c r="M26" s="158">
        <v>368921</v>
      </c>
      <c r="N26" s="159">
        <v>86459</v>
      </c>
      <c r="O26" s="159">
        <v>19718</v>
      </c>
      <c r="P26" s="161">
        <v>123173</v>
      </c>
    </row>
    <row r="27" spans="2:16" ht="12.75" thickBot="1" x14ac:dyDescent="0.25">
      <c r="B27" s="120" t="s">
        <v>66</v>
      </c>
      <c r="C27" s="129">
        <f>SUM(C11:C26)</f>
        <v>389311</v>
      </c>
      <c r="D27" s="130">
        <f t="shared" ref="D27:P27" si="8">SUM(D11:D26)</f>
        <v>137230</v>
      </c>
      <c r="E27" s="162">
        <f t="shared" ref="E27" si="9">C27+D27</f>
        <v>526541</v>
      </c>
      <c r="F27" s="130">
        <f t="shared" si="8"/>
        <v>1071414</v>
      </c>
      <c r="G27" s="130">
        <f t="shared" si="8"/>
        <v>60432</v>
      </c>
      <c r="H27" s="163">
        <f t="shared" ref="H27" si="10">G27+F27</f>
        <v>1131846</v>
      </c>
      <c r="I27" s="125">
        <f>SUM(I11:I26)</f>
        <v>1658387</v>
      </c>
      <c r="J27" s="126">
        <f t="shared" ref="J27" si="11">I27/$I$27</f>
        <v>1</v>
      </c>
      <c r="K27" s="164">
        <f t="shared" si="8"/>
        <v>1015976</v>
      </c>
      <c r="L27" s="165">
        <f t="shared" si="8"/>
        <v>642411</v>
      </c>
      <c r="M27" s="166">
        <f t="shared" si="8"/>
        <v>1062874</v>
      </c>
      <c r="N27" s="162">
        <f t="shared" si="8"/>
        <v>245304</v>
      </c>
      <c r="O27" s="162">
        <f t="shared" si="8"/>
        <v>45102</v>
      </c>
      <c r="P27" s="167">
        <f t="shared" si="8"/>
        <v>305079</v>
      </c>
    </row>
    <row r="28" spans="2:16" ht="12.75" thickBot="1" x14ac:dyDescent="0.25">
      <c r="B28" s="132" t="s">
        <v>67</v>
      </c>
      <c r="C28" s="138">
        <f>+C27/$I$27</f>
        <v>0.23475280498460252</v>
      </c>
      <c r="D28" s="139">
        <f>+D27/$I$27</f>
        <v>8.2749080884015613E-2</v>
      </c>
      <c r="E28" s="139"/>
      <c r="F28" s="139">
        <f>+F27/$I$27</f>
        <v>0.6460578863678984</v>
      </c>
      <c r="G28" s="140">
        <f>+G27/$I$27</f>
        <v>3.6440227763483435E-2</v>
      </c>
      <c r="H28" s="168"/>
      <c r="I28" s="443">
        <f>C28+D28+F28+G28</f>
        <v>1</v>
      </c>
      <c r="J28" s="444"/>
      <c r="K28" s="133">
        <f t="shared" ref="K28:P28" si="12">+K27/$I$27</f>
        <v>0.61262901843779527</v>
      </c>
      <c r="L28" s="169">
        <f t="shared" si="12"/>
        <v>0.38737098156220473</v>
      </c>
      <c r="M28" s="133">
        <f t="shared" si="12"/>
        <v>0.64090830427397227</v>
      </c>
      <c r="N28" s="134">
        <f t="shared" si="12"/>
        <v>0.14791722318132017</v>
      </c>
      <c r="O28" s="134">
        <f t="shared" si="12"/>
        <v>2.7196305807992947E-2</v>
      </c>
      <c r="P28" s="137">
        <f t="shared" si="12"/>
        <v>0.18396128286099686</v>
      </c>
    </row>
    <row r="29" spans="2:16" x14ac:dyDescent="0.2">
      <c r="B29" s="188" t="s">
        <v>149</v>
      </c>
    </row>
    <row r="30" spans="2:16" x14ac:dyDescent="0.2">
      <c r="B30" s="188" t="s">
        <v>150</v>
      </c>
    </row>
  </sheetData>
  <mergeCells count="9">
    <mergeCell ref="B5:P5"/>
    <mergeCell ref="B6:P6"/>
    <mergeCell ref="I28:J28"/>
    <mergeCell ref="B8:P8"/>
    <mergeCell ref="B9:B10"/>
    <mergeCell ref="C9:H9"/>
    <mergeCell ref="I9:J9"/>
    <mergeCell ref="K9:L9"/>
    <mergeCell ref="M9:P9"/>
  </mergeCells>
  <hyperlinks>
    <hyperlink ref="R5" location="'Índice Pensiones Solidarias'!A1" display="Volver Sistema de Pensiones Solidadias"/>
  </hyperlinks>
  <pageMargins left="0.7" right="0.7" top="0.75" bottom="0.75" header="0.3" footer="0.3"/>
  <ignoredErrors>
    <ignoredError sqref="E27 H27 J2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2:O32"/>
  <sheetViews>
    <sheetView showGridLines="0" zoomScaleNormal="100" workbookViewId="0"/>
  </sheetViews>
  <sheetFormatPr baseColWidth="10" defaultColWidth="11.42578125" defaultRowHeight="12" x14ac:dyDescent="0.2"/>
  <cols>
    <col min="1" max="1" width="6" style="188" customWidth="1"/>
    <col min="2" max="2" width="15.85546875" style="188" customWidth="1"/>
    <col min="3" max="4" width="7.140625" style="188" bestFit="1" customWidth="1"/>
    <col min="5" max="6" width="7.85546875" style="188" bestFit="1" customWidth="1"/>
    <col min="7" max="7" width="7.140625" style="188" bestFit="1" customWidth="1"/>
    <col min="8" max="8" width="9.28515625" style="188" bestFit="1" customWidth="1"/>
    <col min="9" max="10" width="7.85546875" style="188" bestFit="1" customWidth="1"/>
    <col min="11" max="11" width="12.140625" style="188" customWidth="1"/>
    <col min="12" max="16384" width="11.42578125" style="188"/>
  </cols>
  <sheetData>
    <row r="2" spans="1:15" x14ac:dyDescent="0.2">
      <c r="A2" s="217" t="s">
        <v>121</v>
      </c>
    </row>
    <row r="3" spans="1:15" x14ac:dyDescent="0.2">
      <c r="A3" s="217" t="s">
        <v>122</v>
      </c>
    </row>
    <row r="5" spans="1:15" ht="12.75" x14ac:dyDescent="0.2">
      <c r="B5" s="424" t="s">
        <v>89</v>
      </c>
      <c r="C5" s="424"/>
      <c r="D5" s="424"/>
      <c r="E5" s="424"/>
      <c r="F5" s="424"/>
      <c r="G5" s="424"/>
      <c r="H5" s="424"/>
      <c r="I5" s="424"/>
      <c r="J5" s="424"/>
      <c r="K5" s="424"/>
      <c r="M5" s="379" t="s">
        <v>594</v>
      </c>
      <c r="O5" s="361"/>
    </row>
    <row r="6" spans="1:15" ht="12.75" x14ac:dyDescent="0.2">
      <c r="B6" s="437" t="str">
        <f>'Solicitudes Regiones'!$B$6:$P$6</f>
        <v>Acumuladas de julio de 2008 a octubre de 2018</v>
      </c>
      <c r="C6" s="437"/>
      <c r="D6" s="437"/>
      <c r="E6" s="437"/>
      <c r="F6" s="437"/>
      <c r="G6" s="437"/>
      <c r="H6" s="437"/>
      <c r="I6" s="437"/>
      <c r="J6" s="437"/>
      <c r="K6" s="437"/>
    </row>
    <row r="8" spans="1:15" x14ac:dyDescent="0.2">
      <c r="B8" s="452" t="s">
        <v>73</v>
      </c>
      <c r="C8" s="452"/>
      <c r="D8" s="452"/>
      <c r="E8" s="452"/>
      <c r="F8" s="452"/>
      <c r="G8" s="452"/>
      <c r="H8" s="452"/>
      <c r="I8" s="452"/>
      <c r="J8" s="452"/>
      <c r="K8" s="452"/>
    </row>
    <row r="9" spans="1:15" ht="15" customHeight="1" x14ac:dyDescent="0.2">
      <c r="B9" s="452" t="s">
        <v>74</v>
      </c>
      <c r="C9" s="453" t="s">
        <v>2</v>
      </c>
      <c r="D9" s="454"/>
      <c r="E9" s="454"/>
      <c r="F9" s="454"/>
      <c r="G9" s="454"/>
      <c r="H9" s="454"/>
      <c r="I9" s="454"/>
      <c r="J9" s="454"/>
      <c r="K9" s="455"/>
    </row>
    <row r="10" spans="1:15" ht="24" x14ac:dyDescent="0.2">
      <c r="B10" s="452"/>
      <c r="C10" s="186" t="s">
        <v>75</v>
      </c>
      <c r="D10" s="186" t="s">
        <v>76</v>
      </c>
      <c r="E10" s="186" t="s">
        <v>77</v>
      </c>
      <c r="F10" s="186" t="s">
        <v>78</v>
      </c>
      <c r="G10" s="186" t="s">
        <v>8</v>
      </c>
      <c r="H10" s="186" t="s">
        <v>79</v>
      </c>
      <c r="I10" s="186" t="s">
        <v>80</v>
      </c>
      <c r="J10" s="186" t="s">
        <v>81</v>
      </c>
      <c r="K10" s="187" t="s">
        <v>46</v>
      </c>
    </row>
    <row r="11" spans="1:15" x14ac:dyDescent="0.2">
      <c r="B11" s="181" t="s">
        <v>85</v>
      </c>
      <c r="C11" s="181">
        <v>5068</v>
      </c>
      <c r="D11" s="181">
        <v>2166</v>
      </c>
      <c r="E11" s="181">
        <f t="shared" ref="E11:E15" si="0">C11+D11</f>
        <v>7234</v>
      </c>
      <c r="F11" s="182">
        <f>E11/$E$15</f>
        <v>0.97414489631026124</v>
      </c>
      <c r="G11" s="181">
        <v>16209</v>
      </c>
      <c r="H11" s="181">
        <v>813</v>
      </c>
      <c r="I11" s="181">
        <f t="shared" ref="I11:I15" si="1">G11+H11</f>
        <v>17022</v>
      </c>
      <c r="J11" s="182">
        <f>I11/$I$15</f>
        <v>0.99126484975541584</v>
      </c>
      <c r="K11" s="181">
        <f t="shared" ref="K11:K15" si="2">E11+I11</f>
        <v>24256</v>
      </c>
    </row>
    <row r="12" spans="1:15" x14ac:dyDescent="0.2">
      <c r="B12" s="181" t="s">
        <v>86</v>
      </c>
      <c r="C12" s="181">
        <v>24</v>
      </c>
      <c r="D12" s="181">
        <v>9</v>
      </c>
      <c r="E12" s="181">
        <f t="shared" si="0"/>
        <v>33</v>
      </c>
      <c r="F12" s="182">
        <f t="shared" ref="F12:F15" si="3">E12/$E$15</f>
        <v>4.4438459466738488E-3</v>
      </c>
      <c r="G12" s="181">
        <v>38</v>
      </c>
      <c r="H12" s="181">
        <v>1</v>
      </c>
      <c r="I12" s="181">
        <f t="shared" si="1"/>
        <v>39</v>
      </c>
      <c r="J12" s="182">
        <f t="shared" ref="J12:J15" si="4">I12/$I$15</f>
        <v>2.2711390635918936E-3</v>
      </c>
      <c r="K12" s="181">
        <f t="shared" si="2"/>
        <v>72</v>
      </c>
    </row>
    <row r="13" spans="1:15" x14ac:dyDescent="0.2">
      <c r="B13" s="181" t="s">
        <v>87</v>
      </c>
      <c r="C13" s="181">
        <v>74</v>
      </c>
      <c r="D13" s="181">
        <v>32</v>
      </c>
      <c r="E13" s="181">
        <f t="shared" si="0"/>
        <v>106</v>
      </c>
      <c r="F13" s="182">
        <f t="shared" si="3"/>
        <v>1.4274171828709938E-2</v>
      </c>
      <c r="G13" s="181">
        <v>98</v>
      </c>
      <c r="H13" s="181">
        <v>1</v>
      </c>
      <c r="I13" s="181">
        <f t="shared" si="1"/>
        <v>99</v>
      </c>
      <c r="J13" s="182">
        <f t="shared" si="4"/>
        <v>5.7651991614255764E-3</v>
      </c>
      <c r="K13" s="181">
        <f t="shared" si="2"/>
        <v>205</v>
      </c>
    </row>
    <row r="14" spans="1:15" x14ac:dyDescent="0.2">
      <c r="B14" s="181" t="s">
        <v>88</v>
      </c>
      <c r="C14" s="181">
        <v>35</v>
      </c>
      <c r="D14" s="181">
        <v>18</v>
      </c>
      <c r="E14" s="181">
        <f t="shared" si="0"/>
        <v>53</v>
      </c>
      <c r="F14" s="182">
        <f t="shared" si="3"/>
        <v>7.137085914354969E-3</v>
      </c>
      <c r="G14" s="181">
        <v>12</v>
      </c>
      <c r="H14" s="181">
        <v>0</v>
      </c>
      <c r="I14" s="181">
        <f t="shared" si="1"/>
        <v>12</v>
      </c>
      <c r="J14" s="182">
        <f t="shared" si="4"/>
        <v>6.9881201956673651E-4</v>
      </c>
      <c r="K14" s="181">
        <f t="shared" si="2"/>
        <v>65</v>
      </c>
    </row>
    <row r="15" spans="1:15" x14ac:dyDescent="0.2">
      <c r="B15" s="183" t="s">
        <v>66</v>
      </c>
      <c r="C15" s="181">
        <f t="shared" ref="C15:D15" si="5">SUM(C11:C14)</f>
        <v>5201</v>
      </c>
      <c r="D15" s="181">
        <f t="shared" si="5"/>
        <v>2225</v>
      </c>
      <c r="E15" s="183">
        <f t="shared" si="0"/>
        <v>7426</v>
      </c>
      <c r="F15" s="182">
        <f t="shared" si="3"/>
        <v>1</v>
      </c>
      <c r="G15" s="181">
        <f t="shared" ref="G15:H15" si="6">SUM(G11:G14)</f>
        <v>16357</v>
      </c>
      <c r="H15" s="181">
        <f t="shared" si="6"/>
        <v>815</v>
      </c>
      <c r="I15" s="183">
        <f t="shared" si="1"/>
        <v>17172</v>
      </c>
      <c r="J15" s="182">
        <f t="shared" si="4"/>
        <v>1</v>
      </c>
      <c r="K15" s="183">
        <f t="shared" si="2"/>
        <v>24598</v>
      </c>
    </row>
    <row r="16" spans="1:15" ht="24" x14ac:dyDescent="0.2">
      <c r="B16" s="195" t="s">
        <v>82</v>
      </c>
      <c r="C16" s="196">
        <f>+C15/$K$15</f>
        <v>0.21143995446784292</v>
      </c>
      <c r="D16" s="196">
        <f t="shared" ref="D16:E16" si="7">+D15/$K$15</f>
        <v>9.0454508496625743E-2</v>
      </c>
      <c r="E16" s="197">
        <f t="shared" si="7"/>
        <v>0.30189446296446865</v>
      </c>
      <c r="F16" s="197"/>
      <c r="G16" s="196">
        <f>+G15/$K$15</f>
        <v>0.66497276201317179</v>
      </c>
      <c r="H16" s="196">
        <f t="shared" ref="H16:I16" si="8">+H15/$K$15</f>
        <v>3.3132775022359541E-2</v>
      </c>
      <c r="I16" s="196">
        <f t="shared" si="8"/>
        <v>0.69810553703553135</v>
      </c>
      <c r="J16" s="197"/>
      <c r="K16" s="197">
        <f>E16+I16</f>
        <v>1</v>
      </c>
    </row>
    <row r="17" spans="1:12" x14ac:dyDescent="0.2">
      <c r="A17" s="218"/>
      <c r="B17" s="224"/>
      <c r="C17" s="224"/>
      <c r="D17" s="224"/>
      <c r="E17" s="224"/>
      <c r="F17" s="224"/>
      <c r="G17" s="224"/>
      <c r="H17" s="224"/>
      <c r="I17" s="224"/>
      <c r="J17" s="224"/>
      <c r="K17" s="225"/>
      <c r="L17" s="218"/>
    </row>
    <row r="18" spans="1:12" x14ac:dyDescent="0.2">
      <c r="A18" s="218"/>
      <c r="B18" s="224"/>
      <c r="C18" s="224"/>
      <c r="D18" s="224"/>
      <c r="E18" s="224"/>
      <c r="F18" s="224"/>
      <c r="G18" s="224"/>
      <c r="H18" s="224"/>
      <c r="I18" s="224"/>
      <c r="J18" s="224"/>
      <c r="K18" s="225"/>
      <c r="L18" s="218"/>
    </row>
    <row r="19" spans="1:12" ht="12.75" x14ac:dyDescent="0.2">
      <c r="A19" s="218"/>
      <c r="B19" s="424" t="s">
        <v>146</v>
      </c>
      <c r="C19" s="424"/>
      <c r="D19" s="424"/>
      <c r="E19" s="424"/>
      <c r="F19" s="424"/>
      <c r="G19" s="424"/>
      <c r="H19" s="424"/>
      <c r="I19" s="424"/>
      <c r="J19" s="424"/>
      <c r="K19" s="424"/>
      <c r="L19" s="218"/>
    </row>
    <row r="20" spans="1:12" ht="12.75" x14ac:dyDescent="0.2">
      <c r="A20" s="218"/>
      <c r="B20" s="437" t="str">
        <f>'Solicitudes Regiones'!$B$6:$P$6</f>
        <v>Acumuladas de julio de 2008 a octubre de 2018</v>
      </c>
      <c r="C20" s="437"/>
      <c r="D20" s="437"/>
      <c r="E20" s="437"/>
      <c r="F20" s="437"/>
      <c r="G20" s="437"/>
      <c r="H20" s="437"/>
      <c r="I20" s="437"/>
      <c r="J20" s="437"/>
      <c r="K20" s="437"/>
      <c r="L20" s="218"/>
    </row>
    <row r="21" spans="1:12" x14ac:dyDescent="0.2">
      <c r="A21" s="218"/>
      <c r="B21" s="224"/>
      <c r="C21" s="224"/>
      <c r="D21" s="224"/>
      <c r="E21" s="224"/>
      <c r="F21" s="224"/>
      <c r="G21" s="224"/>
      <c r="H21" s="224"/>
      <c r="I21" s="224"/>
      <c r="J21" s="224"/>
      <c r="K21" s="225"/>
      <c r="L21" s="218"/>
    </row>
    <row r="22" spans="1:12" x14ac:dyDescent="0.2">
      <c r="B22" s="452" t="s">
        <v>83</v>
      </c>
      <c r="C22" s="452"/>
      <c r="D22" s="452"/>
      <c r="E22" s="452"/>
      <c r="F22" s="452"/>
      <c r="G22" s="452"/>
      <c r="H22" s="452"/>
      <c r="I22" s="452"/>
      <c r="J22" s="452"/>
      <c r="K22" s="452"/>
    </row>
    <row r="23" spans="1:12" ht="15" customHeight="1" x14ac:dyDescent="0.2">
      <c r="B23" s="452" t="s">
        <v>74</v>
      </c>
      <c r="C23" s="452" t="s">
        <v>2</v>
      </c>
      <c r="D23" s="452"/>
      <c r="E23" s="452"/>
      <c r="F23" s="452"/>
      <c r="G23" s="452"/>
      <c r="H23" s="452"/>
      <c r="I23" s="452"/>
      <c r="J23" s="452"/>
      <c r="K23" s="452"/>
    </row>
    <row r="24" spans="1:12" ht="24" x14ac:dyDescent="0.2">
      <c r="B24" s="452"/>
      <c r="C24" s="186" t="s">
        <v>75</v>
      </c>
      <c r="D24" s="186" t="s">
        <v>76</v>
      </c>
      <c r="E24" s="186" t="s">
        <v>77</v>
      </c>
      <c r="F24" s="186" t="s">
        <v>78</v>
      </c>
      <c r="G24" s="186" t="s">
        <v>8</v>
      </c>
      <c r="H24" s="186" t="s">
        <v>79</v>
      </c>
      <c r="I24" s="186" t="s">
        <v>80</v>
      </c>
      <c r="J24" s="186" t="s">
        <v>81</v>
      </c>
      <c r="K24" s="187" t="s">
        <v>46</v>
      </c>
    </row>
    <row r="25" spans="1:12" x14ac:dyDescent="0.2">
      <c r="B25" s="181" t="s">
        <v>85</v>
      </c>
      <c r="C25" s="181">
        <v>4682</v>
      </c>
      <c r="D25" s="181">
        <v>1551</v>
      </c>
      <c r="E25" s="181">
        <v>5994</v>
      </c>
      <c r="F25" s="182">
        <f>E25/$E$29</f>
        <v>0.93979303857008467</v>
      </c>
      <c r="G25" s="181">
        <v>13910</v>
      </c>
      <c r="H25" s="181">
        <v>652</v>
      </c>
      <c r="I25" s="181">
        <f t="shared" ref="I25:I29" si="9">G25+H25</f>
        <v>14562</v>
      </c>
      <c r="J25" s="182">
        <f>I25/$I$29</f>
        <v>0.99115164715491422</v>
      </c>
      <c r="K25" s="181">
        <f t="shared" ref="K25:K30" si="10">E25+I25</f>
        <v>20556</v>
      </c>
    </row>
    <row r="26" spans="1:12" x14ac:dyDescent="0.2">
      <c r="B26" s="181" t="s">
        <v>86</v>
      </c>
      <c r="C26" s="226">
        <v>21</v>
      </c>
      <c r="D26" s="226">
        <v>3</v>
      </c>
      <c r="E26" s="226">
        <v>23</v>
      </c>
      <c r="F26" s="227">
        <f t="shared" ref="F26:F29" si="11">E26/$E$29</f>
        <v>3.6061461273126372E-3</v>
      </c>
      <c r="G26" s="226">
        <v>34</v>
      </c>
      <c r="H26" s="226">
        <v>1</v>
      </c>
      <c r="I26" s="226">
        <f t="shared" si="9"/>
        <v>35</v>
      </c>
      <c r="J26" s="227">
        <f t="shared" ref="J26:J29" si="12">I26/$I$29</f>
        <v>2.382248842907705E-3</v>
      </c>
      <c r="K26" s="226">
        <f t="shared" si="10"/>
        <v>58</v>
      </c>
    </row>
    <row r="27" spans="1:12" x14ac:dyDescent="0.2">
      <c r="B27" s="181" t="s">
        <v>87</v>
      </c>
      <c r="C27" s="226">
        <v>69</v>
      </c>
      <c r="D27" s="226">
        <v>14</v>
      </c>
      <c r="E27" s="226">
        <v>82</v>
      </c>
      <c r="F27" s="227">
        <f t="shared" si="11"/>
        <v>1.2856694888679836E-2</v>
      </c>
      <c r="G27" s="226">
        <v>82</v>
      </c>
      <c r="H27" s="226">
        <v>1</v>
      </c>
      <c r="I27" s="226">
        <f t="shared" si="9"/>
        <v>83</v>
      </c>
      <c r="J27" s="227">
        <f t="shared" si="12"/>
        <v>5.6493329703239861E-3</v>
      </c>
      <c r="K27" s="226">
        <f t="shared" si="10"/>
        <v>165</v>
      </c>
    </row>
    <row r="28" spans="1:12" x14ac:dyDescent="0.2">
      <c r="B28" s="181" t="s">
        <v>88</v>
      </c>
      <c r="C28" s="226">
        <v>31</v>
      </c>
      <c r="D28" s="226">
        <v>7</v>
      </c>
      <c r="E28" s="226">
        <v>37</v>
      </c>
      <c r="F28" s="227">
        <f t="shared" si="11"/>
        <v>5.8011915961116338E-3</v>
      </c>
      <c r="G28" s="226">
        <v>12</v>
      </c>
      <c r="H28" s="226">
        <v>0</v>
      </c>
      <c r="I28" s="226">
        <f t="shared" si="9"/>
        <v>12</v>
      </c>
      <c r="J28" s="227">
        <f t="shared" si="12"/>
        <v>8.1677103185407026E-4</v>
      </c>
      <c r="K28" s="226">
        <f t="shared" si="10"/>
        <v>49</v>
      </c>
    </row>
    <row r="29" spans="1:12" x14ac:dyDescent="0.2">
      <c r="B29" s="228" t="s">
        <v>66</v>
      </c>
      <c r="C29" s="226">
        <f t="shared" ref="C29:H29" si="13">SUM(C25:C28)</f>
        <v>4803</v>
      </c>
      <c r="D29" s="226">
        <f t="shared" si="13"/>
        <v>1575</v>
      </c>
      <c r="E29" s="228">
        <f t="shared" ref="E29" si="14">C29+D29</f>
        <v>6378</v>
      </c>
      <c r="F29" s="229">
        <f t="shared" si="11"/>
        <v>1</v>
      </c>
      <c r="G29" s="228">
        <f t="shared" si="13"/>
        <v>14038</v>
      </c>
      <c r="H29" s="228">
        <f t="shared" si="13"/>
        <v>654</v>
      </c>
      <c r="I29" s="228">
        <f t="shared" si="9"/>
        <v>14692</v>
      </c>
      <c r="J29" s="230">
        <f t="shared" si="12"/>
        <v>1</v>
      </c>
      <c r="K29" s="228">
        <f t="shared" si="10"/>
        <v>21070</v>
      </c>
    </row>
    <row r="30" spans="1:12" ht="24" x14ac:dyDescent="0.2">
      <c r="B30" s="195" t="s">
        <v>84</v>
      </c>
      <c r="C30" s="196">
        <f>+C29/$K$29</f>
        <v>0.22795443758898909</v>
      </c>
      <c r="D30" s="196">
        <f>+D29/$K$29</f>
        <v>7.4750830564784057E-2</v>
      </c>
      <c r="E30" s="197">
        <f>+E29/$K$29</f>
        <v>0.30270526815377313</v>
      </c>
      <c r="F30" s="197"/>
      <c r="G30" s="196">
        <f>+G29/$K$29</f>
        <v>0.66625533934504033</v>
      </c>
      <c r="H30" s="196">
        <f>+H29/$K$29</f>
        <v>3.1039392501186522E-2</v>
      </c>
      <c r="I30" s="197">
        <f>+I29/$K$29</f>
        <v>0.69729473184622681</v>
      </c>
      <c r="J30" s="197"/>
      <c r="K30" s="197">
        <f t="shared" si="10"/>
        <v>1</v>
      </c>
    </row>
    <row r="31" spans="1:12" x14ac:dyDescent="0.2">
      <c r="B31" s="188" t="s">
        <v>149</v>
      </c>
    </row>
    <row r="32" spans="1:12" x14ac:dyDescent="0.2">
      <c r="B32" s="188" t="s">
        <v>150</v>
      </c>
    </row>
  </sheetData>
  <mergeCells count="10">
    <mergeCell ref="B5:K5"/>
    <mergeCell ref="B6:K6"/>
    <mergeCell ref="B19:K19"/>
    <mergeCell ref="B20:K20"/>
    <mergeCell ref="B23:B24"/>
    <mergeCell ref="C23:K23"/>
    <mergeCell ref="B8:K8"/>
    <mergeCell ref="B9:B10"/>
    <mergeCell ref="C9:K9"/>
    <mergeCell ref="B22:K22"/>
  </mergeCells>
  <hyperlinks>
    <hyperlink ref="M5" location="'Índice Pensiones Solidarias'!A1" display="Volver Sistema de Pensiones Solidadia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P41"/>
  <sheetViews>
    <sheetView showGridLines="0" zoomScaleNormal="100" workbookViewId="0"/>
  </sheetViews>
  <sheetFormatPr baseColWidth="10" defaultRowHeight="12" x14ac:dyDescent="0.2"/>
  <cols>
    <col min="1" max="1" width="6" style="189" customWidth="1"/>
    <col min="2" max="2" width="18.140625" style="189" customWidth="1"/>
    <col min="3" max="4" width="7.28515625" style="189" bestFit="1" customWidth="1"/>
    <col min="5" max="6" width="7.28515625" style="189" customWidth="1"/>
    <col min="7" max="8" width="7.28515625" style="189" bestFit="1" customWidth="1"/>
    <col min="9" max="11" width="7.28515625" style="189" customWidth="1"/>
    <col min="12" max="12" width="10.28515625" style="189" customWidth="1"/>
    <col min="13" max="251" width="11.42578125" style="189"/>
    <col min="252" max="252" width="18.140625" style="189" customWidth="1"/>
    <col min="253" max="254" width="7.28515625" style="189" bestFit="1" customWidth="1"/>
    <col min="255" max="256" width="7.28515625" style="189" customWidth="1"/>
    <col min="257" max="258" width="7.28515625" style="189" bestFit="1" customWidth="1"/>
    <col min="259" max="261" width="7.28515625" style="189" customWidth="1"/>
    <col min="262" max="267" width="0" style="189" hidden="1" customWidth="1"/>
    <col min="268" max="268" width="10.28515625" style="189" customWidth="1"/>
    <col min="269" max="507" width="11.42578125" style="189"/>
    <col min="508" max="508" width="18.140625" style="189" customWidth="1"/>
    <col min="509" max="510" width="7.28515625" style="189" bestFit="1" customWidth="1"/>
    <col min="511" max="512" width="7.28515625" style="189" customWidth="1"/>
    <col min="513" max="514" width="7.28515625" style="189" bestFit="1" customWidth="1"/>
    <col min="515" max="517" width="7.28515625" style="189" customWidth="1"/>
    <col min="518" max="523" width="0" style="189" hidden="1" customWidth="1"/>
    <col min="524" max="524" width="10.28515625" style="189" customWidth="1"/>
    <col min="525" max="763" width="11.42578125" style="189"/>
    <col min="764" max="764" width="18.140625" style="189" customWidth="1"/>
    <col min="765" max="766" width="7.28515625" style="189" bestFit="1" customWidth="1"/>
    <col min="767" max="768" width="7.28515625" style="189" customWidth="1"/>
    <col min="769" max="770" width="7.28515625" style="189" bestFit="1" customWidth="1"/>
    <col min="771" max="773" width="7.28515625" style="189" customWidth="1"/>
    <col min="774" max="779" width="0" style="189" hidden="1" customWidth="1"/>
    <col min="780" max="780" width="10.28515625" style="189" customWidth="1"/>
    <col min="781" max="1019" width="11.42578125" style="189"/>
    <col min="1020" max="1020" width="18.140625" style="189" customWidth="1"/>
    <col min="1021" max="1022" width="7.28515625" style="189" bestFit="1" customWidth="1"/>
    <col min="1023" max="1024" width="7.28515625" style="189" customWidth="1"/>
    <col min="1025" max="1026" width="7.28515625" style="189" bestFit="1" customWidth="1"/>
    <col min="1027" max="1029" width="7.28515625" style="189" customWidth="1"/>
    <col min="1030" max="1035" width="0" style="189" hidden="1" customWidth="1"/>
    <col min="1036" max="1036" width="10.28515625" style="189" customWidth="1"/>
    <col min="1037" max="1275" width="11.42578125" style="189"/>
    <col min="1276" max="1276" width="18.140625" style="189" customWidth="1"/>
    <col min="1277" max="1278" width="7.28515625" style="189" bestFit="1" customWidth="1"/>
    <col min="1279" max="1280" width="7.28515625" style="189" customWidth="1"/>
    <col min="1281" max="1282" width="7.28515625" style="189" bestFit="1" customWidth="1"/>
    <col min="1283" max="1285" width="7.28515625" style="189" customWidth="1"/>
    <col min="1286" max="1291" width="0" style="189" hidden="1" customWidth="1"/>
    <col min="1292" max="1292" width="10.28515625" style="189" customWidth="1"/>
    <col min="1293" max="1531" width="11.42578125" style="189"/>
    <col min="1532" max="1532" width="18.140625" style="189" customWidth="1"/>
    <col min="1533" max="1534" width="7.28515625" style="189" bestFit="1" customWidth="1"/>
    <col min="1535" max="1536" width="7.28515625" style="189" customWidth="1"/>
    <col min="1537" max="1538" width="7.28515625" style="189" bestFit="1" customWidth="1"/>
    <col min="1539" max="1541" width="7.28515625" style="189" customWidth="1"/>
    <col min="1542" max="1547" width="0" style="189" hidden="1" customWidth="1"/>
    <col min="1548" max="1548" width="10.28515625" style="189" customWidth="1"/>
    <col min="1549" max="1787" width="11.42578125" style="189"/>
    <col min="1788" max="1788" width="18.140625" style="189" customWidth="1"/>
    <col min="1789" max="1790" width="7.28515625" style="189" bestFit="1" customWidth="1"/>
    <col min="1791" max="1792" width="7.28515625" style="189" customWidth="1"/>
    <col min="1793" max="1794" width="7.28515625" style="189" bestFit="1" customWidth="1"/>
    <col min="1795" max="1797" width="7.28515625" style="189" customWidth="1"/>
    <col min="1798" max="1803" width="0" style="189" hidden="1" customWidth="1"/>
    <col min="1804" max="1804" width="10.28515625" style="189" customWidth="1"/>
    <col min="1805" max="2043" width="11.42578125" style="189"/>
    <col min="2044" max="2044" width="18.140625" style="189" customWidth="1"/>
    <col min="2045" max="2046" width="7.28515625" style="189" bestFit="1" customWidth="1"/>
    <col min="2047" max="2048" width="7.28515625" style="189" customWidth="1"/>
    <col min="2049" max="2050" width="7.28515625" style="189" bestFit="1" customWidth="1"/>
    <col min="2051" max="2053" width="7.28515625" style="189" customWidth="1"/>
    <col min="2054" max="2059" width="0" style="189" hidden="1" customWidth="1"/>
    <col min="2060" max="2060" width="10.28515625" style="189" customWidth="1"/>
    <col min="2061" max="2299" width="11.42578125" style="189"/>
    <col min="2300" max="2300" width="18.140625" style="189" customWidth="1"/>
    <col min="2301" max="2302" width="7.28515625" style="189" bestFit="1" customWidth="1"/>
    <col min="2303" max="2304" width="7.28515625" style="189" customWidth="1"/>
    <col min="2305" max="2306" width="7.28515625" style="189" bestFit="1" customWidth="1"/>
    <col min="2307" max="2309" width="7.28515625" style="189" customWidth="1"/>
    <col min="2310" max="2315" width="0" style="189" hidden="1" customWidth="1"/>
    <col min="2316" max="2316" width="10.28515625" style="189" customWidth="1"/>
    <col min="2317" max="2555" width="11.42578125" style="189"/>
    <col min="2556" max="2556" width="18.140625" style="189" customWidth="1"/>
    <col min="2557" max="2558" width="7.28515625" style="189" bestFit="1" customWidth="1"/>
    <col min="2559" max="2560" width="7.28515625" style="189" customWidth="1"/>
    <col min="2561" max="2562" width="7.28515625" style="189" bestFit="1" customWidth="1"/>
    <col min="2563" max="2565" width="7.28515625" style="189" customWidth="1"/>
    <col min="2566" max="2571" width="0" style="189" hidden="1" customWidth="1"/>
    <col min="2572" max="2572" width="10.28515625" style="189" customWidth="1"/>
    <col min="2573" max="2811" width="11.42578125" style="189"/>
    <col min="2812" max="2812" width="18.140625" style="189" customWidth="1"/>
    <col min="2813" max="2814" width="7.28515625" style="189" bestFit="1" customWidth="1"/>
    <col min="2815" max="2816" width="7.28515625" style="189" customWidth="1"/>
    <col min="2817" max="2818" width="7.28515625" style="189" bestFit="1" customWidth="1"/>
    <col min="2819" max="2821" width="7.28515625" style="189" customWidth="1"/>
    <col min="2822" max="2827" width="0" style="189" hidden="1" customWidth="1"/>
    <col min="2828" max="2828" width="10.28515625" style="189" customWidth="1"/>
    <col min="2829" max="3067" width="11.42578125" style="189"/>
    <col min="3068" max="3068" width="18.140625" style="189" customWidth="1"/>
    <col min="3069" max="3070" width="7.28515625" style="189" bestFit="1" customWidth="1"/>
    <col min="3071" max="3072" width="7.28515625" style="189" customWidth="1"/>
    <col min="3073" max="3074" width="7.28515625" style="189" bestFit="1" customWidth="1"/>
    <col min="3075" max="3077" width="7.28515625" style="189" customWidth="1"/>
    <col min="3078" max="3083" width="0" style="189" hidden="1" customWidth="1"/>
    <col min="3084" max="3084" width="10.28515625" style="189" customWidth="1"/>
    <col min="3085" max="3323" width="11.42578125" style="189"/>
    <col min="3324" max="3324" width="18.140625" style="189" customWidth="1"/>
    <col min="3325" max="3326" width="7.28515625" style="189" bestFit="1" customWidth="1"/>
    <col min="3327" max="3328" width="7.28515625" style="189" customWidth="1"/>
    <col min="3329" max="3330" width="7.28515625" style="189" bestFit="1" customWidth="1"/>
    <col min="3331" max="3333" width="7.28515625" style="189" customWidth="1"/>
    <col min="3334" max="3339" width="0" style="189" hidden="1" customWidth="1"/>
    <col min="3340" max="3340" width="10.28515625" style="189" customWidth="1"/>
    <col min="3341" max="3579" width="11.42578125" style="189"/>
    <col min="3580" max="3580" width="18.140625" style="189" customWidth="1"/>
    <col min="3581" max="3582" width="7.28515625" style="189" bestFit="1" customWidth="1"/>
    <col min="3583" max="3584" width="7.28515625" style="189" customWidth="1"/>
    <col min="3585" max="3586" width="7.28515625" style="189" bestFit="1" customWidth="1"/>
    <col min="3587" max="3589" width="7.28515625" style="189" customWidth="1"/>
    <col min="3590" max="3595" width="0" style="189" hidden="1" customWidth="1"/>
    <col min="3596" max="3596" width="10.28515625" style="189" customWidth="1"/>
    <col min="3597" max="3835" width="11.42578125" style="189"/>
    <col min="3836" max="3836" width="18.140625" style="189" customWidth="1"/>
    <col min="3837" max="3838" width="7.28515625" style="189" bestFit="1" customWidth="1"/>
    <col min="3839" max="3840" width="7.28515625" style="189" customWidth="1"/>
    <col min="3841" max="3842" width="7.28515625" style="189" bestFit="1" customWidth="1"/>
    <col min="3843" max="3845" width="7.28515625" style="189" customWidth="1"/>
    <col min="3846" max="3851" width="0" style="189" hidden="1" customWidth="1"/>
    <col min="3852" max="3852" width="10.28515625" style="189" customWidth="1"/>
    <col min="3853" max="4091" width="11.42578125" style="189"/>
    <col min="4092" max="4092" width="18.140625" style="189" customWidth="1"/>
    <col min="4093" max="4094" width="7.28515625" style="189" bestFit="1" customWidth="1"/>
    <col min="4095" max="4096" width="7.28515625" style="189" customWidth="1"/>
    <col min="4097" max="4098" width="7.28515625" style="189" bestFit="1" customWidth="1"/>
    <col min="4099" max="4101" width="7.28515625" style="189" customWidth="1"/>
    <col min="4102" max="4107" width="0" style="189" hidden="1" customWidth="1"/>
    <col min="4108" max="4108" width="10.28515625" style="189" customWidth="1"/>
    <col min="4109" max="4347" width="11.42578125" style="189"/>
    <col min="4348" max="4348" width="18.140625" style="189" customWidth="1"/>
    <col min="4349" max="4350" width="7.28515625" style="189" bestFit="1" customWidth="1"/>
    <col min="4351" max="4352" width="7.28515625" style="189" customWidth="1"/>
    <col min="4353" max="4354" width="7.28515625" style="189" bestFit="1" customWidth="1"/>
    <col min="4355" max="4357" width="7.28515625" style="189" customWidth="1"/>
    <col min="4358" max="4363" width="0" style="189" hidden="1" customWidth="1"/>
    <col min="4364" max="4364" width="10.28515625" style="189" customWidth="1"/>
    <col min="4365" max="4603" width="11.42578125" style="189"/>
    <col min="4604" max="4604" width="18.140625" style="189" customWidth="1"/>
    <col min="4605" max="4606" width="7.28515625" style="189" bestFit="1" customWidth="1"/>
    <col min="4607" max="4608" width="7.28515625" style="189" customWidth="1"/>
    <col min="4609" max="4610" width="7.28515625" style="189" bestFit="1" customWidth="1"/>
    <col min="4611" max="4613" width="7.28515625" style="189" customWidth="1"/>
    <col min="4614" max="4619" width="0" style="189" hidden="1" customWidth="1"/>
    <col min="4620" max="4620" width="10.28515625" style="189" customWidth="1"/>
    <col min="4621" max="4859" width="11.42578125" style="189"/>
    <col min="4860" max="4860" width="18.140625" style="189" customWidth="1"/>
    <col min="4861" max="4862" width="7.28515625" style="189" bestFit="1" customWidth="1"/>
    <col min="4863" max="4864" width="7.28515625" style="189" customWidth="1"/>
    <col min="4865" max="4866" width="7.28515625" style="189" bestFit="1" customWidth="1"/>
    <col min="4867" max="4869" width="7.28515625" style="189" customWidth="1"/>
    <col min="4870" max="4875" width="0" style="189" hidden="1" customWidth="1"/>
    <col min="4876" max="4876" width="10.28515625" style="189" customWidth="1"/>
    <col min="4877" max="5115" width="11.42578125" style="189"/>
    <col min="5116" max="5116" width="18.140625" style="189" customWidth="1"/>
    <col min="5117" max="5118" width="7.28515625" style="189" bestFit="1" customWidth="1"/>
    <col min="5119" max="5120" width="7.28515625" style="189" customWidth="1"/>
    <col min="5121" max="5122" width="7.28515625" style="189" bestFit="1" customWidth="1"/>
    <col min="5123" max="5125" width="7.28515625" style="189" customWidth="1"/>
    <col min="5126" max="5131" width="0" style="189" hidden="1" customWidth="1"/>
    <col min="5132" max="5132" width="10.28515625" style="189" customWidth="1"/>
    <col min="5133" max="5371" width="11.42578125" style="189"/>
    <col min="5372" max="5372" width="18.140625" style="189" customWidth="1"/>
    <col min="5373" max="5374" width="7.28515625" style="189" bestFit="1" customWidth="1"/>
    <col min="5375" max="5376" width="7.28515625" style="189" customWidth="1"/>
    <col min="5377" max="5378" width="7.28515625" style="189" bestFit="1" customWidth="1"/>
    <col min="5379" max="5381" width="7.28515625" style="189" customWidth="1"/>
    <col min="5382" max="5387" width="0" style="189" hidden="1" customWidth="1"/>
    <col min="5388" max="5388" width="10.28515625" style="189" customWidth="1"/>
    <col min="5389" max="5627" width="11.42578125" style="189"/>
    <col min="5628" max="5628" width="18.140625" style="189" customWidth="1"/>
    <col min="5629" max="5630" width="7.28515625" style="189" bestFit="1" customWidth="1"/>
    <col min="5631" max="5632" width="7.28515625" style="189" customWidth="1"/>
    <col min="5633" max="5634" width="7.28515625" style="189" bestFit="1" customWidth="1"/>
    <col min="5635" max="5637" width="7.28515625" style="189" customWidth="1"/>
    <col min="5638" max="5643" width="0" style="189" hidden="1" customWidth="1"/>
    <col min="5644" max="5644" width="10.28515625" style="189" customWidth="1"/>
    <col min="5645" max="5883" width="11.42578125" style="189"/>
    <col min="5884" max="5884" width="18.140625" style="189" customWidth="1"/>
    <col min="5885" max="5886" width="7.28515625" style="189" bestFit="1" customWidth="1"/>
    <col min="5887" max="5888" width="7.28515625" style="189" customWidth="1"/>
    <col min="5889" max="5890" width="7.28515625" style="189" bestFit="1" customWidth="1"/>
    <col min="5891" max="5893" width="7.28515625" style="189" customWidth="1"/>
    <col min="5894" max="5899" width="0" style="189" hidden="1" customWidth="1"/>
    <col min="5900" max="5900" width="10.28515625" style="189" customWidth="1"/>
    <col min="5901" max="6139" width="11.42578125" style="189"/>
    <col min="6140" max="6140" width="18.140625" style="189" customWidth="1"/>
    <col min="6141" max="6142" width="7.28515625" style="189" bestFit="1" customWidth="1"/>
    <col min="6143" max="6144" width="7.28515625" style="189" customWidth="1"/>
    <col min="6145" max="6146" width="7.28515625" style="189" bestFit="1" customWidth="1"/>
    <col min="6147" max="6149" width="7.28515625" style="189" customWidth="1"/>
    <col min="6150" max="6155" width="0" style="189" hidden="1" customWidth="1"/>
    <col min="6156" max="6156" width="10.28515625" style="189" customWidth="1"/>
    <col min="6157" max="6395" width="11.42578125" style="189"/>
    <col min="6396" max="6396" width="18.140625" style="189" customWidth="1"/>
    <col min="6397" max="6398" width="7.28515625" style="189" bestFit="1" customWidth="1"/>
    <col min="6399" max="6400" width="7.28515625" style="189" customWidth="1"/>
    <col min="6401" max="6402" width="7.28515625" style="189" bestFit="1" customWidth="1"/>
    <col min="6403" max="6405" width="7.28515625" style="189" customWidth="1"/>
    <col min="6406" max="6411" width="0" style="189" hidden="1" customWidth="1"/>
    <col min="6412" max="6412" width="10.28515625" style="189" customWidth="1"/>
    <col min="6413" max="6651" width="11.42578125" style="189"/>
    <col min="6652" max="6652" width="18.140625" style="189" customWidth="1"/>
    <col min="6653" max="6654" width="7.28515625" style="189" bestFit="1" customWidth="1"/>
    <col min="6655" max="6656" width="7.28515625" style="189" customWidth="1"/>
    <col min="6657" max="6658" width="7.28515625" style="189" bestFit="1" customWidth="1"/>
    <col min="6659" max="6661" width="7.28515625" style="189" customWidth="1"/>
    <col min="6662" max="6667" width="0" style="189" hidden="1" customWidth="1"/>
    <col min="6668" max="6668" width="10.28515625" style="189" customWidth="1"/>
    <col min="6669" max="6907" width="11.42578125" style="189"/>
    <col min="6908" max="6908" width="18.140625" style="189" customWidth="1"/>
    <col min="6909" max="6910" width="7.28515625" style="189" bestFit="1" customWidth="1"/>
    <col min="6911" max="6912" width="7.28515625" style="189" customWidth="1"/>
    <col min="6913" max="6914" width="7.28515625" style="189" bestFit="1" customWidth="1"/>
    <col min="6915" max="6917" width="7.28515625" style="189" customWidth="1"/>
    <col min="6918" max="6923" width="0" style="189" hidden="1" customWidth="1"/>
    <col min="6924" max="6924" width="10.28515625" style="189" customWidth="1"/>
    <col min="6925" max="7163" width="11.42578125" style="189"/>
    <col min="7164" max="7164" width="18.140625" style="189" customWidth="1"/>
    <col min="7165" max="7166" width="7.28515625" style="189" bestFit="1" customWidth="1"/>
    <col min="7167" max="7168" width="7.28515625" style="189" customWidth="1"/>
    <col min="7169" max="7170" width="7.28515625" style="189" bestFit="1" customWidth="1"/>
    <col min="7171" max="7173" width="7.28515625" style="189" customWidth="1"/>
    <col min="7174" max="7179" width="0" style="189" hidden="1" customWidth="1"/>
    <col min="7180" max="7180" width="10.28515625" style="189" customWidth="1"/>
    <col min="7181" max="7419" width="11.42578125" style="189"/>
    <col min="7420" max="7420" width="18.140625" style="189" customWidth="1"/>
    <col min="7421" max="7422" width="7.28515625" style="189" bestFit="1" customWidth="1"/>
    <col min="7423" max="7424" width="7.28515625" style="189" customWidth="1"/>
    <col min="7425" max="7426" width="7.28515625" style="189" bestFit="1" customWidth="1"/>
    <col min="7427" max="7429" width="7.28515625" style="189" customWidth="1"/>
    <col min="7430" max="7435" width="0" style="189" hidden="1" customWidth="1"/>
    <col min="7436" max="7436" width="10.28515625" style="189" customWidth="1"/>
    <col min="7437" max="7675" width="11.42578125" style="189"/>
    <col min="7676" max="7676" width="18.140625" style="189" customWidth="1"/>
    <col min="7677" max="7678" width="7.28515625" style="189" bestFit="1" customWidth="1"/>
    <col min="7679" max="7680" width="7.28515625" style="189" customWidth="1"/>
    <col min="7681" max="7682" width="7.28515625" style="189" bestFit="1" customWidth="1"/>
    <col min="7683" max="7685" width="7.28515625" style="189" customWidth="1"/>
    <col min="7686" max="7691" width="0" style="189" hidden="1" customWidth="1"/>
    <col min="7692" max="7692" width="10.28515625" style="189" customWidth="1"/>
    <col min="7693" max="7931" width="11.42578125" style="189"/>
    <col min="7932" max="7932" width="18.140625" style="189" customWidth="1"/>
    <col min="7933" max="7934" width="7.28515625" style="189" bestFit="1" customWidth="1"/>
    <col min="7935" max="7936" width="7.28515625" style="189" customWidth="1"/>
    <col min="7937" max="7938" width="7.28515625" style="189" bestFit="1" customWidth="1"/>
    <col min="7939" max="7941" width="7.28515625" style="189" customWidth="1"/>
    <col min="7942" max="7947" width="0" style="189" hidden="1" customWidth="1"/>
    <col min="7948" max="7948" width="10.28515625" style="189" customWidth="1"/>
    <col min="7949" max="8187" width="11.42578125" style="189"/>
    <col min="8188" max="8188" width="18.140625" style="189" customWidth="1"/>
    <col min="8189" max="8190" width="7.28515625" style="189" bestFit="1" customWidth="1"/>
    <col min="8191" max="8192" width="7.28515625" style="189" customWidth="1"/>
    <col min="8193" max="8194" width="7.28515625" style="189" bestFit="1" customWidth="1"/>
    <col min="8195" max="8197" width="7.28515625" style="189" customWidth="1"/>
    <col min="8198" max="8203" width="0" style="189" hidden="1" customWidth="1"/>
    <col min="8204" max="8204" width="10.28515625" style="189" customWidth="1"/>
    <col min="8205" max="8443" width="11.42578125" style="189"/>
    <col min="8444" max="8444" width="18.140625" style="189" customWidth="1"/>
    <col min="8445" max="8446" width="7.28515625" style="189" bestFit="1" customWidth="1"/>
    <col min="8447" max="8448" width="7.28515625" style="189" customWidth="1"/>
    <col min="8449" max="8450" width="7.28515625" style="189" bestFit="1" customWidth="1"/>
    <col min="8451" max="8453" width="7.28515625" style="189" customWidth="1"/>
    <col min="8454" max="8459" width="0" style="189" hidden="1" customWidth="1"/>
    <col min="8460" max="8460" width="10.28515625" style="189" customWidth="1"/>
    <col min="8461" max="8699" width="11.42578125" style="189"/>
    <col min="8700" max="8700" width="18.140625" style="189" customWidth="1"/>
    <col min="8701" max="8702" width="7.28515625" style="189" bestFit="1" customWidth="1"/>
    <col min="8703" max="8704" width="7.28515625" style="189" customWidth="1"/>
    <col min="8705" max="8706" width="7.28515625" style="189" bestFit="1" customWidth="1"/>
    <col min="8707" max="8709" width="7.28515625" style="189" customWidth="1"/>
    <col min="8710" max="8715" width="0" style="189" hidden="1" customWidth="1"/>
    <col min="8716" max="8716" width="10.28515625" style="189" customWidth="1"/>
    <col min="8717" max="8955" width="11.42578125" style="189"/>
    <col min="8956" max="8956" width="18.140625" style="189" customWidth="1"/>
    <col min="8957" max="8958" width="7.28515625" style="189" bestFit="1" customWidth="1"/>
    <col min="8959" max="8960" width="7.28515625" style="189" customWidth="1"/>
    <col min="8961" max="8962" width="7.28515625" style="189" bestFit="1" customWidth="1"/>
    <col min="8963" max="8965" width="7.28515625" style="189" customWidth="1"/>
    <col min="8966" max="8971" width="0" style="189" hidden="1" customWidth="1"/>
    <col min="8972" max="8972" width="10.28515625" style="189" customWidth="1"/>
    <col min="8973" max="9211" width="11.42578125" style="189"/>
    <col min="9212" max="9212" width="18.140625" style="189" customWidth="1"/>
    <col min="9213" max="9214" width="7.28515625" style="189" bestFit="1" customWidth="1"/>
    <col min="9215" max="9216" width="7.28515625" style="189" customWidth="1"/>
    <col min="9217" max="9218" width="7.28515625" style="189" bestFit="1" customWidth="1"/>
    <col min="9219" max="9221" width="7.28515625" style="189" customWidth="1"/>
    <col min="9222" max="9227" width="0" style="189" hidden="1" customWidth="1"/>
    <col min="9228" max="9228" width="10.28515625" style="189" customWidth="1"/>
    <col min="9229" max="9467" width="11.42578125" style="189"/>
    <col min="9468" max="9468" width="18.140625" style="189" customWidth="1"/>
    <col min="9469" max="9470" width="7.28515625" style="189" bestFit="1" customWidth="1"/>
    <col min="9471" max="9472" width="7.28515625" style="189" customWidth="1"/>
    <col min="9473" max="9474" width="7.28515625" style="189" bestFit="1" customWidth="1"/>
    <col min="9475" max="9477" width="7.28515625" style="189" customWidth="1"/>
    <col min="9478" max="9483" width="0" style="189" hidden="1" customWidth="1"/>
    <col min="9484" max="9484" width="10.28515625" style="189" customWidth="1"/>
    <col min="9485" max="9723" width="11.42578125" style="189"/>
    <col min="9724" max="9724" width="18.140625" style="189" customWidth="1"/>
    <col min="9725" max="9726" width="7.28515625" style="189" bestFit="1" customWidth="1"/>
    <col min="9727" max="9728" width="7.28515625" style="189" customWidth="1"/>
    <col min="9729" max="9730" width="7.28515625" style="189" bestFit="1" customWidth="1"/>
    <col min="9731" max="9733" width="7.28515625" style="189" customWidth="1"/>
    <col min="9734" max="9739" width="0" style="189" hidden="1" customWidth="1"/>
    <col min="9740" max="9740" width="10.28515625" style="189" customWidth="1"/>
    <col min="9741" max="9979" width="11.42578125" style="189"/>
    <col min="9980" max="9980" width="18.140625" style="189" customWidth="1"/>
    <col min="9981" max="9982" width="7.28515625" style="189" bestFit="1" customWidth="1"/>
    <col min="9983" max="9984" width="7.28515625" style="189" customWidth="1"/>
    <col min="9985" max="9986" width="7.28515625" style="189" bestFit="1" customWidth="1"/>
    <col min="9987" max="9989" width="7.28515625" style="189" customWidth="1"/>
    <col min="9990" max="9995" width="0" style="189" hidden="1" customWidth="1"/>
    <col min="9996" max="9996" width="10.28515625" style="189" customWidth="1"/>
    <col min="9997" max="10235" width="11.42578125" style="189"/>
    <col min="10236" max="10236" width="18.140625" style="189" customWidth="1"/>
    <col min="10237" max="10238" width="7.28515625" style="189" bestFit="1" customWidth="1"/>
    <col min="10239" max="10240" width="7.28515625" style="189" customWidth="1"/>
    <col min="10241" max="10242" width="7.28515625" style="189" bestFit="1" customWidth="1"/>
    <col min="10243" max="10245" width="7.28515625" style="189" customWidth="1"/>
    <col min="10246" max="10251" width="0" style="189" hidden="1" customWidth="1"/>
    <col min="10252" max="10252" width="10.28515625" style="189" customWidth="1"/>
    <col min="10253" max="10491" width="11.42578125" style="189"/>
    <col min="10492" max="10492" width="18.140625" style="189" customWidth="1"/>
    <col min="10493" max="10494" width="7.28515625" style="189" bestFit="1" customWidth="1"/>
    <col min="10495" max="10496" width="7.28515625" style="189" customWidth="1"/>
    <col min="10497" max="10498" width="7.28515625" style="189" bestFit="1" customWidth="1"/>
    <col min="10499" max="10501" width="7.28515625" style="189" customWidth="1"/>
    <col min="10502" max="10507" width="0" style="189" hidden="1" customWidth="1"/>
    <col min="10508" max="10508" width="10.28515625" style="189" customWidth="1"/>
    <col min="10509" max="10747" width="11.42578125" style="189"/>
    <col min="10748" max="10748" width="18.140625" style="189" customWidth="1"/>
    <col min="10749" max="10750" width="7.28515625" style="189" bestFit="1" customWidth="1"/>
    <col min="10751" max="10752" width="7.28515625" style="189" customWidth="1"/>
    <col min="10753" max="10754" width="7.28515625" style="189" bestFit="1" customWidth="1"/>
    <col min="10755" max="10757" width="7.28515625" style="189" customWidth="1"/>
    <col min="10758" max="10763" width="0" style="189" hidden="1" customWidth="1"/>
    <col min="10764" max="10764" width="10.28515625" style="189" customWidth="1"/>
    <col min="10765" max="11003" width="11.42578125" style="189"/>
    <col min="11004" max="11004" width="18.140625" style="189" customWidth="1"/>
    <col min="11005" max="11006" width="7.28515625" style="189" bestFit="1" customWidth="1"/>
    <col min="11007" max="11008" width="7.28515625" style="189" customWidth="1"/>
    <col min="11009" max="11010" width="7.28515625" style="189" bestFit="1" customWidth="1"/>
    <col min="11011" max="11013" width="7.28515625" style="189" customWidth="1"/>
    <col min="11014" max="11019" width="0" style="189" hidden="1" customWidth="1"/>
    <col min="11020" max="11020" width="10.28515625" style="189" customWidth="1"/>
    <col min="11021" max="11259" width="11.42578125" style="189"/>
    <col min="11260" max="11260" width="18.140625" style="189" customWidth="1"/>
    <col min="11261" max="11262" width="7.28515625" style="189" bestFit="1" customWidth="1"/>
    <col min="11263" max="11264" width="7.28515625" style="189" customWidth="1"/>
    <col min="11265" max="11266" width="7.28515625" style="189" bestFit="1" customWidth="1"/>
    <col min="11267" max="11269" width="7.28515625" style="189" customWidth="1"/>
    <col min="11270" max="11275" width="0" style="189" hidden="1" customWidth="1"/>
    <col min="11276" max="11276" width="10.28515625" style="189" customWidth="1"/>
    <col min="11277" max="11515" width="11.42578125" style="189"/>
    <col min="11516" max="11516" width="18.140625" style="189" customWidth="1"/>
    <col min="11517" max="11518" width="7.28515625" style="189" bestFit="1" customWidth="1"/>
    <col min="11519" max="11520" width="7.28515625" style="189" customWidth="1"/>
    <col min="11521" max="11522" width="7.28515625" style="189" bestFit="1" customWidth="1"/>
    <col min="11523" max="11525" width="7.28515625" style="189" customWidth="1"/>
    <col min="11526" max="11531" width="0" style="189" hidden="1" customWidth="1"/>
    <col min="11532" max="11532" width="10.28515625" style="189" customWidth="1"/>
    <col min="11533" max="11771" width="11.42578125" style="189"/>
    <col min="11772" max="11772" width="18.140625" style="189" customWidth="1"/>
    <col min="11773" max="11774" width="7.28515625" style="189" bestFit="1" customWidth="1"/>
    <col min="11775" max="11776" width="7.28515625" style="189" customWidth="1"/>
    <col min="11777" max="11778" width="7.28515625" style="189" bestFit="1" customWidth="1"/>
    <col min="11779" max="11781" width="7.28515625" style="189" customWidth="1"/>
    <col min="11782" max="11787" width="0" style="189" hidden="1" customWidth="1"/>
    <col min="11788" max="11788" width="10.28515625" style="189" customWidth="1"/>
    <col min="11789" max="12027" width="11.42578125" style="189"/>
    <col min="12028" max="12028" width="18.140625" style="189" customWidth="1"/>
    <col min="12029" max="12030" width="7.28515625" style="189" bestFit="1" customWidth="1"/>
    <col min="12031" max="12032" width="7.28515625" style="189" customWidth="1"/>
    <col min="12033" max="12034" width="7.28515625" style="189" bestFit="1" customWidth="1"/>
    <col min="12035" max="12037" width="7.28515625" style="189" customWidth="1"/>
    <col min="12038" max="12043" width="0" style="189" hidden="1" customWidth="1"/>
    <col min="12044" max="12044" width="10.28515625" style="189" customWidth="1"/>
    <col min="12045" max="12283" width="11.42578125" style="189"/>
    <col min="12284" max="12284" width="18.140625" style="189" customWidth="1"/>
    <col min="12285" max="12286" width="7.28515625" style="189" bestFit="1" customWidth="1"/>
    <col min="12287" max="12288" width="7.28515625" style="189" customWidth="1"/>
    <col min="12289" max="12290" width="7.28515625" style="189" bestFit="1" customWidth="1"/>
    <col min="12291" max="12293" width="7.28515625" style="189" customWidth="1"/>
    <col min="12294" max="12299" width="0" style="189" hidden="1" customWidth="1"/>
    <col min="12300" max="12300" width="10.28515625" style="189" customWidth="1"/>
    <col min="12301" max="12539" width="11.42578125" style="189"/>
    <col min="12540" max="12540" width="18.140625" style="189" customWidth="1"/>
    <col min="12541" max="12542" width="7.28515625" style="189" bestFit="1" customWidth="1"/>
    <col min="12543" max="12544" width="7.28515625" style="189" customWidth="1"/>
    <col min="12545" max="12546" width="7.28515625" style="189" bestFit="1" customWidth="1"/>
    <col min="12547" max="12549" width="7.28515625" style="189" customWidth="1"/>
    <col min="12550" max="12555" width="0" style="189" hidden="1" customWidth="1"/>
    <col min="12556" max="12556" width="10.28515625" style="189" customWidth="1"/>
    <col min="12557" max="12795" width="11.42578125" style="189"/>
    <col min="12796" max="12796" width="18.140625" style="189" customWidth="1"/>
    <col min="12797" max="12798" width="7.28515625" style="189" bestFit="1" customWidth="1"/>
    <col min="12799" max="12800" width="7.28515625" style="189" customWidth="1"/>
    <col min="12801" max="12802" width="7.28515625" style="189" bestFit="1" customWidth="1"/>
    <col min="12803" max="12805" width="7.28515625" style="189" customWidth="1"/>
    <col min="12806" max="12811" width="0" style="189" hidden="1" customWidth="1"/>
    <col min="12812" max="12812" width="10.28515625" style="189" customWidth="1"/>
    <col min="12813" max="13051" width="11.42578125" style="189"/>
    <col min="13052" max="13052" width="18.140625" style="189" customWidth="1"/>
    <col min="13053" max="13054" width="7.28515625" style="189" bestFit="1" customWidth="1"/>
    <col min="13055" max="13056" width="7.28515625" style="189" customWidth="1"/>
    <col min="13057" max="13058" width="7.28515625" style="189" bestFit="1" customWidth="1"/>
    <col min="13059" max="13061" width="7.28515625" style="189" customWidth="1"/>
    <col min="13062" max="13067" width="0" style="189" hidden="1" customWidth="1"/>
    <col min="13068" max="13068" width="10.28515625" style="189" customWidth="1"/>
    <col min="13069" max="13307" width="11.42578125" style="189"/>
    <col min="13308" max="13308" width="18.140625" style="189" customWidth="1"/>
    <col min="13309" max="13310" width="7.28515625" style="189" bestFit="1" customWidth="1"/>
    <col min="13311" max="13312" width="7.28515625" style="189" customWidth="1"/>
    <col min="13313" max="13314" width="7.28515625" style="189" bestFit="1" customWidth="1"/>
    <col min="13315" max="13317" width="7.28515625" style="189" customWidth="1"/>
    <col min="13318" max="13323" width="0" style="189" hidden="1" customWidth="1"/>
    <col min="13324" max="13324" width="10.28515625" style="189" customWidth="1"/>
    <col min="13325" max="13563" width="11.42578125" style="189"/>
    <col min="13564" max="13564" width="18.140625" style="189" customWidth="1"/>
    <col min="13565" max="13566" width="7.28515625" style="189" bestFit="1" customWidth="1"/>
    <col min="13567" max="13568" width="7.28515625" style="189" customWidth="1"/>
    <col min="13569" max="13570" width="7.28515625" style="189" bestFit="1" customWidth="1"/>
    <col min="13571" max="13573" width="7.28515625" style="189" customWidth="1"/>
    <col min="13574" max="13579" width="0" style="189" hidden="1" customWidth="1"/>
    <col min="13580" max="13580" width="10.28515625" style="189" customWidth="1"/>
    <col min="13581" max="13819" width="11.42578125" style="189"/>
    <col min="13820" max="13820" width="18.140625" style="189" customWidth="1"/>
    <col min="13821" max="13822" width="7.28515625" style="189" bestFit="1" customWidth="1"/>
    <col min="13823" max="13824" width="7.28515625" style="189" customWidth="1"/>
    <col min="13825" max="13826" width="7.28515625" style="189" bestFit="1" customWidth="1"/>
    <col min="13827" max="13829" width="7.28515625" style="189" customWidth="1"/>
    <col min="13830" max="13835" width="0" style="189" hidden="1" customWidth="1"/>
    <col min="13836" max="13836" width="10.28515625" style="189" customWidth="1"/>
    <col min="13837" max="14075" width="11.42578125" style="189"/>
    <col min="14076" max="14076" width="18.140625" style="189" customWidth="1"/>
    <col min="14077" max="14078" width="7.28515625" style="189" bestFit="1" customWidth="1"/>
    <col min="14079" max="14080" width="7.28515625" style="189" customWidth="1"/>
    <col min="14081" max="14082" width="7.28515625" style="189" bestFit="1" customWidth="1"/>
    <col min="14083" max="14085" width="7.28515625" style="189" customWidth="1"/>
    <col min="14086" max="14091" width="0" style="189" hidden="1" customWidth="1"/>
    <col min="14092" max="14092" width="10.28515625" style="189" customWidth="1"/>
    <col min="14093" max="14331" width="11.42578125" style="189"/>
    <col min="14332" max="14332" width="18.140625" style="189" customWidth="1"/>
    <col min="14333" max="14334" width="7.28515625" style="189" bestFit="1" customWidth="1"/>
    <col min="14335" max="14336" width="7.28515625" style="189" customWidth="1"/>
    <col min="14337" max="14338" width="7.28515625" style="189" bestFit="1" customWidth="1"/>
    <col min="14339" max="14341" width="7.28515625" style="189" customWidth="1"/>
    <col min="14342" max="14347" width="0" style="189" hidden="1" customWidth="1"/>
    <col min="14348" max="14348" width="10.28515625" style="189" customWidth="1"/>
    <col min="14349" max="14587" width="11.42578125" style="189"/>
    <col min="14588" max="14588" width="18.140625" style="189" customWidth="1"/>
    <col min="14589" max="14590" width="7.28515625" style="189" bestFit="1" customWidth="1"/>
    <col min="14591" max="14592" width="7.28515625" style="189" customWidth="1"/>
    <col min="14593" max="14594" width="7.28515625" style="189" bestFit="1" customWidth="1"/>
    <col min="14595" max="14597" width="7.28515625" style="189" customWidth="1"/>
    <col min="14598" max="14603" width="0" style="189" hidden="1" customWidth="1"/>
    <col min="14604" max="14604" width="10.28515625" style="189" customWidth="1"/>
    <col min="14605" max="14843" width="11.42578125" style="189"/>
    <col min="14844" max="14844" width="18.140625" style="189" customWidth="1"/>
    <col min="14845" max="14846" width="7.28515625" style="189" bestFit="1" customWidth="1"/>
    <col min="14847" max="14848" width="7.28515625" style="189" customWidth="1"/>
    <col min="14849" max="14850" width="7.28515625" style="189" bestFit="1" customWidth="1"/>
    <col min="14851" max="14853" width="7.28515625" style="189" customWidth="1"/>
    <col min="14854" max="14859" width="0" style="189" hidden="1" customWidth="1"/>
    <col min="14860" max="14860" width="10.28515625" style="189" customWidth="1"/>
    <col min="14861" max="15099" width="11.42578125" style="189"/>
    <col min="15100" max="15100" width="18.140625" style="189" customWidth="1"/>
    <col min="15101" max="15102" width="7.28515625" style="189" bestFit="1" customWidth="1"/>
    <col min="15103" max="15104" width="7.28515625" style="189" customWidth="1"/>
    <col min="15105" max="15106" width="7.28515625" style="189" bestFit="1" customWidth="1"/>
    <col min="15107" max="15109" width="7.28515625" style="189" customWidth="1"/>
    <col min="15110" max="15115" width="0" style="189" hidden="1" customWidth="1"/>
    <col min="15116" max="15116" width="10.28515625" style="189" customWidth="1"/>
    <col min="15117" max="15355" width="11.42578125" style="189"/>
    <col min="15356" max="15356" width="18.140625" style="189" customWidth="1"/>
    <col min="15357" max="15358" width="7.28515625" style="189" bestFit="1" customWidth="1"/>
    <col min="15359" max="15360" width="7.28515625" style="189" customWidth="1"/>
    <col min="15361" max="15362" width="7.28515625" style="189" bestFit="1" customWidth="1"/>
    <col min="15363" max="15365" width="7.28515625" style="189" customWidth="1"/>
    <col min="15366" max="15371" width="0" style="189" hidden="1" customWidth="1"/>
    <col min="15372" max="15372" width="10.28515625" style="189" customWidth="1"/>
    <col min="15373" max="15611" width="11.42578125" style="189"/>
    <col min="15612" max="15612" width="18.140625" style="189" customWidth="1"/>
    <col min="15613" max="15614" width="7.28515625" style="189" bestFit="1" customWidth="1"/>
    <col min="15615" max="15616" width="7.28515625" style="189" customWidth="1"/>
    <col min="15617" max="15618" width="7.28515625" style="189" bestFit="1" customWidth="1"/>
    <col min="15619" max="15621" width="7.28515625" style="189" customWidth="1"/>
    <col min="15622" max="15627" width="0" style="189" hidden="1" customWidth="1"/>
    <col min="15628" max="15628" width="10.28515625" style="189" customWidth="1"/>
    <col min="15629" max="15867" width="11.42578125" style="189"/>
    <col min="15868" max="15868" width="18.140625" style="189" customWidth="1"/>
    <col min="15869" max="15870" width="7.28515625" style="189" bestFit="1" customWidth="1"/>
    <col min="15871" max="15872" width="7.28515625" style="189" customWidth="1"/>
    <col min="15873" max="15874" width="7.28515625" style="189" bestFit="1" customWidth="1"/>
    <col min="15875" max="15877" width="7.28515625" style="189" customWidth="1"/>
    <col min="15878" max="15883" width="0" style="189" hidden="1" customWidth="1"/>
    <col min="15884" max="15884" width="10.28515625" style="189" customWidth="1"/>
    <col min="15885" max="16123" width="11.42578125" style="189"/>
    <col min="16124" max="16124" width="18.140625" style="189" customWidth="1"/>
    <col min="16125" max="16126" width="7.28515625" style="189" bestFit="1" customWidth="1"/>
    <col min="16127" max="16128" width="7.28515625" style="189" customWidth="1"/>
    <col min="16129" max="16130" width="7.28515625" style="189" bestFit="1" customWidth="1"/>
    <col min="16131" max="16133" width="7.28515625" style="189" customWidth="1"/>
    <col min="16134" max="16139" width="0" style="189" hidden="1" customWidth="1"/>
    <col min="16140" max="16140" width="10.28515625" style="189" customWidth="1"/>
    <col min="16141" max="16384" width="11.42578125" style="189"/>
  </cols>
  <sheetData>
    <row r="1" spans="1:16" s="190" customFormat="1" x14ac:dyDescent="0.2"/>
    <row r="2" spans="1:16" s="190" customFormat="1" x14ac:dyDescent="0.2">
      <c r="A2" s="217" t="s">
        <v>121</v>
      </c>
    </row>
    <row r="3" spans="1:16" s="190" customFormat="1" x14ac:dyDescent="0.2">
      <c r="A3" s="217" t="s">
        <v>122</v>
      </c>
    </row>
    <row r="4" spans="1:16" s="190" customFormat="1" x14ac:dyDescent="0.2"/>
    <row r="5" spans="1:16" s="190" customFormat="1" ht="12.75" x14ac:dyDescent="0.2">
      <c r="B5" s="424" t="s">
        <v>97</v>
      </c>
      <c r="C5" s="424"/>
      <c r="D5" s="424"/>
      <c r="E5" s="424"/>
      <c r="F5" s="424"/>
      <c r="G5" s="424"/>
      <c r="H5" s="424"/>
      <c r="I5" s="424"/>
      <c r="J5" s="424"/>
      <c r="K5" s="424"/>
      <c r="M5" s="390" t="s">
        <v>594</v>
      </c>
      <c r="O5" s="360"/>
    </row>
    <row r="6" spans="1:16" s="190" customFormat="1" ht="12.75" x14ac:dyDescent="0.2">
      <c r="B6" s="437" t="str">
        <f>'Solicitudes Regiones'!$B$6:$P$6</f>
        <v>Acumuladas de julio de 2008 a octubre de 2018</v>
      </c>
      <c r="C6" s="437"/>
      <c r="D6" s="437"/>
      <c r="E6" s="437"/>
      <c r="F6" s="437"/>
      <c r="G6" s="437"/>
      <c r="H6" s="437"/>
      <c r="I6" s="437"/>
      <c r="J6" s="437"/>
      <c r="K6" s="437"/>
    </row>
    <row r="7" spans="1:16" x14ac:dyDescent="0.2">
      <c r="B7" s="191"/>
    </row>
    <row r="8" spans="1:16" ht="15" customHeight="1" x14ac:dyDescent="0.2">
      <c r="B8" s="452" t="s">
        <v>73</v>
      </c>
      <c r="C8" s="452"/>
      <c r="D8" s="452"/>
      <c r="E8" s="452"/>
      <c r="F8" s="452"/>
      <c r="G8" s="452"/>
      <c r="H8" s="452"/>
      <c r="I8" s="452"/>
      <c r="J8" s="452"/>
      <c r="K8" s="452"/>
      <c r="L8" s="202"/>
    </row>
    <row r="9" spans="1:16" ht="21" customHeight="1" x14ac:dyDescent="0.2">
      <c r="B9" s="452" t="s">
        <v>74</v>
      </c>
      <c r="C9" s="452" t="s">
        <v>2</v>
      </c>
      <c r="D9" s="452"/>
      <c r="E9" s="452"/>
      <c r="F9" s="452"/>
      <c r="G9" s="452"/>
      <c r="H9" s="452"/>
      <c r="I9" s="452"/>
      <c r="J9" s="452"/>
      <c r="K9" s="452"/>
    </row>
    <row r="10" spans="1:16" ht="24" x14ac:dyDescent="0.2">
      <c r="B10" s="452"/>
      <c r="C10" s="186" t="s">
        <v>75</v>
      </c>
      <c r="D10" s="186" t="s">
        <v>76</v>
      </c>
      <c r="E10" s="186" t="s">
        <v>77</v>
      </c>
      <c r="F10" s="186" t="s">
        <v>78</v>
      </c>
      <c r="G10" s="186" t="s">
        <v>8</v>
      </c>
      <c r="H10" s="186" t="s">
        <v>79</v>
      </c>
      <c r="I10" s="186" t="s">
        <v>80</v>
      </c>
      <c r="J10" s="186" t="s">
        <v>81</v>
      </c>
      <c r="K10" s="187" t="s">
        <v>46</v>
      </c>
    </row>
    <row r="11" spans="1:16" x14ac:dyDescent="0.2">
      <c r="B11" s="181" t="s">
        <v>151</v>
      </c>
      <c r="C11" s="181">
        <v>3614</v>
      </c>
      <c r="D11" s="181">
        <v>2292</v>
      </c>
      <c r="E11" s="181">
        <f>C11+D11</f>
        <v>5906</v>
      </c>
      <c r="F11" s="182">
        <f>E11/$E$18</f>
        <v>0.64511196067722554</v>
      </c>
      <c r="G11" s="181">
        <v>12535</v>
      </c>
      <c r="H11" s="181">
        <v>917</v>
      </c>
      <c r="I11" s="181">
        <f>G11+H11</f>
        <v>13452</v>
      </c>
      <c r="J11" s="182">
        <f>I11/$I$18</f>
        <v>0.71272650206633459</v>
      </c>
      <c r="K11" s="181">
        <f t="shared" ref="K11:K17" si="0">E11+I11</f>
        <v>19358</v>
      </c>
      <c r="P11" s="194"/>
    </row>
    <row r="12" spans="1:16" x14ac:dyDescent="0.2">
      <c r="B12" s="181" t="s">
        <v>90</v>
      </c>
      <c r="C12" s="181">
        <v>1040</v>
      </c>
      <c r="D12" s="181">
        <v>1234</v>
      </c>
      <c r="E12" s="181">
        <f t="shared" ref="E12:E17" si="1">C12+D12</f>
        <v>2274</v>
      </c>
      <c r="F12" s="182">
        <f t="shared" ref="F12:F17" si="2">E12/$E$18</f>
        <v>0.24838885854724194</v>
      </c>
      <c r="G12" s="181">
        <v>3447</v>
      </c>
      <c r="H12" s="181">
        <v>458</v>
      </c>
      <c r="I12" s="181">
        <f t="shared" ref="I12:I17" si="3">G12+H12</f>
        <v>3905</v>
      </c>
      <c r="J12" s="182">
        <f t="shared" ref="J12:J17" si="4">I12/$I$18</f>
        <v>0.2068983787220515</v>
      </c>
      <c r="K12" s="181">
        <f t="shared" si="0"/>
        <v>6179</v>
      </c>
      <c r="P12" s="194"/>
    </row>
    <row r="13" spans="1:16" x14ac:dyDescent="0.2">
      <c r="B13" s="181" t="s">
        <v>91</v>
      </c>
      <c r="C13" s="181">
        <v>249</v>
      </c>
      <c r="D13" s="181">
        <v>154</v>
      </c>
      <c r="E13" s="181">
        <f t="shared" si="1"/>
        <v>403</v>
      </c>
      <c r="F13" s="182">
        <f t="shared" si="2"/>
        <v>4.4019661387220098E-2</v>
      </c>
      <c r="G13" s="181">
        <v>697</v>
      </c>
      <c r="H13" s="181">
        <v>64</v>
      </c>
      <c r="I13" s="181">
        <f t="shared" si="3"/>
        <v>761</v>
      </c>
      <c r="J13" s="182">
        <f t="shared" si="4"/>
        <v>4.0320016954540641E-2</v>
      </c>
      <c r="K13" s="181">
        <f t="shared" si="0"/>
        <v>1164</v>
      </c>
      <c r="P13" s="194"/>
    </row>
    <row r="14" spans="1:16" x14ac:dyDescent="0.2">
      <c r="B14" s="181" t="s">
        <v>92</v>
      </c>
      <c r="C14" s="181">
        <v>54</v>
      </c>
      <c r="D14" s="181">
        <v>40</v>
      </c>
      <c r="E14" s="181">
        <f t="shared" si="1"/>
        <v>94</v>
      </c>
      <c r="F14" s="182">
        <f t="shared" si="2"/>
        <v>1.0267613326051339E-2</v>
      </c>
      <c r="G14" s="181">
        <v>55</v>
      </c>
      <c r="H14" s="181">
        <v>9</v>
      </c>
      <c r="I14" s="181">
        <f t="shared" si="3"/>
        <v>64</v>
      </c>
      <c r="J14" s="182">
        <f t="shared" si="4"/>
        <v>3.3909081275829184E-3</v>
      </c>
      <c r="K14" s="181">
        <f t="shared" si="0"/>
        <v>158</v>
      </c>
      <c r="P14" s="194"/>
    </row>
    <row r="15" spans="1:16" x14ac:dyDescent="0.2">
      <c r="B15" s="181" t="s">
        <v>93</v>
      </c>
      <c r="C15" s="181">
        <v>53</v>
      </c>
      <c r="D15" s="181">
        <v>34</v>
      </c>
      <c r="E15" s="181">
        <f t="shared" si="1"/>
        <v>87</v>
      </c>
      <c r="F15" s="182">
        <f t="shared" si="2"/>
        <v>9.503003823047515E-3</v>
      </c>
      <c r="G15" s="181">
        <v>33</v>
      </c>
      <c r="H15" s="181">
        <v>5</v>
      </c>
      <c r="I15" s="181">
        <f t="shared" si="3"/>
        <v>38</v>
      </c>
      <c r="J15" s="182">
        <f t="shared" si="4"/>
        <v>2.0133517007523576E-3</v>
      </c>
      <c r="K15" s="181">
        <f t="shared" si="0"/>
        <v>125</v>
      </c>
      <c r="P15" s="194"/>
    </row>
    <row r="16" spans="1:16" x14ac:dyDescent="0.2">
      <c r="B16" s="181" t="s">
        <v>94</v>
      </c>
      <c r="C16" s="181">
        <v>90</v>
      </c>
      <c r="D16" s="181">
        <v>82</v>
      </c>
      <c r="E16" s="181">
        <f t="shared" si="1"/>
        <v>172</v>
      </c>
      <c r="F16" s="182">
        <f t="shared" si="2"/>
        <v>1.8787547788093939E-2</v>
      </c>
      <c r="G16" s="181">
        <v>207</v>
      </c>
      <c r="H16" s="181">
        <v>19</v>
      </c>
      <c r="I16" s="181">
        <f t="shared" si="3"/>
        <v>226</v>
      </c>
      <c r="J16" s="182">
        <f t="shared" si="4"/>
        <v>1.1974144325527181E-2</v>
      </c>
      <c r="K16" s="181">
        <f t="shared" si="0"/>
        <v>398</v>
      </c>
      <c r="P16" s="194"/>
    </row>
    <row r="17" spans="2:16" x14ac:dyDescent="0.2">
      <c r="B17" s="181" t="s">
        <v>95</v>
      </c>
      <c r="C17" s="181">
        <v>146</v>
      </c>
      <c r="D17" s="181">
        <v>73</v>
      </c>
      <c r="E17" s="181">
        <f t="shared" si="1"/>
        <v>219</v>
      </c>
      <c r="F17" s="182">
        <f t="shared" si="2"/>
        <v>2.3921354451119606E-2</v>
      </c>
      <c r="G17" s="181">
        <v>405</v>
      </c>
      <c r="H17" s="181">
        <v>23</v>
      </c>
      <c r="I17" s="181">
        <f t="shared" si="3"/>
        <v>428</v>
      </c>
      <c r="J17" s="182">
        <f t="shared" si="4"/>
        <v>2.2676698103210765E-2</v>
      </c>
      <c r="K17" s="181">
        <f t="shared" si="0"/>
        <v>647</v>
      </c>
      <c r="P17" s="194"/>
    </row>
    <row r="18" spans="2:16" x14ac:dyDescent="0.2">
      <c r="B18" s="183" t="s">
        <v>66</v>
      </c>
      <c r="C18" s="181">
        <f>SUM(C11:C17)</f>
        <v>5246</v>
      </c>
      <c r="D18" s="181">
        <f t="shared" ref="D18:H18" si="5">SUM(D11:D17)</f>
        <v>3909</v>
      </c>
      <c r="E18" s="183">
        <f t="shared" ref="E18" si="6">C18+D18</f>
        <v>9155</v>
      </c>
      <c r="F18" s="184">
        <f t="shared" ref="F18" si="7">E18/$E$18</f>
        <v>1</v>
      </c>
      <c r="G18" s="181">
        <f t="shared" si="5"/>
        <v>17379</v>
      </c>
      <c r="H18" s="181">
        <f t="shared" si="5"/>
        <v>1495</v>
      </c>
      <c r="I18" s="183">
        <f t="shared" ref="I18" si="8">G18+H18</f>
        <v>18874</v>
      </c>
      <c r="J18" s="185">
        <f t="shared" ref="J18" si="9">I18/$I$18</f>
        <v>1</v>
      </c>
      <c r="K18" s="183">
        <f>SUM(K11:K17)</f>
        <v>28029</v>
      </c>
      <c r="P18" s="194"/>
    </row>
    <row r="19" spans="2:16" ht="25.5" customHeight="1" x14ac:dyDescent="0.2">
      <c r="B19" s="195" t="s">
        <v>82</v>
      </c>
      <c r="C19" s="220">
        <f>+C18/$K$18</f>
        <v>0.18716329515858576</v>
      </c>
      <c r="D19" s="220">
        <f>+D18/$K$18</f>
        <v>0.13946269934710478</v>
      </c>
      <c r="E19" s="221">
        <f>C19+D19</f>
        <v>0.32662599450569052</v>
      </c>
      <c r="F19" s="221"/>
      <c r="G19" s="220">
        <f>+G18/$K$18</f>
        <v>0.62003639088087337</v>
      </c>
      <c r="H19" s="220">
        <f>+H18/$K$18</f>
        <v>5.3337614613436085E-2</v>
      </c>
      <c r="I19" s="221">
        <f>H19+G19</f>
        <v>0.67337400549430948</v>
      </c>
      <c r="J19" s="221"/>
      <c r="K19" s="221">
        <f>E19+I19</f>
        <v>1</v>
      </c>
    </row>
    <row r="20" spans="2:16" x14ac:dyDescent="0.2">
      <c r="B20" s="198"/>
      <c r="C20" s="222"/>
      <c r="D20" s="222"/>
      <c r="E20" s="223"/>
      <c r="F20" s="223"/>
      <c r="G20" s="222"/>
      <c r="H20" s="222"/>
      <c r="I20" s="223"/>
      <c r="J20" s="223"/>
      <c r="K20" s="223"/>
    </row>
    <row r="21" spans="2:16" ht="12.75" x14ac:dyDescent="0.2">
      <c r="B21" s="424" t="s">
        <v>148</v>
      </c>
      <c r="C21" s="424"/>
      <c r="D21" s="424"/>
      <c r="E21" s="424"/>
      <c r="F21" s="424"/>
      <c r="G21" s="424"/>
      <c r="H21" s="424"/>
      <c r="I21" s="424"/>
      <c r="J21" s="424"/>
      <c r="K21" s="424"/>
    </row>
    <row r="22" spans="2:16" ht="12.75" x14ac:dyDescent="0.2">
      <c r="B22" s="437" t="str">
        <f>'Solicitudes Regiones'!$B$6:$P$6</f>
        <v>Acumuladas de julio de 2008 a octubre de 2018</v>
      </c>
      <c r="C22" s="437"/>
      <c r="D22" s="437"/>
      <c r="E22" s="437"/>
      <c r="F22" s="437"/>
      <c r="G22" s="437"/>
      <c r="H22" s="437"/>
      <c r="I22" s="437"/>
      <c r="J22" s="437"/>
      <c r="K22" s="437"/>
    </row>
    <row r="23" spans="2:16" x14ac:dyDescent="0.2">
      <c r="B23" s="198"/>
      <c r="C23" s="223"/>
      <c r="D23" s="223"/>
      <c r="E23" s="223"/>
      <c r="F23" s="223"/>
      <c r="G23" s="223"/>
      <c r="H23" s="223"/>
      <c r="I23" s="223"/>
      <c r="J23" s="223"/>
      <c r="K23" s="223"/>
      <c r="L23" s="240"/>
    </row>
    <row r="24" spans="2:16" ht="12.75" customHeight="1" x14ac:dyDescent="0.2">
      <c r="B24" s="452" t="s">
        <v>83</v>
      </c>
      <c r="C24" s="452"/>
      <c r="D24" s="452"/>
      <c r="E24" s="452"/>
      <c r="F24" s="452"/>
      <c r="G24" s="452"/>
      <c r="H24" s="452"/>
      <c r="I24" s="452"/>
      <c r="J24" s="452"/>
      <c r="K24" s="452"/>
      <c r="L24" s="202"/>
    </row>
    <row r="25" spans="2:16" ht="20.25" customHeight="1" x14ac:dyDescent="0.2">
      <c r="B25" s="452" t="s">
        <v>74</v>
      </c>
      <c r="C25" s="452" t="s">
        <v>2</v>
      </c>
      <c r="D25" s="452"/>
      <c r="E25" s="452"/>
      <c r="F25" s="452"/>
      <c r="G25" s="452"/>
      <c r="H25" s="452"/>
      <c r="I25" s="452"/>
      <c r="J25" s="452"/>
      <c r="K25" s="452"/>
    </row>
    <row r="26" spans="2:16" ht="21" customHeight="1" x14ac:dyDescent="0.2">
      <c r="B26" s="452"/>
      <c r="C26" s="186" t="s">
        <v>75</v>
      </c>
      <c r="D26" s="186" t="s">
        <v>76</v>
      </c>
      <c r="E26" s="186" t="s">
        <v>77</v>
      </c>
      <c r="F26" s="186" t="s">
        <v>78</v>
      </c>
      <c r="G26" s="186" t="s">
        <v>8</v>
      </c>
      <c r="H26" s="186" t="s">
        <v>79</v>
      </c>
      <c r="I26" s="186" t="s">
        <v>80</v>
      </c>
      <c r="J26" s="186" t="s">
        <v>81</v>
      </c>
      <c r="K26" s="187" t="s">
        <v>46</v>
      </c>
    </row>
    <row r="27" spans="2:16" x14ac:dyDescent="0.2">
      <c r="B27" s="181" t="s">
        <v>151</v>
      </c>
      <c r="C27" s="181">
        <v>3071</v>
      </c>
      <c r="D27" s="181">
        <v>1378</v>
      </c>
      <c r="E27" s="181">
        <f>C27+D27</f>
        <v>4449</v>
      </c>
      <c r="F27" s="182">
        <f>E27/$E$18</f>
        <v>0.4859639541234298</v>
      </c>
      <c r="G27" s="181">
        <v>9819</v>
      </c>
      <c r="H27" s="181">
        <v>686</v>
      </c>
      <c r="I27" s="181">
        <f>G27+H27</f>
        <v>10505</v>
      </c>
      <c r="J27" s="182">
        <f>I27/$I$18</f>
        <v>0.55658577937903997</v>
      </c>
      <c r="K27" s="181">
        <f t="shared" ref="K27:K33" si="10">E27+I27</f>
        <v>14954</v>
      </c>
    </row>
    <row r="28" spans="2:16" x14ac:dyDescent="0.2">
      <c r="B28" s="181" t="s">
        <v>90</v>
      </c>
      <c r="C28" s="181">
        <v>945</v>
      </c>
      <c r="D28" s="181">
        <v>751</v>
      </c>
      <c r="E28" s="181">
        <f t="shared" ref="E28:E33" si="11">C28+D28</f>
        <v>1696</v>
      </c>
      <c r="F28" s="182">
        <f t="shared" ref="F28:F33" si="12">E28/$E$18</f>
        <v>0.18525395958492627</v>
      </c>
      <c r="G28" s="181">
        <v>2875</v>
      </c>
      <c r="H28" s="181">
        <v>357</v>
      </c>
      <c r="I28" s="181">
        <f t="shared" ref="I28:I33" si="13">G28+H28</f>
        <v>3232</v>
      </c>
      <c r="J28" s="182">
        <f t="shared" ref="J28:J33" si="14">I28/$I$18</f>
        <v>0.17124086044293738</v>
      </c>
      <c r="K28" s="181">
        <f t="shared" si="10"/>
        <v>4928</v>
      </c>
    </row>
    <row r="29" spans="2:16" x14ac:dyDescent="0.2">
      <c r="B29" s="181" t="s">
        <v>91</v>
      </c>
      <c r="C29" s="181">
        <v>206</v>
      </c>
      <c r="D29" s="181">
        <v>75</v>
      </c>
      <c r="E29" s="181">
        <f t="shared" si="11"/>
        <v>281</v>
      </c>
      <c r="F29" s="182">
        <f t="shared" si="12"/>
        <v>3.0693610049153469E-2</v>
      </c>
      <c r="G29" s="181">
        <v>552</v>
      </c>
      <c r="H29" s="181">
        <v>48</v>
      </c>
      <c r="I29" s="181">
        <f t="shared" si="13"/>
        <v>600</v>
      </c>
      <c r="J29" s="182">
        <f t="shared" si="14"/>
        <v>3.1789763696089858E-2</v>
      </c>
      <c r="K29" s="181">
        <f t="shared" si="10"/>
        <v>881</v>
      </c>
    </row>
    <row r="30" spans="2:16" x14ac:dyDescent="0.2">
      <c r="B30" s="181" t="s">
        <v>92</v>
      </c>
      <c r="C30" s="181">
        <v>53</v>
      </c>
      <c r="D30" s="181">
        <v>21</v>
      </c>
      <c r="E30" s="181">
        <f t="shared" si="11"/>
        <v>74</v>
      </c>
      <c r="F30" s="182">
        <f t="shared" si="12"/>
        <v>8.0830147460404147E-3</v>
      </c>
      <c r="G30" s="181">
        <v>51</v>
      </c>
      <c r="H30" s="181">
        <v>7</v>
      </c>
      <c r="I30" s="181">
        <f t="shared" si="13"/>
        <v>58</v>
      </c>
      <c r="J30" s="182">
        <f t="shared" si="14"/>
        <v>3.0730104906220197E-3</v>
      </c>
      <c r="K30" s="181">
        <f t="shared" si="10"/>
        <v>132</v>
      </c>
    </row>
    <row r="31" spans="2:16" x14ac:dyDescent="0.2">
      <c r="B31" s="181" t="s">
        <v>93</v>
      </c>
      <c r="C31" s="181">
        <v>49</v>
      </c>
      <c r="D31" s="181">
        <v>16</v>
      </c>
      <c r="E31" s="181">
        <f t="shared" si="11"/>
        <v>65</v>
      </c>
      <c r="F31" s="182">
        <f t="shared" si="12"/>
        <v>7.0999453850354999E-3</v>
      </c>
      <c r="G31" s="181">
        <v>29</v>
      </c>
      <c r="H31" s="181">
        <v>5</v>
      </c>
      <c r="I31" s="181">
        <f t="shared" si="13"/>
        <v>34</v>
      </c>
      <c r="J31" s="182">
        <f t="shared" si="14"/>
        <v>1.8014199427784253E-3</v>
      </c>
      <c r="K31" s="181">
        <f t="shared" si="10"/>
        <v>99</v>
      </c>
    </row>
    <row r="32" spans="2:16" x14ac:dyDescent="0.2">
      <c r="B32" s="181" t="s">
        <v>94</v>
      </c>
      <c r="C32" s="181">
        <v>82</v>
      </c>
      <c r="D32" s="181">
        <v>42</v>
      </c>
      <c r="E32" s="181">
        <f t="shared" si="11"/>
        <v>124</v>
      </c>
      <c r="F32" s="182">
        <f t="shared" si="12"/>
        <v>1.3544511196067723E-2</v>
      </c>
      <c r="G32" s="181">
        <v>168</v>
      </c>
      <c r="H32" s="181">
        <v>19</v>
      </c>
      <c r="I32" s="181">
        <f t="shared" si="13"/>
        <v>187</v>
      </c>
      <c r="J32" s="182">
        <f t="shared" si="14"/>
        <v>9.9078096852813387E-3</v>
      </c>
      <c r="K32" s="181">
        <f t="shared" si="10"/>
        <v>311</v>
      </c>
    </row>
    <row r="33" spans="2:12" x14ac:dyDescent="0.2">
      <c r="B33" s="181" t="s">
        <v>95</v>
      </c>
      <c r="C33" s="181">
        <v>125</v>
      </c>
      <c r="D33" s="181">
        <v>43</v>
      </c>
      <c r="E33" s="181">
        <f t="shared" si="11"/>
        <v>168</v>
      </c>
      <c r="F33" s="182">
        <f t="shared" si="12"/>
        <v>1.8350628072091753E-2</v>
      </c>
      <c r="G33" s="181">
        <v>327</v>
      </c>
      <c r="H33" s="181">
        <v>16</v>
      </c>
      <c r="I33" s="181">
        <f t="shared" si="13"/>
        <v>343</v>
      </c>
      <c r="J33" s="182">
        <f t="shared" si="14"/>
        <v>1.8173148246264703E-2</v>
      </c>
      <c r="K33" s="181">
        <f t="shared" si="10"/>
        <v>511</v>
      </c>
    </row>
    <row r="34" spans="2:12" x14ac:dyDescent="0.2">
      <c r="B34" s="183" t="s">
        <v>66</v>
      </c>
      <c r="C34" s="181">
        <f>SUM(C27:C33)</f>
        <v>4531</v>
      </c>
      <c r="D34" s="181">
        <f>SUM(D27:D33)</f>
        <v>2326</v>
      </c>
      <c r="E34" s="183">
        <f t="shared" ref="E34" si="15">C34+D34</f>
        <v>6857</v>
      </c>
      <c r="F34" s="184">
        <f t="shared" ref="F34" si="16">E34/$E$18</f>
        <v>0.748989623156745</v>
      </c>
      <c r="G34" s="181">
        <f>SUM(G27:G33)</f>
        <v>13821</v>
      </c>
      <c r="H34" s="181">
        <f>SUM(H27:H33)</f>
        <v>1138</v>
      </c>
      <c r="I34" s="183">
        <f t="shared" ref="I34" si="17">G34+H34</f>
        <v>14959</v>
      </c>
      <c r="J34" s="185">
        <f t="shared" ref="J34" si="18">I34/$I$18</f>
        <v>0.79257179188301363</v>
      </c>
      <c r="K34" s="183">
        <f>SUM(K27:K33)</f>
        <v>21816</v>
      </c>
    </row>
    <row r="35" spans="2:12" ht="24" x14ac:dyDescent="0.2">
      <c r="B35" s="195" t="s">
        <v>84</v>
      </c>
      <c r="C35" s="220">
        <f>+C34/$K$34</f>
        <v>0.20769160249358271</v>
      </c>
      <c r="D35" s="220">
        <f>+D34/$K$34</f>
        <v>0.10661899523285662</v>
      </c>
      <c r="E35" s="221">
        <f>C35+D35</f>
        <v>0.31431059772643932</v>
      </c>
      <c r="F35" s="221"/>
      <c r="G35" s="220">
        <f>+G34/$K$34</f>
        <v>0.63352585258525851</v>
      </c>
      <c r="H35" s="220">
        <f>+H34/$K$34</f>
        <v>5.2163549688302162E-2</v>
      </c>
      <c r="I35" s="221">
        <f>G35+H35</f>
        <v>0.68568940227356068</v>
      </c>
      <c r="J35" s="221"/>
      <c r="K35" s="221">
        <f>E35+I35</f>
        <v>1</v>
      </c>
    </row>
    <row r="36" spans="2:12" x14ac:dyDescent="0.2">
      <c r="B36" s="188" t="s">
        <v>149</v>
      </c>
      <c r="L36" s="190"/>
    </row>
    <row r="37" spans="2:12" x14ac:dyDescent="0.2">
      <c r="B37" s="188" t="s">
        <v>150</v>
      </c>
      <c r="C37" s="241"/>
      <c r="D37" s="241"/>
      <c r="E37" s="241"/>
      <c r="F37" s="241"/>
      <c r="G37" s="241"/>
      <c r="H37" s="241"/>
      <c r="I37" s="241"/>
      <c r="J37" s="241"/>
      <c r="K37" s="241"/>
    </row>
    <row r="38" spans="2:12" x14ac:dyDescent="0.2">
      <c r="C38" s="242"/>
      <c r="D38" s="241"/>
      <c r="E38" s="241"/>
      <c r="F38" s="241"/>
      <c r="G38" s="241"/>
      <c r="H38" s="241"/>
      <c r="I38" s="241"/>
      <c r="J38" s="241"/>
      <c r="K38" s="241"/>
      <c r="L38" s="243"/>
    </row>
    <row r="39" spans="2:12" ht="15.75" customHeight="1" x14ac:dyDescent="0.2">
      <c r="D39" s="244"/>
      <c r="E39" s="244"/>
      <c r="F39" s="244"/>
      <c r="G39" s="244"/>
      <c r="H39" s="244"/>
      <c r="I39" s="244"/>
      <c r="J39" s="244"/>
      <c r="K39" s="244"/>
      <c r="L39" s="243"/>
    </row>
    <row r="40" spans="2:12" ht="15.75" customHeight="1" x14ac:dyDescent="0.2">
      <c r="C40" s="245"/>
      <c r="D40" s="245"/>
      <c r="E40" s="245"/>
      <c r="F40" s="245"/>
      <c r="G40" s="245"/>
      <c r="H40" s="245"/>
      <c r="I40" s="245"/>
      <c r="J40" s="245"/>
      <c r="K40" s="245"/>
      <c r="L40" s="244"/>
    </row>
    <row r="41" spans="2:12" x14ac:dyDescent="0.2">
      <c r="L41" s="190"/>
    </row>
  </sheetData>
  <mergeCells count="10">
    <mergeCell ref="B6:K6"/>
    <mergeCell ref="B5:K5"/>
    <mergeCell ref="B21:K21"/>
    <mergeCell ref="B22:K22"/>
    <mergeCell ref="B25:B26"/>
    <mergeCell ref="C25:K25"/>
    <mergeCell ref="B8:K8"/>
    <mergeCell ref="B9:B10"/>
    <mergeCell ref="C9:K9"/>
    <mergeCell ref="B24:K24"/>
  </mergeCells>
  <hyperlinks>
    <hyperlink ref="M5" location="'Índice Pensiones Solidarias'!A1" display="Volver Sistema de Pensiones Solidadias"/>
  </hyperlinks>
  <pageMargins left="0.74803149606299213" right="0.74803149606299213" top="0.98425196850393704" bottom="0.98425196850393704" header="0" footer="0"/>
  <pageSetup scale="84" orientation="portrait" r:id="rId1"/>
  <headerFooter alignWithMargins="0"/>
  <ignoredErrors>
    <ignoredError sqref="K18 K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15</vt:i4>
      </vt:variant>
    </vt:vector>
  </HeadingPairs>
  <TitlesOfParts>
    <vt:vector size="48" baseType="lpstr">
      <vt:lpstr>datos</vt:lpstr>
      <vt:lpstr>Índice</vt:lpstr>
      <vt:lpstr>Índice Pensiones Solidarias</vt:lpstr>
      <vt:lpstr>Solicitudes Nacional</vt:lpstr>
      <vt:lpstr>Concesiones Nacional</vt:lpstr>
      <vt:lpstr>Solicitudes Regiones</vt:lpstr>
      <vt:lpstr>Concesiones Regiones</vt:lpstr>
      <vt:lpstr>XV</vt:lpstr>
      <vt:lpstr>I</vt:lpstr>
      <vt:lpstr>II</vt:lpstr>
      <vt:lpstr>III</vt:lpstr>
      <vt:lpstr>IV</vt:lpstr>
      <vt:lpstr>V</vt:lpstr>
      <vt:lpstr>VI</vt:lpstr>
      <vt:lpstr>VII</vt:lpstr>
      <vt:lpstr>XVI</vt:lpstr>
      <vt:lpstr>VIII</vt:lpstr>
      <vt:lpstr>IX</vt:lpstr>
      <vt:lpstr>XIV</vt:lpstr>
      <vt:lpstr>X</vt:lpstr>
      <vt:lpstr>XI</vt:lpstr>
      <vt:lpstr>XII</vt:lpstr>
      <vt:lpstr>XIII</vt:lpstr>
      <vt:lpstr>Índice BxH</vt:lpstr>
      <vt:lpstr>Concesiones Mensuales BxH</vt:lpstr>
      <vt:lpstr>Solicitudes y Rechazos BxH</vt:lpstr>
      <vt:lpstr>Concesiones Mensuales Regional</vt:lpstr>
      <vt:lpstr>Índice STJ</vt:lpstr>
      <vt:lpstr>Contratación Solicitudes</vt:lpstr>
      <vt:lpstr>Contratación Trámite</vt:lpstr>
      <vt:lpstr>Cotización Solicitudes</vt:lpstr>
      <vt:lpstr>Cotización Trámite</vt:lpstr>
      <vt:lpstr>Subsidios Pagados</vt:lpstr>
      <vt:lpstr>I!Área_de_impresión</vt:lpstr>
      <vt:lpstr>II!Área_de_impresión</vt:lpstr>
      <vt:lpstr>III!Área_de_impresión</vt:lpstr>
      <vt:lpstr>IV!Área_de_impresión</vt:lpstr>
      <vt:lpstr>IX!Área_de_impresión</vt:lpstr>
      <vt:lpstr>V!Área_de_impresión</vt:lpstr>
      <vt:lpstr>VI!Área_de_impresión</vt:lpstr>
      <vt:lpstr>VII!Área_de_impresión</vt:lpstr>
      <vt:lpstr>VIII!Área_de_impresión</vt:lpstr>
      <vt:lpstr>X!Área_de_impresión</vt:lpstr>
      <vt:lpstr>XI!Área_de_impresión</vt:lpstr>
      <vt:lpstr>XII!Área_de_impresión</vt:lpstr>
      <vt:lpstr>XIII!Área_de_impresión</vt:lpstr>
      <vt:lpstr>XIV!Área_de_impresión</vt:lpstr>
      <vt:lpstr>XVI!Área_de_impresión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Margarita Martinez Becerra</dc:creator>
  <cp:lastModifiedBy>Amanda Margarita Martinez Becerra</cp:lastModifiedBy>
  <dcterms:created xsi:type="dcterms:W3CDTF">2018-05-04T15:44:38Z</dcterms:created>
  <dcterms:modified xsi:type="dcterms:W3CDTF">2018-11-27T17:24:44Z</dcterms:modified>
</cp:coreProperties>
</file>