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Informes Mensuales del Pilar Solidario\Excel\"/>
    </mc:Choice>
  </mc:AlternateContent>
  <bookViews>
    <workbookView xWindow="0" yWindow="0" windowWidth="20490" windowHeight="7755" tabRatio="825" firstSheet="1" activeTab="1"/>
  </bookViews>
  <sheets>
    <sheet name="datos" sheetId="21" state="hidden" r:id="rId1"/>
    <sheet name="Índice" sheetId="23" r:id="rId2"/>
    <sheet name="Índice Pensiones Solidarias" sheetId="20" r:id="rId3"/>
    <sheet name="Solicitudes Nacional" sheetId="1" r:id="rId4"/>
    <sheet name="Concesiones Nacional" sheetId="2" r:id="rId5"/>
    <sheet name="Solicitudes Regiones" sheetId="3" r:id="rId6"/>
    <sheet name="Concesiones Regiones" sheetId="4" r:id="rId7"/>
    <sheet name="XV" sheetId="5" r:id="rId8"/>
    <sheet name="I" sheetId="6" r:id="rId9"/>
    <sheet name="II" sheetId="7" r:id="rId10"/>
    <sheet name="III" sheetId="8" r:id="rId11"/>
    <sheet name="IV" sheetId="9" r:id="rId12"/>
    <sheet name="V" sheetId="10" r:id="rId13"/>
    <sheet name="VI" sheetId="11" r:id="rId14"/>
    <sheet name="VII" sheetId="12" r:id="rId15"/>
    <sheet name="XVI" sheetId="34" r:id="rId16"/>
    <sheet name="VIII" sheetId="13" r:id="rId17"/>
    <sheet name="IX" sheetId="14" r:id="rId18"/>
    <sheet name="XIV" sheetId="15" r:id="rId19"/>
    <sheet name="X" sheetId="16" r:id="rId20"/>
    <sheet name="XI" sheetId="17" r:id="rId21"/>
    <sheet name="XII" sheetId="18" r:id="rId22"/>
    <sheet name="XIII" sheetId="19" r:id="rId23"/>
    <sheet name="Índice BxH" sheetId="22" r:id="rId24"/>
    <sheet name="Concesiones Mensuales BxH" sheetId="25" r:id="rId25"/>
    <sheet name="Solicitudes y Rechazos BxH" sheetId="26" r:id="rId26"/>
    <sheet name="Concesiones Mensuales Regional" sheetId="27" r:id="rId27"/>
    <sheet name="Índice STJ" sheetId="24" r:id="rId28"/>
    <sheet name="Contratación Solicitudes" sheetId="29" r:id="rId29"/>
    <sheet name="Contratación Trámite" sheetId="30" r:id="rId30"/>
    <sheet name="Cotización Solicitudes" sheetId="31" r:id="rId31"/>
    <sheet name="Cotización Trámite" sheetId="32" r:id="rId32"/>
    <sheet name="Subsidios Pagados" sheetId="33" r:id="rId33"/>
  </sheets>
  <definedNames>
    <definedName name="_xlnm.Print_Area" localSheetId="8">I!$B$1:$L$37</definedName>
    <definedName name="_xlnm.Print_Area" localSheetId="9">II!$B$1:$L$41</definedName>
    <definedName name="_xlnm.Print_Area" localSheetId="10">III!$B$1:$L$41</definedName>
    <definedName name="_xlnm.Print_Area" localSheetId="11">IV!$B$1:$L$53</definedName>
    <definedName name="_xlnm.Print_Area" localSheetId="17">IX!$B$1:$L$86</definedName>
    <definedName name="_xlnm.Print_Area" localSheetId="12">V!$B$1:$L$99</definedName>
    <definedName name="_xlnm.Print_Area" localSheetId="13">VI!$B$1:$L$89</definedName>
    <definedName name="_xlnm.Print_Area" localSheetId="14">VII!$B$1:$L$82</definedName>
    <definedName name="_xlnm.Print_Area" localSheetId="16">VIII!$B$1:$L$88</definedName>
    <definedName name="_xlnm.Print_Area" localSheetId="19">X!$B$1:$L$82</definedName>
    <definedName name="_xlnm.Print_Area" localSheetId="20">XI!$B$1:$L$42</definedName>
    <definedName name="_xlnm.Print_Area" localSheetId="21">XII!$B$1:$L$44</definedName>
    <definedName name="_xlnm.Print_Area" localSheetId="22">XIII!$B$1:$L$127</definedName>
    <definedName name="_xlnm.Print_Area" localSheetId="18">XIV!$B$1:$L$46</definedName>
    <definedName name="_xlnm.Print_Area" localSheetId="15">XVI!$B$1:$L$64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4" l="1"/>
  <c r="H19" i="4"/>
  <c r="I19" i="4"/>
  <c r="E20" i="4"/>
  <c r="H20" i="4"/>
  <c r="E21" i="4"/>
  <c r="H21" i="4"/>
  <c r="I21" i="4"/>
  <c r="E22" i="4"/>
  <c r="H22" i="4"/>
  <c r="E23" i="4"/>
  <c r="H23" i="4"/>
  <c r="I23" i="4"/>
  <c r="E24" i="4"/>
  <c r="H24" i="4"/>
  <c r="E25" i="4"/>
  <c r="H25" i="4"/>
  <c r="I25" i="4"/>
  <c r="E26" i="4"/>
  <c r="H26" i="4"/>
  <c r="H26" i="3"/>
  <c r="I26" i="3"/>
  <c r="H25" i="3"/>
  <c r="I25" i="3"/>
  <c r="H24" i="3"/>
  <c r="I24" i="3"/>
  <c r="H23" i="3"/>
  <c r="I23" i="3"/>
  <c r="H22" i="3"/>
  <c r="I22" i="3"/>
  <c r="H21" i="3"/>
  <c r="I21" i="3"/>
  <c r="H20" i="3"/>
  <c r="I20" i="3"/>
  <c r="H19" i="3"/>
  <c r="I19" i="3"/>
  <c r="H125" i="33"/>
  <c r="L87" i="32"/>
  <c r="K87" i="32"/>
  <c r="H87" i="32"/>
  <c r="E87" i="32"/>
  <c r="K86" i="32"/>
  <c r="H86" i="32"/>
  <c r="E86" i="32"/>
  <c r="D86" i="31"/>
  <c r="C86" i="31"/>
  <c r="E85" i="31"/>
  <c r="E86" i="31" s="1"/>
  <c r="F85" i="30"/>
  <c r="E85" i="30"/>
  <c r="D85" i="30"/>
  <c r="C85" i="30"/>
  <c r="F84" i="30"/>
  <c r="F90" i="29"/>
  <c r="E90" i="29"/>
  <c r="D90" i="29"/>
  <c r="C90" i="29"/>
  <c r="I26" i="4" l="1"/>
  <c r="I24" i="4"/>
  <c r="I22" i="4"/>
  <c r="I20" i="4"/>
  <c r="E19" i="3"/>
  <c r="E21" i="3"/>
  <c r="E23" i="3"/>
  <c r="E25" i="3"/>
  <c r="E20" i="3"/>
  <c r="E22" i="3"/>
  <c r="E24" i="3"/>
  <c r="E26" i="3"/>
  <c r="L86" i="32"/>
  <c r="F89" i="29" l="1"/>
  <c r="H43" i="27"/>
  <c r="G43" i="27"/>
  <c r="F43" i="27"/>
  <c r="E43" i="27"/>
  <c r="H42" i="27"/>
  <c r="G42" i="27"/>
  <c r="F42" i="27"/>
  <c r="E42" i="27"/>
  <c r="I41" i="27"/>
  <c r="I40" i="27"/>
  <c r="I39" i="27"/>
  <c r="I38" i="27"/>
  <c r="I37" i="27"/>
  <c r="I36" i="27"/>
  <c r="I35" i="27"/>
  <c r="I34" i="27"/>
  <c r="I33" i="27"/>
  <c r="I32" i="27"/>
  <c r="I31" i="27"/>
  <c r="I30" i="27"/>
  <c r="I29" i="27"/>
  <c r="I28" i="27"/>
  <c r="I27" i="27"/>
  <c r="I26" i="27"/>
  <c r="I25" i="27"/>
  <c r="I24" i="27"/>
  <c r="I23" i="27"/>
  <c r="I22" i="27"/>
  <c r="I21" i="27"/>
  <c r="I20" i="27"/>
  <c r="I19" i="27"/>
  <c r="I18" i="27"/>
  <c r="I17" i="27"/>
  <c r="I16" i="27"/>
  <c r="I15" i="27"/>
  <c r="I14" i="27"/>
  <c r="I13" i="27"/>
  <c r="I12" i="27"/>
  <c r="I11" i="27"/>
  <c r="I43" i="27" s="1"/>
  <c r="I10" i="27"/>
  <c r="I42" i="27" s="1"/>
  <c r="E77" i="26"/>
  <c r="D77" i="26"/>
  <c r="C77" i="26"/>
  <c r="E76" i="26"/>
  <c r="I88" i="25"/>
  <c r="I89" i="25" s="1"/>
  <c r="J88" i="25"/>
  <c r="J89" i="25" s="1"/>
  <c r="H89" i="25"/>
  <c r="G89" i="25"/>
  <c r="F89" i="25"/>
  <c r="E89" i="25"/>
  <c r="D89" i="25"/>
  <c r="C89" i="25"/>
  <c r="I58" i="34" l="1"/>
  <c r="I50" i="34"/>
  <c r="I48" i="34"/>
  <c r="I47" i="34"/>
  <c r="K47" i="34" s="1"/>
  <c r="I46" i="34"/>
  <c r="I42" i="34"/>
  <c r="I31" i="34"/>
  <c r="I30" i="34"/>
  <c r="I28" i="34"/>
  <c r="I27" i="34"/>
  <c r="I24" i="34"/>
  <c r="I23" i="34"/>
  <c r="I20" i="34"/>
  <c r="I19" i="34"/>
  <c r="I16" i="34"/>
  <c r="I15" i="34"/>
  <c r="I12" i="34"/>
  <c r="I11" i="34"/>
  <c r="E31" i="34"/>
  <c r="E28" i="34"/>
  <c r="E27" i="34"/>
  <c r="E26" i="34"/>
  <c r="E24" i="34"/>
  <c r="E23" i="34"/>
  <c r="E22" i="34"/>
  <c r="E21" i="34"/>
  <c r="E20" i="34"/>
  <c r="E19" i="34"/>
  <c r="E18" i="34"/>
  <c r="E16" i="34"/>
  <c r="E15" i="34"/>
  <c r="E14" i="34"/>
  <c r="E12" i="34"/>
  <c r="B36" i="34"/>
  <c r="B6" i="34"/>
  <c r="J42" i="1"/>
  <c r="O42" i="2"/>
  <c r="K42" i="2"/>
  <c r="N42" i="1"/>
  <c r="M42" i="1"/>
  <c r="L42" i="1"/>
  <c r="G42" i="1"/>
  <c r="F42" i="1"/>
  <c r="C42" i="1"/>
  <c r="F42" i="2" l="1"/>
  <c r="L42" i="2"/>
  <c r="H41" i="1"/>
  <c r="D42" i="1"/>
  <c r="E42" i="1" s="1"/>
  <c r="O42" i="1"/>
  <c r="D42" i="2"/>
  <c r="K42" i="1"/>
  <c r="G42" i="2"/>
  <c r="M42" i="2"/>
  <c r="C42" i="2"/>
  <c r="J42" i="2"/>
  <c r="N42" i="2"/>
  <c r="E41" i="1"/>
  <c r="D32" i="34"/>
  <c r="I51" i="34"/>
  <c r="K51" i="34" s="1"/>
  <c r="I52" i="34"/>
  <c r="I53" i="34"/>
  <c r="K53" i="34" s="1"/>
  <c r="I54" i="34"/>
  <c r="K54" i="34" s="1"/>
  <c r="I59" i="34"/>
  <c r="K59" i="34" s="1"/>
  <c r="G62" i="34"/>
  <c r="I43" i="34"/>
  <c r="K43" i="34" s="1"/>
  <c r="I44" i="34"/>
  <c r="K44" i="34" s="1"/>
  <c r="I45" i="34"/>
  <c r="K45" i="34" s="1"/>
  <c r="E11" i="34"/>
  <c r="K11" i="34" s="1"/>
  <c r="H32" i="34"/>
  <c r="I55" i="34"/>
  <c r="K55" i="34" s="1"/>
  <c r="I56" i="34"/>
  <c r="K56" i="34" s="1"/>
  <c r="I57" i="34"/>
  <c r="K57" i="34" s="1"/>
  <c r="E30" i="34"/>
  <c r="K30" i="34" s="1"/>
  <c r="E29" i="34"/>
  <c r="I18" i="34"/>
  <c r="K18" i="34" s="1"/>
  <c r="I17" i="34"/>
  <c r="I14" i="34"/>
  <c r="K14" i="34" s="1"/>
  <c r="C62" i="34"/>
  <c r="I60" i="34"/>
  <c r="K60" i="34" s="1"/>
  <c r="I61" i="34"/>
  <c r="K61" i="34" s="1"/>
  <c r="I26" i="34"/>
  <c r="K26" i="34" s="1"/>
  <c r="I25" i="34"/>
  <c r="I22" i="34"/>
  <c r="K22" i="34" s="1"/>
  <c r="I49" i="34"/>
  <c r="K49" i="34" s="1"/>
  <c r="E13" i="34"/>
  <c r="K20" i="34"/>
  <c r="K28" i="34"/>
  <c r="K12" i="34"/>
  <c r="C32" i="34"/>
  <c r="K31" i="34"/>
  <c r="I29" i="34"/>
  <c r="E25" i="34"/>
  <c r="K24" i="34"/>
  <c r="K23" i="34"/>
  <c r="I21" i="34"/>
  <c r="E17" i="34"/>
  <c r="K16" i="34"/>
  <c r="K15" i="34"/>
  <c r="G32" i="34"/>
  <c r="K27" i="34"/>
  <c r="K19" i="34"/>
  <c r="I13" i="34"/>
  <c r="K42" i="34"/>
  <c r="K52" i="34"/>
  <c r="K58" i="34"/>
  <c r="D62" i="34"/>
  <c r="K48" i="34"/>
  <c r="K50" i="34"/>
  <c r="H62" i="34"/>
  <c r="I41" i="34"/>
  <c r="K46" i="34"/>
  <c r="H124" i="33"/>
  <c r="H123" i="33"/>
  <c r="H122" i="33"/>
  <c r="K85" i="32"/>
  <c r="H85" i="32"/>
  <c r="E85" i="32"/>
  <c r="L85" i="32" s="1"/>
  <c r="E84" i="31"/>
  <c r="F83" i="30"/>
  <c r="C91" i="29"/>
  <c r="F88" i="29"/>
  <c r="F91" i="29" s="1"/>
  <c r="E78" i="26"/>
  <c r="C78" i="26"/>
  <c r="E75" i="26"/>
  <c r="I87" i="25"/>
  <c r="J87" i="25"/>
  <c r="L84" i="32"/>
  <c r="K84" i="32"/>
  <c r="H84" i="32"/>
  <c r="E84" i="32"/>
  <c r="E83" i="31"/>
  <c r="F82" i="30"/>
  <c r="F87" i="29"/>
  <c r="I41" i="1" l="1"/>
  <c r="I62" i="34"/>
  <c r="J54" i="34" s="1"/>
  <c r="J44" i="34"/>
  <c r="J58" i="34"/>
  <c r="J56" i="34"/>
  <c r="J50" i="34"/>
  <c r="J48" i="34"/>
  <c r="K21" i="34"/>
  <c r="K25" i="34"/>
  <c r="K29" i="34"/>
  <c r="K13" i="34"/>
  <c r="I32" i="34"/>
  <c r="J13" i="34" s="1"/>
  <c r="E32" i="34"/>
  <c r="F17" i="34" s="1"/>
  <c r="K17" i="34"/>
  <c r="E62" i="34"/>
  <c r="J62" i="34"/>
  <c r="J51" i="34"/>
  <c r="K41" i="34"/>
  <c r="J41" i="34"/>
  <c r="J45" i="34"/>
  <c r="J43" i="34"/>
  <c r="J61" i="34"/>
  <c r="J59" i="34"/>
  <c r="J53" i="34"/>
  <c r="J42" i="34"/>
  <c r="J57" i="34"/>
  <c r="J55" i="34"/>
  <c r="J49" i="34"/>
  <c r="J47" i="34"/>
  <c r="E40" i="1"/>
  <c r="H40" i="1"/>
  <c r="I40" i="1" s="1"/>
  <c r="E74" i="26"/>
  <c r="J86" i="25"/>
  <c r="I86" i="25"/>
  <c r="E39" i="1"/>
  <c r="H39" i="1"/>
  <c r="J46" i="34" l="1"/>
  <c r="J60" i="34"/>
  <c r="J52" i="34"/>
  <c r="J29" i="34"/>
  <c r="J21" i="34"/>
  <c r="F32" i="34"/>
  <c r="F11" i="34"/>
  <c r="K32" i="34"/>
  <c r="F15" i="34"/>
  <c r="F22" i="34"/>
  <c r="F23" i="34"/>
  <c r="F30" i="34"/>
  <c r="F31" i="34"/>
  <c r="F14" i="34"/>
  <c r="F24" i="34"/>
  <c r="F21" i="34"/>
  <c r="F26" i="34"/>
  <c r="F13" i="34"/>
  <c r="F16" i="34"/>
  <c r="F29" i="34"/>
  <c r="F27" i="34"/>
  <c r="F20" i="34"/>
  <c r="F28" i="34"/>
  <c r="F18" i="34"/>
  <c r="F12" i="34"/>
  <c r="F19" i="34"/>
  <c r="J32" i="34"/>
  <c r="J11" i="34"/>
  <c r="J22" i="34"/>
  <c r="J30" i="34"/>
  <c r="J15" i="34"/>
  <c r="J23" i="34"/>
  <c r="J31" i="34"/>
  <c r="J16" i="34"/>
  <c r="J12" i="34"/>
  <c r="J24" i="34"/>
  <c r="J14" i="34"/>
  <c r="J18" i="34"/>
  <c r="J26" i="34"/>
  <c r="J27" i="34"/>
  <c r="J28" i="34"/>
  <c r="J17" i="34"/>
  <c r="J19" i="34"/>
  <c r="J20" i="34"/>
  <c r="J25" i="34"/>
  <c r="F25" i="34"/>
  <c r="F62" i="34"/>
  <c r="F60" i="34"/>
  <c r="F56" i="34"/>
  <c r="F52" i="34"/>
  <c r="F48" i="34"/>
  <c r="F44" i="34"/>
  <c r="F61" i="34"/>
  <c r="F57" i="34"/>
  <c r="F53" i="34"/>
  <c r="F49" i="34"/>
  <c r="F45" i="34"/>
  <c r="F41" i="34"/>
  <c r="F58" i="34"/>
  <c r="F54" i="34"/>
  <c r="F50" i="34"/>
  <c r="F46" i="34"/>
  <c r="F42" i="34"/>
  <c r="K62" i="34"/>
  <c r="F59" i="34"/>
  <c r="F43" i="34"/>
  <c r="F47" i="34"/>
  <c r="F51" i="34"/>
  <c r="F55" i="34"/>
  <c r="I39" i="1"/>
  <c r="H121" i="33"/>
  <c r="H120" i="33"/>
  <c r="H119" i="33"/>
  <c r="H118" i="33"/>
  <c r="H117" i="33"/>
  <c r="K83" i="32"/>
  <c r="H83" i="32"/>
  <c r="E83" i="32"/>
  <c r="L83" i="32" s="1"/>
  <c r="K82" i="32"/>
  <c r="H82" i="32"/>
  <c r="E82" i="32"/>
  <c r="L82" i="32" s="1"/>
  <c r="K81" i="32"/>
  <c r="H81" i="32"/>
  <c r="E81" i="32"/>
  <c r="L81" i="32" s="1"/>
  <c r="K80" i="32"/>
  <c r="H80" i="32"/>
  <c r="E80" i="32"/>
  <c r="L80" i="32" s="1"/>
  <c r="K79" i="32"/>
  <c r="H79" i="32"/>
  <c r="E79" i="32"/>
  <c r="L79" i="32" s="1"/>
  <c r="K78" i="32"/>
  <c r="H78" i="32"/>
  <c r="E78" i="32"/>
  <c r="L78" i="32" s="1"/>
  <c r="E82" i="31"/>
  <c r="E87" i="31" s="1"/>
  <c r="F81" i="30"/>
  <c r="F86" i="29"/>
  <c r="D33" i="34" l="1"/>
  <c r="H33" i="34"/>
  <c r="G33" i="34"/>
  <c r="C33" i="34"/>
  <c r="G63" i="34"/>
  <c r="C63" i="34"/>
  <c r="D63" i="34"/>
  <c r="H63" i="34"/>
  <c r="E73" i="26"/>
  <c r="J85" i="25"/>
  <c r="I85" i="25"/>
  <c r="J90" i="25"/>
  <c r="I90" i="25"/>
  <c r="E33" i="34" l="1"/>
  <c r="I33" i="34"/>
  <c r="E63" i="34"/>
  <c r="I63" i="34"/>
  <c r="H38" i="1"/>
  <c r="E38" i="1"/>
  <c r="K33" i="34" l="1"/>
  <c r="K63" i="34"/>
  <c r="I38" i="1"/>
  <c r="E81" i="31"/>
  <c r="F80" i="30"/>
  <c r="E72" i="26"/>
  <c r="J84" i="25"/>
  <c r="I84" i="25"/>
  <c r="J83" i="25"/>
  <c r="I83" i="25"/>
  <c r="J82" i="25"/>
  <c r="I82" i="25"/>
  <c r="J81" i="25"/>
  <c r="I81" i="25"/>
  <c r="I80" i="25"/>
  <c r="J80" i="25"/>
  <c r="H31" i="1"/>
  <c r="H27" i="1"/>
  <c r="H23" i="1"/>
  <c r="E28" i="1"/>
  <c r="E24" i="1"/>
  <c r="E20" i="1"/>
  <c r="H37" i="1"/>
  <c r="H36" i="1"/>
  <c r="H35" i="1"/>
  <c r="H34" i="1"/>
  <c r="E36" i="1"/>
  <c r="E37" i="1"/>
  <c r="E35" i="1"/>
  <c r="H30" i="1"/>
  <c r="H29" i="1"/>
  <c r="H28" i="1"/>
  <c r="H26" i="1"/>
  <c r="H25" i="1"/>
  <c r="H24" i="1"/>
  <c r="H22" i="1"/>
  <c r="H21" i="1"/>
  <c r="H20" i="1"/>
  <c r="H19" i="1"/>
  <c r="H18" i="1"/>
  <c r="H17" i="1"/>
  <c r="H16" i="1"/>
  <c r="H15" i="1"/>
  <c r="H14" i="1"/>
  <c r="H13" i="1"/>
  <c r="H12" i="1"/>
  <c r="H11" i="1"/>
  <c r="E31" i="1"/>
  <c r="E30" i="1"/>
  <c r="E29" i="1"/>
  <c r="E27" i="1"/>
  <c r="E26" i="1"/>
  <c r="E25" i="1"/>
  <c r="E23" i="1"/>
  <c r="E22" i="1"/>
  <c r="E21" i="1"/>
  <c r="E19" i="1"/>
  <c r="E18" i="1"/>
  <c r="E17" i="1"/>
  <c r="E16" i="1"/>
  <c r="E15" i="1"/>
  <c r="E14" i="1"/>
  <c r="E13" i="1"/>
  <c r="E12" i="1"/>
  <c r="E11" i="1"/>
  <c r="I36" i="1" l="1"/>
  <c r="I23" i="1"/>
  <c r="I31" i="1"/>
  <c r="I29" i="1"/>
  <c r="I11" i="1"/>
  <c r="I15" i="1"/>
  <c r="I19" i="1"/>
  <c r="I25" i="1"/>
  <c r="I21" i="1"/>
  <c r="I35" i="1"/>
  <c r="I13" i="1"/>
  <c r="I17" i="1"/>
  <c r="I27" i="1"/>
  <c r="I20" i="1"/>
  <c r="I24" i="1"/>
  <c r="I12" i="1"/>
  <c r="I14" i="1"/>
  <c r="I16" i="1"/>
  <c r="I18" i="1"/>
  <c r="I22" i="1"/>
  <c r="I26" i="1"/>
  <c r="I30" i="1"/>
  <c r="I37" i="1"/>
  <c r="I28" i="1"/>
  <c r="E34" i="1"/>
  <c r="I34" i="1" s="1"/>
  <c r="E80" i="31" l="1"/>
  <c r="F79" i="30"/>
  <c r="F84" i="29"/>
  <c r="F83" i="29"/>
  <c r="E71" i="26"/>
  <c r="I123" i="19"/>
  <c r="E123" i="19"/>
  <c r="I122" i="19"/>
  <c r="E122" i="19"/>
  <c r="I121" i="19"/>
  <c r="E121" i="19"/>
  <c r="I120" i="19"/>
  <c r="E120" i="19"/>
  <c r="I119" i="19"/>
  <c r="E119" i="19"/>
  <c r="I118" i="19"/>
  <c r="E118" i="19"/>
  <c r="I117" i="19"/>
  <c r="E117" i="19"/>
  <c r="I116" i="19"/>
  <c r="E116" i="19"/>
  <c r="I115" i="19"/>
  <c r="E115" i="19"/>
  <c r="I114" i="19"/>
  <c r="E114" i="19"/>
  <c r="I113" i="19"/>
  <c r="E113" i="19"/>
  <c r="I112" i="19"/>
  <c r="E112" i="19"/>
  <c r="I111" i="19"/>
  <c r="E111" i="19"/>
  <c r="I110" i="19"/>
  <c r="E110" i="19"/>
  <c r="I109" i="19"/>
  <c r="E109" i="19"/>
  <c r="I108" i="19"/>
  <c r="E108" i="19"/>
  <c r="I107" i="19"/>
  <c r="E107" i="19"/>
  <c r="I106" i="19"/>
  <c r="E106" i="19"/>
  <c r="I105" i="19"/>
  <c r="E105" i="19"/>
  <c r="I104" i="19"/>
  <c r="E104" i="19"/>
  <c r="I103" i="19"/>
  <c r="E103" i="19"/>
  <c r="I102" i="19"/>
  <c r="E102" i="19"/>
  <c r="I101" i="19"/>
  <c r="E101" i="19"/>
  <c r="I100" i="19"/>
  <c r="E100" i="19"/>
  <c r="I99" i="19"/>
  <c r="E99" i="19"/>
  <c r="I98" i="19"/>
  <c r="E98" i="19"/>
  <c r="I97" i="19"/>
  <c r="E97" i="19"/>
  <c r="I96" i="19"/>
  <c r="E96" i="19"/>
  <c r="I95" i="19"/>
  <c r="E95" i="19"/>
  <c r="I94" i="19"/>
  <c r="E94" i="19"/>
  <c r="I93" i="19"/>
  <c r="E93" i="19"/>
  <c r="I92" i="19"/>
  <c r="E92" i="19"/>
  <c r="I91" i="19"/>
  <c r="E91" i="19"/>
  <c r="I90" i="19"/>
  <c r="E90" i="19"/>
  <c r="I89" i="19"/>
  <c r="E89" i="19"/>
  <c r="I88" i="19"/>
  <c r="E88" i="19"/>
  <c r="I87" i="19"/>
  <c r="E87" i="19"/>
  <c r="I86" i="19"/>
  <c r="E86" i="19"/>
  <c r="I85" i="19"/>
  <c r="E85" i="19"/>
  <c r="I84" i="19"/>
  <c r="E84" i="19"/>
  <c r="I83" i="19"/>
  <c r="E83" i="19"/>
  <c r="I82" i="19"/>
  <c r="E82" i="19"/>
  <c r="I81" i="19"/>
  <c r="E81" i="19"/>
  <c r="I80" i="19"/>
  <c r="E80" i="19"/>
  <c r="I79" i="19"/>
  <c r="E79" i="19"/>
  <c r="I78" i="19"/>
  <c r="E78" i="19"/>
  <c r="I77" i="19"/>
  <c r="E77" i="19"/>
  <c r="I76" i="19"/>
  <c r="E76" i="19"/>
  <c r="I75" i="19"/>
  <c r="E75" i="19"/>
  <c r="I74" i="19"/>
  <c r="E74" i="19"/>
  <c r="I73" i="19"/>
  <c r="E73" i="19"/>
  <c r="I72" i="19"/>
  <c r="E72" i="19"/>
  <c r="I62" i="19"/>
  <c r="E62" i="19"/>
  <c r="I61" i="19"/>
  <c r="E61" i="19"/>
  <c r="I60" i="19"/>
  <c r="E60" i="19"/>
  <c r="I59" i="19"/>
  <c r="E59" i="19"/>
  <c r="I58" i="19"/>
  <c r="E58" i="19"/>
  <c r="I57" i="19"/>
  <c r="E57" i="19"/>
  <c r="I56" i="19"/>
  <c r="E56" i="19"/>
  <c r="I55" i="19"/>
  <c r="E55" i="19"/>
  <c r="I54" i="19"/>
  <c r="E54" i="19"/>
  <c r="I53" i="19"/>
  <c r="E53" i="19"/>
  <c r="I52" i="19"/>
  <c r="E52" i="19"/>
  <c r="I51" i="19"/>
  <c r="E51" i="19"/>
  <c r="I50" i="19"/>
  <c r="E50" i="19"/>
  <c r="I49" i="19"/>
  <c r="E49" i="19"/>
  <c r="I48" i="19"/>
  <c r="E48" i="19"/>
  <c r="I47" i="19"/>
  <c r="E47" i="19"/>
  <c r="I46" i="19"/>
  <c r="E46" i="19"/>
  <c r="I45" i="19"/>
  <c r="E45" i="19"/>
  <c r="I44" i="19"/>
  <c r="E44" i="19"/>
  <c r="I43" i="19"/>
  <c r="E43" i="19"/>
  <c r="I42" i="19"/>
  <c r="E42" i="19"/>
  <c r="I41" i="19"/>
  <c r="E41" i="19"/>
  <c r="I40" i="19"/>
  <c r="E40" i="19"/>
  <c r="I39" i="19"/>
  <c r="E39" i="19"/>
  <c r="I38" i="19"/>
  <c r="E38" i="19"/>
  <c r="I37" i="19"/>
  <c r="E37" i="19"/>
  <c r="I36" i="19"/>
  <c r="E36" i="19"/>
  <c r="I35" i="19"/>
  <c r="E35" i="19"/>
  <c r="I34" i="19"/>
  <c r="E34" i="19"/>
  <c r="I33" i="19"/>
  <c r="E33" i="19"/>
  <c r="I32" i="19"/>
  <c r="E32" i="19"/>
  <c r="I31" i="19"/>
  <c r="E31" i="19"/>
  <c r="I30" i="19"/>
  <c r="E30" i="19"/>
  <c r="I29" i="19"/>
  <c r="E29" i="19"/>
  <c r="I28" i="19"/>
  <c r="E28" i="19"/>
  <c r="I27" i="19"/>
  <c r="E27" i="19"/>
  <c r="I26" i="19"/>
  <c r="E26" i="19"/>
  <c r="I25" i="19"/>
  <c r="E25" i="19"/>
  <c r="I24" i="19"/>
  <c r="E24" i="19"/>
  <c r="I23" i="19"/>
  <c r="E23" i="19"/>
  <c r="I22" i="19"/>
  <c r="E22" i="19"/>
  <c r="I21" i="19"/>
  <c r="E21" i="19"/>
  <c r="I20" i="19"/>
  <c r="E20" i="19"/>
  <c r="I19" i="19"/>
  <c r="E19" i="19"/>
  <c r="I18" i="19"/>
  <c r="E18" i="19"/>
  <c r="I17" i="19"/>
  <c r="E17" i="19"/>
  <c r="I16" i="19"/>
  <c r="E16" i="19"/>
  <c r="I15" i="19"/>
  <c r="E15" i="19"/>
  <c r="I14" i="19"/>
  <c r="E14" i="19"/>
  <c r="I13" i="19"/>
  <c r="E13" i="19"/>
  <c r="I12" i="19"/>
  <c r="E12" i="19"/>
  <c r="I11" i="19"/>
  <c r="E11" i="19"/>
  <c r="I41" i="18"/>
  <c r="E41" i="18"/>
  <c r="I40" i="18"/>
  <c r="E40" i="18"/>
  <c r="I39" i="18"/>
  <c r="E39" i="18"/>
  <c r="I38" i="18"/>
  <c r="E38" i="18"/>
  <c r="I37" i="18"/>
  <c r="E37" i="18"/>
  <c r="I36" i="18"/>
  <c r="E36" i="18"/>
  <c r="I35" i="18"/>
  <c r="E35" i="18"/>
  <c r="I34" i="18"/>
  <c r="E34" i="18"/>
  <c r="I33" i="18"/>
  <c r="E33" i="18"/>
  <c r="I32" i="18"/>
  <c r="E32" i="18"/>
  <c r="I31" i="18"/>
  <c r="E31" i="18"/>
  <c r="I21" i="18"/>
  <c r="E21" i="18"/>
  <c r="I20" i="18"/>
  <c r="E20" i="18"/>
  <c r="I19" i="18"/>
  <c r="E19" i="18"/>
  <c r="I18" i="18"/>
  <c r="E18" i="18"/>
  <c r="I17" i="18"/>
  <c r="E17" i="18"/>
  <c r="I16" i="18"/>
  <c r="E16" i="18"/>
  <c r="I15" i="18"/>
  <c r="E15" i="18"/>
  <c r="I14" i="18"/>
  <c r="E14" i="18"/>
  <c r="I13" i="18"/>
  <c r="E13" i="18"/>
  <c r="I12" i="18"/>
  <c r="E12" i="18"/>
  <c r="I11" i="18"/>
  <c r="E11" i="18"/>
  <c r="I39" i="17"/>
  <c r="E39" i="17"/>
  <c r="I38" i="17"/>
  <c r="E38" i="17"/>
  <c r="I37" i="17"/>
  <c r="E37" i="17"/>
  <c r="I36" i="17"/>
  <c r="E36" i="17"/>
  <c r="I35" i="17"/>
  <c r="E35" i="17"/>
  <c r="I34" i="17"/>
  <c r="E34" i="17"/>
  <c r="I33" i="17"/>
  <c r="E33" i="17"/>
  <c r="I32" i="17"/>
  <c r="E32" i="17"/>
  <c r="I31" i="17"/>
  <c r="E31" i="17"/>
  <c r="I30" i="17"/>
  <c r="E30" i="17"/>
  <c r="I20" i="17"/>
  <c r="E20" i="17"/>
  <c r="I19" i="17"/>
  <c r="E19" i="17"/>
  <c r="I18" i="17"/>
  <c r="E18" i="17"/>
  <c r="I17" i="17"/>
  <c r="E17" i="17"/>
  <c r="I16" i="17"/>
  <c r="E16" i="17"/>
  <c r="I15" i="17"/>
  <c r="E15" i="17"/>
  <c r="I14" i="17"/>
  <c r="E14" i="17"/>
  <c r="I13" i="17"/>
  <c r="E13" i="17"/>
  <c r="I12" i="17"/>
  <c r="E12" i="17"/>
  <c r="I11" i="17"/>
  <c r="E11" i="17"/>
  <c r="I79" i="16"/>
  <c r="E79" i="16"/>
  <c r="I78" i="16"/>
  <c r="E78" i="16"/>
  <c r="I77" i="16"/>
  <c r="E77" i="16"/>
  <c r="I76" i="16"/>
  <c r="E76" i="16"/>
  <c r="I75" i="16"/>
  <c r="E75" i="16"/>
  <c r="I74" i="16"/>
  <c r="E74" i="16"/>
  <c r="I73" i="16"/>
  <c r="E73" i="16"/>
  <c r="I72" i="16"/>
  <c r="E72" i="16"/>
  <c r="I71" i="16"/>
  <c r="E71" i="16"/>
  <c r="I70" i="16"/>
  <c r="E70" i="16"/>
  <c r="I69" i="16"/>
  <c r="E69" i="16"/>
  <c r="I68" i="16"/>
  <c r="E68" i="16"/>
  <c r="I67" i="16"/>
  <c r="E67" i="16"/>
  <c r="I66" i="16"/>
  <c r="E66" i="16"/>
  <c r="I65" i="16"/>
  <c r="E65" i="16"/>
  <c r="I64" i="16"/>
  <c r="E64" i="16"/>
  <c r="I63" i="16"/>
  <c r="E63" i="16"/>
  <c r="I62" i="16"/>
  <c r="E62" i="16"/>
  <c r="I61" i="16"/>
  <c r="E61" i="16"/>
  <c r="I60" i="16"/>
  <c r="E60" i="16"/>
  <c r="I59" i="16"/>
  <c r="E59" i="16"/>
  <c r="I58" i="16"/>
  <c r="E58" i="16"/>
  <c r="I57" i="16"/>
  <c r="E57" i="16"/>
  <c r="I56" i="16"/>
  <c r="E56" i="16"/>
  <c r="I55" i="16"/>
  <c r="E55" i="16"/>
  <c r="I54" i="16"/>
  <c r="E54" i="16"/>
  <c r="I53" i="16"/>
  <c r="E53" i="16"/>
  <c r="I52" i="16"/>
  <c r="E52" i="16"/>
  <c r="I51" i="16"/>
  <c r="E51" i="16"/>
  <c r="I50" i="16"/>
  <c r="E50" i="16"/>
  <c r="I40" i="16"/>
  <c r="E40" i="16"/>
  <c r="I39" i="16"/>
  <c r="E39" i="16"/>
  <c r="I38" i="16"/>
  <c r="E38" i="16"/>
  <c r="I37" i="16"/>
  <c r="E37" i="16"/>
  <c r="I36" i="16"/>
  <c r="E36" i="16"/>
  <c r="I35" i="16"/>
  <c r="E35" i="16"/>
  <c r="I34" i="16"/>
  <c r="E34" i="16"/>
  <c r="I33" i="16"/>
  <c r="E33" i="16"/>
  <c r="I32" i="16"/>
  <c r="E32" i="16"/>
  <c r="I31" i="16"/>
  <c r="E31" i="16"/>
  <c r="I30" i="16"/>
  <c r="E30" i="16"/>
  <c r="I29" i="16"/>
  <c r="E29" i="16"/>
  <c r="I28" i="16"/>
  <c r="E28" i="16"/>
  <c r="I27" i="16"/>
  <c r="E27" i="16"/>
  <c r="I26" i="16"/>
  <c r="E26" i="16"/>
  <c r="I25" i="16"/>
  <c r="E25" i="16"/>
  <c r="I24" i="16"/>
  <c r="E24" i="16"/>
  <c r="I23" i="16"/>
  <c r="E23" i="16"/>
  <c r="I22" i="16"/>
  <c r="E22" i="16"/>
  <c r="I21" i="16"/>
  <c r="E21" i="16"/>
  <c r="I20" i="16"/>
  <c r="E20" i="16"/>
  <c r="I19" i="16"/>
  <c r="E19" i="16"/>
  <c r="I18" i="16"/>
  <c r="E18" i="16"/>
  <c r="I17" i="16"/>
  <c r="E17" i="16"/>
  <c r="I16" i="16"/>
  <c r="E16" i="16"/>
  <c r="I15" i="16"/>
  <c r="E15" i="16"/>
  <c r="I14" i="16"/>
  <c r="E14" i="16"/>
  <c r="I13" i="16"/>
  <c r="E13" i="16"/>
  <c r="I12" i="16"/>
  <c r="E12" i="16"/>
  <c r="I11" i="16"/>
  <c r="E11" i="16"/>
  <c r="I43" i="15"/>
  <c r="E43" i="15"/>
  <c r="I42" i="15"/>
  <c r="E42" i="15"/>
  <c r="I41" i="15"/>
  <c r="E41" i="15"/>
  <c r="I40" i="15"/>
  <c r="E40" i="15"/>
  <c r="I39" i="15"/>
  <c r="E39" i="15"/>
  <c r="I38" i="15"/>
  <c r="E38" i="15"/>
  <c r="I37" i="15"/>
  <c r="E37" i="15"/>
  <c r="I36" i="15"/>
  <c r="E36" i="15"/>
  <c r="I35" i="15"/>
  <c r="E35" i="15"/>
  <c r="I34" i="15"/>
  <c r="E34" i="15"/>
  <c r="I33" i="15"/>
  <c r="E33" i="15"/>
  <c r="I32" i="15"/>
  <c r="E32" i="15"/>
  <c r="I22" i="15"/>
  <c r="E22" i="15"/>
  <c r="I21" i="15"/>
  <c r="E21" i="15"/>
  <c r="I20" i="15"/>
  <c r="E20" i="15"/>
  <c r="I19" i="15"/>
  <c r="E19" i="15"/>
  <c r="I18" i="15"/>
  <c r="E18" i="15"/>
  <c r="I17" i="15"/>
  <c r="E17" i="15"/>
  <c r="I16" i="15"/>
  <c r="E16" i="15"/>
  <c r="I15" i="15"/>
  <c r="E15" i="15"/>
  <c r="I14" i="15"/>
  <c r="E14" i="15"/>
  <c r="I13" i="15"/>
  <c r="E13" i="15"/>
  <c r="I12" i="15"/>
  <c r="E12" i="15"/>
  <c r="I11" i="15"/>
  <c r="E11" i="15"/>
  <c r="I83" i="14"/>
  <c r="E83" i="14"/>
  <c r="I82" i="14"/>
  <c r="E82" i="14"/>
  <c r="I81" i="14"/>
  <c r="E81" i="14"/>
  <c r="I80" i="14"/>
  <c r="E80" i="14"/>
  <c r="I79" i="14"/>
  <c r="E79" i="14"/>
  <c r="I78" i="14"/>
  <c r="E78" i="14"/>
  <c r="I77" i="14"/>
  <c r="E77" i="14"/>
  <c r="I76" i="14"/>
  <c r="E76" i="14"/>
  <c r="I75" i="14"/>
  <c r="E75" i="14"/>
  <c r="I74" i="14"/>
  <c r="E74" i="14"/>
  <c r="I73" i="14"/>
  <c r="E73" i="14"/>
  <c r="I72" i="14"/>
  <c r="E72" i="14"/>
  <c r="I71" i="14"/>
  <c r="E71" i="14"/>
  <c r="I70" i="14"/>
  <c r="E70" i="14"/>
  <c r="I69" i="14"/>
  <c r="E69" i="14"/>
  <c r="I68" i="14"/>
  <c r="E68" i="14"/>
  <c r="I67" i="14"/>
  <c r="E67" i="14"/>
  <c r="I66" i="14"/>
  <c r="E66" i="14"/>
  <c r="I65" i="14"/>
  <c r="E65" i="14"/>
  <c r="I64" i="14"/>
  <c r="E64" i="14"/>
  <c r="I63" i="14"/>
  <c r="E63" i="14"/>
  <c r="I62" i="14"/>
  <c r="E62" i="14"/>
  <c r="I61" i="14"/>
  <c r="E61" i="14"/>
  <c r="I60" i="14"/>
  <c r="E60" i="14"/>
  <c r="I59" i="14"/>
  <c r="E59" i="14"/>
  <c r="I58" i="14"/>
  <c r="E58" i="14"/>
  <c r="I57" i="14"/>
  <c r="E57" i="14"/>
  <c r="I56" i="14"/>
  <c r="E56" i="14"/>
  <c r="I55" i="14"/>
  <c r="E55" i="14"/>
  <c r="I54" i="14"/>
  <c r="E54" i="14"/>
  <c r="I53" i="14"/>
  <c r="E53" i="14"/>
  <c r="I52" i="14"/>
  <c r="E52" i="14"/>
  <c r="I42" i="14"/>
  <c r="E42" i="14"/>
  <c r="I41" i="14"/>
  <c r="E41" i="14"/>
  <c r="I40" i="14"/>
  <c r="E40" i="14"/>
  <c r="I39" i="14"/>
  <c r="E39" i="14"/>
  <c r="I38" i="14"/>
  <c r="E38" i="14"/>
  <c r="I37" i="14"/>
  <c r="E37" i="14"/>
  <c r="I36" i="14"/>
  <c r="E36" i="14"/>
  <c r="I35" i="14"/>
  <c r="E35" i="14"/>
  <c r="I34" i="14"/>
  <c r="E34" i="14"/>
  <c r="I33" i="14"/>
  <c r="E33" i="14"/>
  <c r="I32" i="14"/>
  <c r="E32" i="14"/>
  <c r="I31" i="14"/>
  <c r="E31" i="14"/>
  <c r="I30" i="14"/>
  <c r="E30" i="14"/>
  <c r="I29" i="14"/>
  <c r="E29" i="14"/>
  <c r="I28" i="14"/>
  <c r="E28" i="14"/>
  <c r="I27" i="14"/>
  <c r="E27" i="14"/>
  <c r="I26" i="14"/>
  <c r="E26" i="14"/>
  <c r="I25" i="14"/>
  <c r="E25" i="14"/>
  <c r="I24" i="14"/>
  <c r="E24" i="14"/>
  <c r="I23" i="14"/>
  <c r="E23" i="14"/>
  <c r="I22" i="14"/>
  <c r="E22" i="14"/>
  <c r="I21" i="14"/>
  <c r="E21" i="14"/>
  <c r="I20" i="14"/>
  <c r="E20" i="14"/>
  <c r="I19" i="14"/>
  <c r="E19" i="14"/>
  <c r="I18" i="14"/>
  <c r="E18" i="14"/>
  <c r="I17" i="14"/>
  <c r="E17" i="14"/>
  <c r="I16" i="14"/>
  <c r="E16" i="14"/>
  <c r="I15" i="14"/>
  <c r="E15" i="14"/>
  <c r="I14" i="14"/>
  <c r="E14" i="14"/>
  <c r="I13" i="14"/>
  <c r="E13" i="14"/>
  <c r="I12" i="14"/>
  <c r="E12" i="14"/>
  <c r="I11" i="14"/>
  <c r="E11" i="14"/>
  <c r="I85" i="13"/>
  <c r="E85" i="13"/>
  <c r="I84" i="13"/>
  <c r="E84" i="13"/>
  <c r="I83" i="13"/>
  <c r="E83" i="13"/>
  <c r="I82" i="13"/>
  <c r="E82" i="13"/>
  <c r="I81" i="13"/>
  <c r="E81" i="13"/>
  <c r="I80" i="13"/>
  <c r="E80" i="13"/>
  <c r="I79" i="13"/>
  <c r="E79" i="13"/>
  <c r="I78" i="13"/>
  <c r="E78" i="13"/>
  <c r="I77" i="13"/>
  <c r="E77" i="13"/>
  <c r="I76" i="13"/>
  <c r="E76" i="13"/>
  <c r="I75" i="13"/>
  <c r="E75" i="13"/>
  <c r="I74" i="13"/>
  <c r="E74" i="13"/>
  <c r="I73" i="13"/>
  <c r="E73" i="13"/>
  <c r="I72" i="13"/>
  <c r="E72" i="13"/>
  <c r="I71" i="13"/>
  <c r="E71" i="13"/>
  <c r="I70" i="13"/>
  <c r="E70" i="13"/>
  <c r="I69" i="13"/>
  <c r="E69" i="13"/>
  <c r="I68" i="13"/>
  <c r="E68" i="13"/>
  <c r="I67" i="13"/>
  <c r="E67" i="13"/>
  <c r="I66" i="13"/>
  <c r="E66" i="13"/>
  <c r="I65" i="13"/>
  <c r="E65" i="13"/>
  <c r="I64" i="13"/>
  <c r="E64" i="13"/>
  <c r="I63" i="13"/>
  <c r="E63" i="13"/>
  <c r="I62" i="13"/>
  <c r="E62" i="13"/>
  <c r="I61" i="13"/>
  <c r="E61" i="13"/>
  <c r="I60" i="13"/>
  <c r="E60" i="13"/>
  <c r="I59" i="13"/>
  <c r="E59" i="13"/>
  <c r="I58" i="13"/>
  <c r="E58" i="13"/>
  <c r="I57" i="13"/>
  <c r="E57" i="13"/>
  <c r="I56" i="13"/>
  <c r="E56" i="13"/>
  <c r="I55" i="13"/>
  <c r="E55" i="13"/>
  <c r="I54" i="13"/>
  <c r="E54" i="13"/>
  <c r="I53" i="13"/>
  <c r="E53" i="13"/>
  <c r="I43" i="13"/>
  <c r="E43" i="13"/>
  <c r="I42" i="13"/>
  <c r="E42" i="13"/>
  <c r="I41" i="13"/>
  <c r="E41" i="13"/>
  <c r="I40" i="13"/>
  <c r="E40" i="13"/>
  <c r="I39" i="13"/>
  <c r="E39" i="13"/>
  <c r="I38" i="13"/>
  <c r="E38" i="13"/>
  <c r="I37" i="13"/>
  <c r="E37" i="13"/>
  <c r="I36" i="13"/>
  <c r="E36" i="13"/>
  <c r="I35" i="13"/>
  <c r="E35" i="13"/>
  <c r="I34" i="13"/>
  <c r="E34" i="13"/>
  <c r="I33" i="13"/>
  <c r="E33" i="13"/>
  <c r="I32" i="13"/>
  <c r="E32" i="13"/>
  <c r="I31" i="13"/>
  <c r="E31" i="13"/>
  <c r="I30" i="13"/>
  <c r="E30" i="13"/>
  <c r="I29" i="13"/>
  <c r="E29" i="13"/>
  <c r="I28" i="13"/>
  <c r="E28" i="13"/>
  <c r="I27" i="13"/>
  <c r="E27" i="13"/>
  <c r="I26" i="13"/>
  <c r="E26" i="13"/>
  <c r="I25" i="13"/>
  <c r="E25" i="13"/>
  <c r="I24" i="13"/>
  <c r="E24" i="13"/>
  <c r="I23" i="13"/>
  <c r="E23" i="13"/>
  <c r="I22" i="13"/>
  <c r="E22" i="13"/>
  <c r="I21" i="13"/>
  <c r="E21" i="13"/>
  <c r="I20" i="13"/>
  <c r="E20" i="13"/>
  <c r="I19" i="13"/>
  <c r="E19" i="13"/>
  <c r="I18" i="13"/>
  <c r="E18" i="13"/>
  <c r="I17" i="13"/>
  <c r="E17" i="13"/>
  <c r="I16" i="13"/>
  <c r="E16" i="13"/>
  <c r="I15" i="13"/>
  <c r="E15" i="13"/>
  <c r="I14" i="13"/>
  <c r="E14" i="13"/>
  <c r="I13" i="13"/>
  <c r="E13" i="13"/>
  <c r="I12" i="13"/>
  <c r="E12" i="13"/>
  <c r="I11" i="13"/>
  <c r="E11" i="13"/>
  <c r="I79" i="12"/>
  <c r="K79" i="12" s="1"/>
  <c r="I78" i="12"/>
  <c r="K78" i="12" s="1"/>
  <c r="I77" i="12"/>
  <c r="K77" i="12" s="1"/>
  <c r="I76" i="12"/>
  <c r="K76" i="12" s="1"/>
  <c r="I75" i="12"/>
  <c r="K75" i="12" s="1"/>
  <c r="I74" i="12"/>
  <c r="K74" i="12" s="1"/>
  <c r="I73" i="12"/>
  <c r="K73" i="12" s="1"/>
  <c r="I72" i="12"/>
  <c r="K72" i="12" s="1"/>
  <c r="I71" i="12"/>
  <c r="K71" i="12" s="1"/>
  <c r="I70" i="12"/>
  <c r="K70" i="12" s="1"/>
  <c r="I69" i="12"/>
  <c r="K69" i="12" s="1"/>
  <c r="I68" i="12"/>
  <c r="K68" i="12" s="1"/>
  <c r="I67" i="12"/>
  <c r="K67" i="12" s="1"/>
  <c r="I66" i="12"/>
  <c r="K66" i="12" s="1"/>
  <c r="I65" i="12"/>
  <c r="K65" i="12" s="1"/>
  <c r="I64" i="12"/>
  <c r="K64" i="12" s="1"/>
  <c r="I63" i="12"/>
  <c r="K63" i="12" s="1"/>
  <c r="I62" i="12"/>
  <c r="K62" i="12" s="1"/>
  <c r="I61" i="12"/>
  <c r="K61" i="12" s="1"/>
  <c r="I60" i="12"/>
  <c r="K60" i="12" s="1"/>
  <c r="I59" i="12"/>
  <c r="K59" i="12" s="1"/>
  <c r="I58" i="12"/>
  <c r="K58" i="12" s="1"/>
  <c r="I57" i="12"/>
  <c r="K57" i="12" s="1"/>
  <c r="I56" i="12"/>
  <c r="K56" i="12" s="1"/>
  <c r="I55" i="12"/>
  <c r="K55" i="12" s="1"/>
  <c r="I54" i="12"/>
  <c r="K54" i="12" s="1"/>
  <c r="I53" i="12"/>
  <c r="K53" i="12" s="1"/>
  <c r="I52" i="12"/>
  <c r="K52" i="12" s="1"/>
  <c r="I51" i="12"/>
  <c r="K51" i="12" s="1"/>
  <c r="I50" i="12"/>
  <c r="K50" i="12" s="1"/>
  <c r="I40" i="12"/>
  <c r="E40" i="12"/>
  <c r="I39" i="12"/>
  <c r="E39" i="12"/>
  <c r="I38" i="12"/>
  <c r="E38" i="12"/>
  <c r="I37" i="12"/>
  <c r="E37" i="12"/>
  <c r="I36" i="12"/>
  <c r="E36" i="12"/>
  <c r="I35" i="12"/>
  <c r="E35" i="12"/>
  <c r="I34" i="12"/>
  <c r="E34" i="12"/>
  <c r="I33" i="12"/>
  <c r="E33" i="12"/>
  <c r="I32" i="12"/>
  <c r="E32" i="12"/>
  <c r="I31" i="12"/>
  <c r="E31" i="12"/>
  <c r="I30" i="12"/>
  <c r="E30" i="12"/>
  <c r="I29" i="12"/>
  <c r="E29" i="12"/>
  <c r="I28" i="12"/>
  <c r="E28" i="12"/>
  <c r="I27" i="12"/>
  <c r="E27" i="12"/>
  <c r="I26" i="12"/>
  <c r="E26" i="12"/>
  <c r="I25" i="12"/>
  <c r="E25" i="12"/>
  <c r="I24" i="12"/>
  <c r="E24" i="12"/>
  <c r="I23" i="12"/>
  <c r="E23" i="12"/>
  <c r="I22" i="12"/>
  <c r="E22" i="12"/>
  <c r="I21" i="12"/>
  <c r="E21" i="12"/>
  <c r="I20" i="12"/>
  <c r="E20" i="12"/>
  <c r="I19" i="12"/>
  <c r="E19" i="12"/>
  <c r="I18" i="12"/>
  <c r="E18" i="12"/>
  <c r="I17" i="12"/>
  <c r="E17" i="12"/>
  <c r="I16" i="12"/>
  <c r="E16" i="12"/>
  <c r="I15" i="12"/>
  <c r="E15" i="12"/>
  <c r="I14" i="12"/>
  <c r="E14" i="12"/>
  <c r="I13" i="12"/>
  <c r="E13" i="12"/>
  <c r="I12" i="12"/>
  <c r="E12" i="12"/>
  <c r="I11" i="12"/>
  <c r="E11" i="12"/>
  <c r="I85" i="11"/>
  <c r="E85" i="11"/>
  <c r="I84" i="11"/>
  <c r="E84" i="11"/>
  <c r="I83" i="11"/>
  <c r="E83" i="11"/>
  <c r="I82" i="11"/>
  <c r="E82" i="11"/>
  <c r="I81" i="11"/>
  <c r="E81" i="11"/>
  <c r="I80" i="11"/>
  <c r="E80" i="11"/>
  <c r="I79" i="11"/>
  <c r="E79" i="11"/>
  <c r="I78" i="11"/>
  <c r="E78" i="11"/>
  <c r="I77" i="11"/>
  <c r="E77" i="11"/>
  <c r="I76" i="11"/>
  <c r="E76" i="11"/>
  <c r="I75" i="11"/>
  <c r="E75" i="11"/>
  <c r="I74" i="11"/>
  <c r="E74" i="11"/>
  <c r="I73" i="11"/>
  <c r="E73" i="11"/>
  <c r="I72" i="11"/>
  <c r="E72" i="11"/>
  <c r="I71" i="11"/>
  <c r="E71" i="11"/>
  <c r="I70" i="11"/>
  <c r="E70" i="11"/>
  <c r="I69" i="11"/>
  <c r="E69" i="11"/>
  <c r="I68" i="11"/>
  <c r="E68" i="11"/>
  <c r="I67" i="11"/>
  <c r="E67" i="11"/>
  <c r="I66" i="11"/>
  <c r="E66" i="11"/>
  <c r="I65" i="11"/>
  <c r="E65" i="11"/>
  <c r="I64" i="11"/>
  <c r="E64" i="11"/>
  <c r="I63" i="11"/>
  <c r="E63" i="11"/>
  <c r="I62" i="11"/>
  <c r="E62" i="11"/>
  <c r="I61" i="11"/>
  <c r="E61" i="11"/>
  <c r="I60" i="11"/>
  <c r="E60" i="11"/>
  <c r="I59" i="11"/>
  <c r="E59" i="11"/>
  <c r="I58" i="11"/>
  <c r="E58" i="11"/>
  <c r="I57" i="11"/>
  <c r="E57" i="11"/>
  <c r="I56" i="11"/>
  <c r="E56" i="11"/>
  <c r="I55" i="11"/>
  <c r="E55" i="11"/>
  <c r="I54" i="11"/>
  <c r="E54" i="11"/>
  <c r="I53" i="11"/>
  <c r="E53" i="11"/>
  <c r="I43" i="11"/>
  <c r="E43" i="11"/>
  <c r="I42" i="11"/>
  <c r="E42" i="11"/>
  <c r="I41" i="11"/>
  <c r="E41" i="11"/>
  <c r="I40" i="11"/>
  <c r="E40" i="11"/>
  <c r="I39" i="11"/>
  <c r="E39" i="11"/>
  <c r="I38" i="11"/>
  <c r="E38" i="11"/>
  <c r="I37" i="11"/>
  <c r="E37" i="11"/>
  <c r="I36" i="11"/>
  <c r="E36" i="11"/>
  <c r="I35" i="11"/>
  <c r="E35" i="11"/>
  <c r="I34" i="11"/>
  <c r="E34" i="11"/>
  <c r="I33" i="11"/>
  <c r="E33" i="11"/>
  <c r="I32" i="11"/>
  <c r="E32" i="11"/>
  <c r="I31" i="11"/>
  <c r="E31" i="11"/>
  <c r="I30" i="11"/>
  <c r="E30" i="11"/>
  <c r="I29" i="11"/>
  <c r="E29" i="11"/>
  <c r="I28" i="11"/>
  <c r="E28" i="11"/>
  <c r="I27" i="11"/>
  <c r="E27" i="11"/>
  <c r="I26" i="11"/>
  <c r="E26" i="11"/>
  <c r="I25" i="11"/>
  <c r="E25" i="11"/>
  <c r="I24" i="11"/>
  <c r="E24" i="11"/>
  <c r="I23" i="11"/>
  <c r="E23" i="11"/>
  <c r="I22" i="11"/>
  <c r="E22" i="11"/>
  <c r="I21" i="11"/>
  <c r="E21" i="11"/>
  <c r="I20" i="11"/>
  <c r="E20" i="11"/>
  <c r="I19" i="11"/>
  <c r="E19" i="11"/>
  <c r="I18" i="11"/>
  <c r="E18" i="11"/>
  <c r="I17" i="11"/>
  <c r="E17" i="11"/>
  <c r="I16" i="11"/>
  <c r="E16" i="11"/>
  <c r="I15" i="11"/>
  <c r="E15" i="11"/>
  <c r="I14" i="11"/>
  <c r="E14" i="11"/>
  <c r="I13" i="11"/>
  <c r="E13" i="11"/>
  <c r="I12" i="11"/>
  <c r="E12" i="11"/>
  <c r="I11" i="11"/>
  <c r="E11" i="11"/>
  <c r="K14" i="11" l="1"/>
  <c r="K38" i="11"/>
  <c r="K42" i="11"/>
  <c r="K57" i="11"/>
  <c r="K16" i="13"/>
  <c r="K55" i="13"/>
  <c r="K34" i="15"/>
  <c r="K36" i="15"/>
  <c r="K38" i="15"/>
  <c r="K40" i="15"/>
  <c r="K11" i="18"/>
  <c r="K13" i="18"/>
  <c r="K15" i="18"/>
  <c r="K17" i="18"/>
  <c r="K19" i="18"/>
  <c r="K21" i="18"/>
  <c r="K58" i="11"/>
  <c r="K17" i="12"/>
  <c r="K58" i="13"/>
  <c r="K60" i="13"/>
  <c r="K32" i="18"/>
  <c r="K79" i="13"/>
  <c r="K54" i="11"/>
  <c r="K32" i="13"/>
  <c r="K18" i="11"/>
  <c r="K22" i="11"/>
  <c r="K26" i="11"/>
  <c r="K30" i="11"/>
  <c r="K34" i="11"/>
  <c r="K19" i="13"/>
  <c r="K23" i="13"/>
  <c r="K64" i="13"/>
  <c r="K72" i="13"/>
  <c r="K82" i="13"/>
  <c r="K84" i="13"/>
  <c r="K63" i="13"/>
  <c r="K67" i="13"/>
  <c r="K71" i="13"/>
  <c r="K75" i="13"/>
  <c r="K34" i="13"/>
  <c r="K40" i="13"/>
  <c r="K42" i="13"/>
  <c r="K59" i="13"/>
  <c r="K74" i="13"/>
  <c r="K76" i="13"/>
  <c r="K15" i="13"/>
  <c r="K80" i="13"/>
  <c r="K61" i="11"/>
  <c r="K65" i="11"/>
  <c r="K69" i="11"/>
  <c r="K73" i="11"/>
  <c r="K77" i="11"/>
  <c r="K81" i="11"/>
  <c r="K85" i="11"/>
  <c r="K31" i="13"/>
  <c r="K56" i="13"/>
  <c r="K66" i="13"/>
  <c r="K68" i="13"/>
  <c r="K83" i="13"/>
  <c r="K12" i="14"/>
  <c r="K14" i="14"/>
  <c r="K16" i="14"/>
  <c r="K18" i="14"/>
  <c r="K20" i="14"/>
  <c r="K22" i="14"/>
  <c r="K24" i="14"/>
  <c r="K26" i="14"/>
  <c r="K28" i="14"/>
  <c r="K30" i="14"/>
  <c r="K32" i="14"/>
  <c r="K34" i="14"/>
  <c r="K36" i="14"/>
  <c r="K15" i="16"/>
  <c r="K38" i="14"/>
  <c r="K40" i="14"/>
  <c r="K42" i="14"/>
  <c r="K53" i="14"/>
  <c r="K55" i="14"/>
  <c r="K57" i="14"/>
  <c r="K59" i="14"/>
  <c r="K61" i="14"/>
  <c r="K63" i="14"/>
  <c r="K65" i="14"/>
  <c r="K67" i="14"/>
  <c r="K69" i="14"/>
  <c r="K71" i="14"/>
  <c r="K73" i="14"/>
  <c r="K75" i="14"/>
  <c r="K77" i="14"/>
  <c r="K79" i="14"/>
  <c r="K81" i="14"/>
  <c r="K83" i="14"/>
  <c r="K35" i="15"/>
  <c r="K39" i="15"/>
  <c r="K43" i="15"/>
  <c r="K14" i="16"/>
  <c r="K18" i="16"/>
  <c r="K22" i="16"/>
  <c r="K26" i="16"/>
  <c r="K30" i="16"/>
  <c r="K34" i="16"/>
  <c r="K38" i="16"/>
  <c r="K53" i="16"/>
  <c r="K57" i="16"/>
  <c r="K61" i="16"/>
  <c r="K65" i="16"/>
  <c r="K69" i="16"/>
  <c r="K73" i="16"/>
  <c r="K77" i="16"/>
  <c r="K33" i="18"/>
  <c r="K35" i="18"/>
  <c r="K37" i="18"/>
  <c r="K39" i="18"/>
  <c r="K41" i="18"/>
  <c r="K14" i="19"/>
  <c r="K16" i="19"/>
  <c r="K18" i="19"/>
  <c r="K20" i="19"/>
  <c r="K22" i="19"/>
  <c r="K26" i="19"/>
  <c r="K28" i="19"/>
  <c r="K30" i="19"/>
  <c r="K32" i="19"/>
  <c r="K34" i="19"/>
  <c r="K36" i="19"/>
  <c r="K38" i="19"/>
  <c r="K40" i="19"/>
  <c r="K42" i="19"/>
  <c r="K44" i="19"/>
  <c r="K46" i="19"/>
  <c r="K50" i="19"/>
  <c r="K54" i="19"/>
  <c r="K56" i="19"/>
  <c r="K58" i="19"/>
  <c r="K60" i="19"/>
  <c r="K62" i="19"/>
  <c r="K73" i="19"/>
  <c r="K75" i="19"/>
  <c r="K77" i="19"/>
  <c r="K79" i="19"/>
  <c r="K81" i="19"/>
  <c r="K83" i="19"/>
  <c r="K85" i="19"/>
  <c r="K87" i="19"/>
  <c r="K91" i="19"/>
  <c r="K95" i="19"/>
  <c r="K97" i="19"/>
  <c r="K99" i="19"/>
  <c r="K103" i="19"/>
  <c r="K105" i="19"/>
  <c r="K107" i="19"/>
  <c r="K109" i="19"/>
  <c r="K111" i="19"/>
  <c r="K113" i="19"/>
  <c r="K115" i="19"/>
  <c r="K117" i="19"/>
  <c r="K119" i="19"/>
  <c r="K123" i="19"/>
  <c r="K80" i="19"/>
  <c r="K88" i="19"/>
  <c r="K96" i="19"/>
  <c r="K104" i="19"/>
  <c r="K112" i="19"/>
  <c r="K116" i="19"/>
  <c r="K120" i="19"/>
  <c r="K122" i="19"/>
  <c r="K11" i="19"/>
  <c r="K15" i="19"/>
  <c r="K31" i="19"/>
  <c r="K35" i="19"/>
  <c r="K39" i="19"/>
  <c r="K43" i="19"/>
  <c r="K51" i="19"/>
  <c r="K31" i="18"/>
  <c r="K12" i="18"/>
  <c r="K30" i="17"/>
  <c r="K34" i="17"/>
  <c r="K31" i="17"/>
  <c r="K33" i="17"/>
  <c r="K35" i="17"/>
  <c r="K39" i="17"/>
  <c r="K14" i="17"/>
  <c r="K18" i="17"/>
  <c r="K50" i="16"/>
  <c r="K54" i="16"/>
  <c r="K32" i="15"/>
  <c r="K42" i="15"/>
  <c r="K13" i="15"/>
  <c r="K17" i="15"/>
  <c r="K21" i="15"/>
  <c r="K11" i="13"/>
  <c r="K18" i="13"/>
  <c r="K24" i="13"/>
  <c r="K26" i="13"/>
  <c r="K39" i="13"/>
  <c r="K12" i="12"/>
  <c r="K16" i="12"/>
  <c r="K20" i="12"/>
  <c r="K24" i="12"/>
  <c r="K28" i="12"/>
  <c r="K32" i="12"/>
  <c r="K36" i="12"/>
  <c r="K40" i="12"/>
  <c r="K53" i="11"/>
  <c r="K70" i="11"/>
  <c r="K15" i="11"/>
  <c r="K19" i="11"/>
  <c r="K72" i="19"/>
  <c r="K76" i="19"/>
  <c r="K84" i="19"/>
  <c r="K92" i="19"/>
  <c r="K100" i="19"/>
  <c r="K108" i="19"/>
  <c r="K89" i="19"/>
  <c r="K93" i="19"/>
  <c r="K101" i="19"/>
  <c r="K121" i="19"/>
  <c r="K74" i="19"/>
  <c r="K78" i="19"/>
  <c r="K82" i="19"/>
  <c r="K86" i="19"/>
  <c r="K90" i="19"/>
  <c r="K94" i="19"/>
  <c r="K98" i="19"/>
  <c r="K102" i="19"/>
  <c r="K106" i="19"/>
  <c r="K110" i="19"/>
  <c r="K114" i="19"/>
  <c r="K118" i="19"/>
  <c r="K19" i="19"/>
  <c r="K23" i="19"/>
  <c r="K27" i="19"/>
  <c r="K55" i="19"/>
  <c r="K12" i="19"/>
  <c r="K24" i="19"/>
  <c r="K48" i="19"/>
  <c r="K52" i="19"/>
  <c r="K13" i="19"/>
  <c r="K17" i="19"/>
  <c r="K21" i="19"/>
  <c r="K25" i="19"/>
  <c r="K29" i="19"/>
  <c r="K33" i="19"/>
  <c r="K37" i="19"/>
  <c r="K41" i="19"/>
  <c r="K45" i="19"/>
  <c r="K49" i="19"/>
  <c r="K53" i="19"/>
  <c r="K57" i="19"/>
  <c r="K61" i="19"/>
  <c r="K47" i="19"/>
  <c r="K59" i="19"/>
  <c r="K34" i="18"/>
  <c r="K36" i="18"/>
  <c r="K40" i="18"/>
  <c r="K38" i="18"/>
  <c r="K14" i="18"/>
  <c r="K16" i="18"/>
  <c r="K20" i="18"/>
  <c r="K18" i="18"/>
  <c r="K32" i="17"/>
  <c r="K36" i="17"/>
  <c r="K37" i="17"/>
  <c r="K38" i="17"/>
  <c r="K11" i="17"/>
  <c r="K15" i="17"/>
  <c r="K19" i="17"/>
  <c r="K12" i="17"/>
  <c r="K16" i="17"/>
  <c r="K20" i="17"/>
  <c r="K13" i="17"/>
  <c r="K17" i="17"/>
  <c r="K58" i="16"/>
  <c r="K62" i="16"/>
  <c r="K66" i="16"/>
  <c r="K70" i="16"/>
  <c r="K74" i="16"/>
  <c r="K78" i="16"/>
  <c r="K51" i="16"/>
  <c r="K55" i="16"/>
  <c r="K59" i="16"/>
  <c r="K63" i="16"/>
  <c r="K67" i="16"/>
  <c r="K71" i="16"/>
  <c r="K75" i="16"/>
  <c r="K79" i="16"/>
  <c r="K52" i="16"/>
  <c r="K56" i="16"/>
  <c r="K60" i="16"/>
  <c r="K64" i="16"/>
  <c r="K68" i="16"/>
  <c r="K72" i="16"/>
  <c r="K76" i="16"/>
  <c r="K11" i="16"/>
  <c r="K19" i="16"/>
  <c r="K23" i="16"/>
  <c r="K27" i="16"/>
  <c r="K31" i="16"/>
  <c r="K35" i="16"/>
  <c r="K39" i="16"/>
  <c r="K12" i="16"/>
  <c r="K16" i="16"/>
  <c r="K20" i="16"/>
  <c r="K24" i="16"/>
  <c r="K28" i="16"/>
  <c r="K32" i="16"/>
  <c r="K36" i="16"/>
  <c r="K40" i="16"/>
  <c r="K13" i="16"/>
  <c r="K17" i="16"/>
  <c r="K21" i="16"/>
  <c r="K25" i="16"/>
  <c r="K29" i="16"/>
  <c r="K33" i="16"/>
  <c r="K37" i="16"/>
  <c r="K33" i="15"/>
  <c r="K37" i="15"/>
  <c r="K41" i="15"/>
  <c r="K14" i="15"/>
  <c r="K18" i="15"/>
  <c r="K22" i="15"/>
  <c r="K11" i="15"/>
  <c r="K15" i="15"/>
  <c r="K19" i="15"/>
  <c r="K12" i="15"/>
  <c r="K16" i="15"/>
  <c r="K20" i="15"/>
  <c r="K52" i="14"/>
  <c r="K56" i="14"/>
  <c r="K60" i="14"/>
  <c r="K64" i="14"/>
  <c r="K68" i="14"/>
  <c r="K72" i="14"/>
  <c r="K76" i="14"/>
  <c r="K80" i="14"/>
  <c r="K54" i="14"/>
  <c r="K58" i="14"/>
  <c r="K62" i="14"/>
  <c r="K66" i="14"/>
  <c r="K70" i="14"/>
  <c r="K74" i="14"/>
  <c r="K78" i="14"/>
  <c r="K82" i="14"/>
  <c r="K11" i="14"/>
  <c r="K15" i="14"/>
  <c r="K19" i="14"/>
  <c r="K23" i="14"/>
  <c r="K27" i="14"/>
  <c r="K31" i="14"/>
  <c r="K35" i="14"/>
  <c r="K39" i="14"/>
  <c r="K13" i="14"/>
  <c r="K17" i="14"/>
  <c r="K21" i="14"/>
  <c r="K25" i="14"/>
  <c r="K29" i="14"/>
  <c r="K33" i="14"/>
  <c r="K37" i="14"/>
  <c r="K41" i="14"/>
  <c r="K54" i="13"/>
  <c r="K62" i="13"/>
  <c r="K70" i="13"/>
  <c r="K78" i="13"/>
  <c r="K53" i="13"/>
  <c r="K57" i="13"/>
  <c r="K61" i="13"/>
  <c r="K65" i="13"/>
  <c r="K69" i="13"/>
  <c r="K73" i="13"/>
  <c r="K77" i="13"/>
  <c r="K81" i="13"/>
  <c r="K85" i="13"/>
  <c r="K28" i="13"/>
  <c r="K43" i="13"/>
  <c r="K12" i="13"/>
  <c r="K36" i="13"/>
  <c r="K27" i="13"/>
  <c r="K20" i="13"/>
  <c r="K35" i="13"/>
  <c r="K14" i="13"/>
  <c r="K22" i="13"/>
  <c r="K30" i="13"/>
  <c r="K38" i="13"/>
  <c r="K13" i="13"/>
  <c r="K17" i="13"/>
  <c r="K21" i="13"/>
  <c r="K25" i="13"/>
  <c r="K29" i="13"/>
  <c r="K33" i="13"/>
  <c r="K37" i="13"/>
  <c r="K41" i="13"/>
  <c r="K13" i="12"/>
  <c r="K21" i="12"/>
  <c r="K25" i="12"/>
  <c r="K29" i="12"/>
  <c r="K33" i="12"/>
  <c r="K37" i="12"/>
  <c r="K14" i="12"/>
  <c r="K18" i="12"/>
  <c r="K22" i="12"/>
  <c r="K26" i="12"/>
  <c r="K30" i="12"/>
  <c r="K34" i="12"/>
  <c r="K38" i="12"/>
  <c r="K11" i="12"/>
  <c r="K15" i="12"/>
  <c r="K19" i="12"/>
  <c r="K23" i="12"/>
  <c r="K27" i="12"/>
  <c r="K31" i="12"/>
  <c r="K35" i="12"/>
  <c r="K39" i="12"/>
  <c r="K66" i="11"/>
  <c r="K62" i="11"/>
  <c r="K74" i="11"/>
  <c r="K78" i="11"/>
  <c r="K82" i="11"/>
  <c r="K55" i="11"/>
  <c r="K59" i="11"/>
  <c r="K63" i="11"/>
  <c r="K67" i="11"/>
  <c r="K71" i="11"/>
  <c r="K75" i="11"/>
  <c r="K79" i="11"/>
  <c r="K83" i="11"/>
  <c r="K56" i="11"/>
  <c r="K60" i="11"/>
  <c r="K64" i="11"/>
  <c r="K68" i="11"/>
  <c r="K72" i="11"/>
  <c r="K76" i="11"/>
  <c r="K80" i="11"/>
  <c r="K84" i="11"/>
  <c r="K11" i="11"/>
  <c r="K27" i="11"/>
  <c r="K23" i="11"/>
  <c r="K31" i="11"/>
  <c r="K35" i="11"/>
  <c r="K39" i="11"/>
  <c r="K43" i="11"/>
  <c r="K12" i="11"/>
  <c r="K16" i="11"/>
  <c r="K20" i="11"/>
  <c r="K24" i="11"/>
  <c r="K28" i="11"/>
  <c r="K32" i="11"/>
  <c r="K36" i="11"/>
  <c r="K40" i="11"/>
  <c r="K13" i="11"/>
  <c r="K17" i="11"/>
  <c r="K21" i="11"/>
  <c r="K25" i="11"/>
  <c r="K29" i="11"/>
  <c r="K33" i="11"/>
  <c r="K37" i="11"/>
  <c r="K41" i="11"/>
  <c r="I95" i="10"/>
  <c r="E95" i="10"/>
  <c r="I94" i="10"/>
  <c r="E94" i="10"/>
  <c r="I93" i="10"/>
  <c r="E93" i="10"/>
  <c r="I92" i="10"/>
  <c r="E92" i="10"/>
  <c r="I91" i="10"/>
  <c r="E91" i="10"/>
  <c r="I90" i="10"/>
  <c r="E90" i="10"/>
  <c r="I89" i="10"/>
  <c r="E89" i="10"/>
  <c r="I88" i="10"/>
  <c r="E88" i="10"/>
  <c r="I87" i="10"/>
  <c r="E87" i="10"/>
  <c r="I86" i="10"/>
  <c r="E86" i="10"/>
  <c r="I85" i="10"/>
  <c r="E85" i="10"/>
  <c r="I84" i="10"/>
  <c r="E84" i="10"/>
  <c r="I83" i="10"/>
  <c r="E83" i="10"/>
  <c r="I82" i="10"/>
  <c r="E82" i="10"/>
  <c r="I81" i="10"/>
  <c r="E81" i="10"/>
  <c r="I80" i="10"/>
  <c r="E80" i="10"/>
  <c r="I79" i="10"/>
  <c r="E79" i="10"/>
  <c r="I78" i="10"/>
  <c r="E78" i="10"/>
  <c r="I77" i="10"/>
  <c r="E77" i="10"/>
  <c r="I76" i="10"/>
  <c r="E76" i="10"/>
  <c r="I75" i="10"/>
  <c r="E75" i="10"/>
  <c r="I74" i="10"/>
  <c r="E74" i="10"/>
  <c r="I73" i="10"/>
  <c r="E73" i="10"/>
  <c r="I72" i="10"/>
  <c r="E72" i="10"/>
  <c r="I71" i="10"/>
  <c r="E71" i="10"/>
  <c r="I70" i="10"/>
  <c r="E70" i="10"/>
  <c r="I69" i="10"/>
  <c r="E69" i="10"/>
  <c r="I68" i="10"/>
  <c r="E68" i="10"/>
  <c r="I67" i="10"/>
  <c r="E67" i="10"/>
  <c r="I66" i="10"/>
  <c r="E66" i="10"/>
  <c r="I65" i="10"/>
  <c r="E65" i="10"/>
  <c r="I64" i="10"/>
  <c r="E64" i="10"/>
  <c r="I63" i="10"/>
  <c r="E63" i="10"/>
  <c r="I62" i="10"/>
  <c r="E62" i="10"/>
  <c r="I61" i="10"/>
  <c r="E61" i="10"/>
  <c r="I60" i="10"/>
  <c r="E60" i="10"/>
  <c r="I59" i="10"/>
  <c r="E59" i="10"/>
  <c r="I58" i="10"/>
  <c r="E58" i="10"/>
  <c r="I48" i="10"/>
  <c r="E48" i="10"/>
  <c r="I47" i="10"/>
  <c r="E47" i="10"/>
  <c r="I46" i="10"/>
  <c r="E46" i="10"/>
  <c r="I45" i="10"/>
  <c r="E45" i="10"/>
  <c r="I44" i="10"/>
  <c r="E44" i="10"/>
  <c r="I43" i="10"/>
  <c r="E43" i="10"/>
  <c r="I42" i="10"/>
  <c r="E42" i="10"/>
  <c r="I41" i="10"/>
  <c r="E41" i="10"/>
  <c r="I40" i="10"/>
  <c r="E40" i="10"/>
  <c r="I39" i="10"/>
  <c r="E39" i="10"/>
  <c r="I38" i="10"/>
  <c r="E38" i="10"/>
  <c r="I37" i="10"/>
  <c r="E37" i="10"/>
  <c r="I36" i="10"/>
  <c r="E36" i="10"/>
  <c r="I35" i="10"/>
  <c r="E35" i="10"/>
  <c r="I34" i="10"/>
  <c r="E34" i="10"/>
  <c r="I33" i="10"/>
  <c r="E33" i="10"/>
  <c r="I32" i="10"/>
  <c r="E32" i="10"/>
  <c r="I31" i="10"/>
  <c r="E31" i="10"/>
  <c r="I30" i="10"/>
  <c r="E30" i="10"/>
  <c r="I29" i="10"/>
  <c r="E29" i="10"/>
  <c r="I28" i="10"/>
  <c r="E28" i="10"/>
  <c r="I27" i="10"/>
  <c r="E27" i="10"/>
  <c r="I26" i="10"/>
  <c r="E26" i="10"/>
  <c r="I25" i="10"/>
  <c r="E25" i="10"/>
  <c r="I24" i="10"/>
  <c r="E24" i="10"/>
  <c r="I23" i="10"/>
  <c r="E23" i="10"/>
  <c r="I22" i="10"/>
  <c r="E22" i="10"/>
  <c r="I21" i="10"/>
  <c r="E21" i="10"/>
  <c r="I20" i="10"/>
  <c r="E20" i="10"/>
  <c r="I19" i="10"/>
  <c r="E19" i="10"/>
  <c r="I18" i="10"/>
  <c r="E18" i="10"/>
  <c r="I17" i="10"/>
  <c r="E17" i="10"/>
  <c r="I16" i="10"/>
  <c r="E16" i="10"/>
  <c r="I15" i="10"/>
  <c r="E15" i="10"/>
  <c r="I14" i="10"/>
  <c r="E14" i="10"/>
  <c r="I13" i="10"/>
  <c r="E13" i="10"/>
  <c r="I12" i="10"/>
  <c r="E12" i="10"/>
  <c r="I11" i="10"/>
  <c r="E11" i="10"/>
  <c r="I49" i="9"/>
  <c r="E49" i="9"/>
  <c r="I48" i="9"/>
  <c r="E48" i="9"/>
  <c r="I47" i="9"/>
  <c r="E47" i="9"/>
  <c r="I46" i="9"/>
  <c r="E46" i="9"/>
  <c r="I45" i="9"/>
  <c r="E45" i="9"/>
  <c r="I44" i="9"/>
  <c r="E44" i="9"/>
  <c r="I43" i="9"/>
  <c r="E43" i="9"/>
  <c r="I42" i="9"/>
  <c r="E42" i="9"/>
  <c r="I41" i="9"/>
  <c r="E41" i="9"/>
  <c r="I40" i="9"/>
  <c r="E40" i="9"/>
  <c r="I39" i="9"/>
  <c r="E39" i="9"/>
  <c r="I38" i="9"/>
  <c r="E38" i="9"/>
  <c r="I37" i="9"/>
  <c r="E37" i="9"/>
  <c r="I36" i="9"/>
  <c r="E36" i="9"/>
  <c r="I35" i="9"/>
  <c r="E35" i="9"/>
  <c r="I25" i="9"/>
  <c r="E25" i="9"/>
  <c r="I24" i="9"/>
  <c r="E24" i="9"/>
  <c r="I23" i="9"/>
  <c r="E23" i="9"/>
  <c r="I22" i="9"/>
  <c r="E22" i="9"/>
  <c r="I21" i="9"/>
  <c r="E21" i="9"/>
  <c r="I20" i="9"/>
  <c r="E20" i="9"/>
  <c r="I19" i="9"/>
  <c r="E19" i="9"/>
  <c r="I18" i="9"/>
  <c r="E18" i="9"/>
  <c r="I17" i="9"/>
  <c r="E17" i="9"/>
  <c r="I16" i="9"/>
  <c r="E16" i="9"/>
  <c r="I15" i="9"/>
  <c r="E15" i="9"/>
  <c r="I14" i="9"/>
  <c r="E14" i="9"/>
  <c r="I13" i="9"/>
  <c r="E13" i="9"/>
  <c r="I12" i="9"/>
  <c r="E12" i="9"/>
  <c r="I11" i="9"/>
  <c r="E11" i="9"/>
  <c r="I37" i="8"/>
  <c r="E37" i="8"/>
  <c r="I36" i="8"/>
  <c r="E36" i="8"/>
  <c r="I35" i="8"/>
  <c r="E35" i="8"/>
  <c r="I34" i="8"/>
  <c r="E34" i="8"/>
  <c r="I33" i="8"/>
  <c r="E33" i="8"/>
  <c r="I32" i="8"/>
  <c r="E32" i="8"/>
  <c r="I31" i="8"/>
  <c r="E31" i="8"/>
  <c r="I30" i="8"/>
  <c r="E30" i="8"/>
  <c r="I29" i="8"/>
  <c r="E29" i="8"/>
  <c r="I19" i="8"/>
  <c r="E19" i="8"/>
  <c r="I18" i="8"/>
  <c r="E18" i="8"/>
  <c r="I17" i="8"/>
  <c r="E17" i="8"/>
  <c r="I16" i="8"/>
  <c r="E16" i="8"/>
  <c r="I15" i="8"/>
  <c r="E15" i="8"/>
  <c r="I14" i="8"/>
  <c r="E14" i="8"/>
  <c r="I13" i="8"/>
  <c r="E13" i="8"/>
  <c r="I12" i="8"/>
  <c r="E12" i="8"/>
  <c r="I11" i="8"/>
  <c r="E11" i="8"/>
  <c r="I37" i="7"/>
  <c r="E37" i="7"/>
  <c r="I36" i="7"/>
  <c r="E36" i="7"/>
  <c r="I35" i="7"/>
  <c r="E35" i="7"/>
  <c r="I34" i="7"/>
  <c r="E34" i="7"/>
  <c r="I33" i="7"/>
  <c r="E33" i="7"/>
  <c r="I32" i="7"/>
  <c r="E32" i="7"/>
  <c r="I31" i="7"/>
  <c r="E31" i="7"/>
  <c r="I30" i="7"/>
  <c r="E30" i="7"/>
  <c r="I29" i="7"/>
  <c r="E29" i="7"/>
  <c r="I19" i="7"/>
  <c r="E19" i="7"/>
  <c r="I18" i="7"/>
  <c r="E18" i="7"/>
  <c r="I17" i="7"/>
  <c r="E17" i="7"/>
  <c r="I16" i="7"/>
  <c r="E16" i="7"/>
  <c r="I15" i="7"/>
  <c r="E15" i="7"/>
  <c r="I14" i="7"/>
  <c r="E14" i="7"/>
  <c r="I13" i="7"/>
  <c r="E13" i="7"/>
  <c r="I12" i="7"/>
  <c r="E12" i="7"/>
  <c r="I11" i="7"/>
  <c r="E11" i="7"/>
  <c r="I33" i="6"/>
  <c r="E33" i="6"/>
  <c r="I32" i="6"/>
  <c r="E32" i="6"/>
  <c r="I31" i="6"/>
  <c r="E31" i="6"/>
  <c r="I30" i="6"/>
  <c r="E30" i="6"/>
  <c r="I29" i="6"/>
  <c r="E29" i="6"/>
  <c r="I28" i="6"/>
  <c r="E28" i="6"/>
  <c r="I27" i="6"/>
  <c r="E27" i="6"/>
  <c r="I17" i="6"/>
  <c r="E17" i="6"/>
  <c r="I16" i="6"/>
  <c r="E16" i="6"/>
  <c r="I15" i="6"/>
  <c r="E15" i="6"/>
  <c r="I14" i="6"/>
  <c r="E14" i="6"/>
  <c r="I13" i="6"/>
  <c r="E13" i="6"/>
  <c r="I12" i="6"/>
  <c r="E12" i="6"/>
  <c r="I11" i="6"/>
  <c r="E11" i="6"/>
  <c r="H29" i="5"/>
  <c r="G29" i="5"/>
  <c r="D29" i="5"/>
  <c r="C29" i="5"/>
  <c r="I28" i="5"/>
  <c r="K28" i="5" s="1"/>
  <c r="I27" i="5"/>
  <c r="I26" i="5"/>
  <c r="K26" i="5" s="1"/>
  <c r="I25" i="5"/>
  <c r="K25" i="5" s="1"/>
  <c r="H15" i="5"/>
  <c r="G15" i="5"/>
  <c r="D15" i="5"/>
  <c r="C15" i="5"/>
  <c r="I14" i="5"/>
  <c r="E14" i="5"/>
  <c r="I13" i="5"/>
  <c r="E13" i="5"/>
  <c r="I12" i="5"/>
  <c r="E12" i="5"/>
  <c r="I11" i="5"/>
  <c r="E11" i="5"/>
  <c r="I18" i="4"/>
  <c r="H18" i="4"/>
  <c r="E18" i="4"/>
  <c r="I17" i="4"/>
  <c r="H17" i="4"/>
  <c r="E17" i="4"/>
  <c r="I16" i="4"/>
  <c r="H16" i="4"/>
  <c r="E16" i="4"/>
  <c r="I15" i="4"/>
  <c r="H15" i="4"/>
  <c r="E15" i="4"/>
  <c r="I14" i="4"/>
  <c r="H14" i="4"/>
  <c r="E14" i="4"/>
  <c r="I13" i="4"/>
  <c r="H13" i="4"/>
  <c r="E13" i="4"/>
  <c r="I12" i="4"/>
  <c r="H12" i="4"/>
  <c r="E12" i="4"/>
  <c r="I11" i="4"/>
  <c r="H11" i="4"/>
  <c r="E11" i="4"/>
  <c r="I18" i="3"/>
  <c r="H18" i="3"/>
  <c r="E18" i="3"/>
  <c r="I17" i="3"/>
  <c r="H17" i="3"/>
  <c r="E17" i="3"/>
  <c r="I16" i="3"/>
  <c r="H16" i="3"/>
  <c r="E16" i="3"/>
  <c r="I15" i="3"/>
  <c r="H15" i="3"/>
  <c r="E15" i="3"/>
  <c r="I14" i="3"/>
  <c r="H14" i="3"/>
  <c r="E14" i="3"/>
  <c r="I13" i="3"/>
  <c r="H13" i="3"/>
  <c r="E13" i="3"/>
  <c r="I12" i="3"/>
  <c r="H12" i="3"/>
  <c r="E12" i="3"/>
  <c r="I11" i="3"/>
  <c r="H11" i="3"/>
  <c r="E11" i="3"/>
  <c r="H42" i="2"/>
  <c r="H35" i="2"/>
  <c r="E35" i="2"/>
  <c r="H34" i="2"/>
  <c r="E34" i="2"/>
  <c r="H33" i="2"/>
  <c r="E33" i="2"/>
  <c r="H31" i="2"/>
  <c r="E31" i="2"/>
  <c r="H30" i="2"/>
  <c r="E30" i="2"/>
  <c r="H29" i="2"/>
  <c r="E29" i="2"/>
  <c r="H28" i="2"/>
  <c r="E28" i="2"/>
  <c r="H27" i="2"/>
  <c r="E27" i="2"/>
  <c r="H26" i="2"/>
  <c r="E26" i="2"/>
  <c r="H25" i="2"/>
  <c r="E25" i="2"/>
  <c r="H24" i="2"/>
  <c r="E24" i="2"/>
  <c r="H23" i="2"/>
  <c r="E23" i="2"/>
  <c r="H22" i="2"/>
  <c r="E22" i="2"/>
  <c r="H21" i="2"/>
  <c r="E21" i="2"/>
  <c r="H20" i="2"/>
  <c r="E20" i="2"/>
  <c r="H19" i="2"/>
  <c r="E19" i="2"/>
  <c r="H18" i="2"/>
  <c r="E18" i="2"/>
  <c r="H17" i="2"/>
  <c r="E17" i="2"/>
  <c r="H16" i="2"/>
  <c r="E16" i="2"/>
  <c r="H15" i="2"/>
  <c r="E15" i="2"/>
  <c r="H14" i="2"/>
  <c r="E14" i="2"/>
  <c r="H13" i="2"/>
  <c r="E13" i="2"/>
  <c r="H12" i="2"/>
  <c r="E12" i="2"/>
  <c r="H11" i="2"/>
  <c r="E11" i="2"/>
  <c r="H33" i="1"/>
  <c r="E33" i="1"/>
  <c r="B6" i="2"/>
  <c r="I33" i="1" l="1"/>
  <c r="I42" i="1" s="1"/>
  <c r="I21" i="2"/>
  <c r="E29" i="5"/>
  <c r="K11" i="6"/>
  <c r="K13" i="6"/>
  <c r="K15" i="6"/>
  <c r="K17" i="6"/>
  <c r="K13" i="7"/>
  <c r="K15" i="7"/>
  <c r="K17" i="7"/>
  <c r="K11" i="8"/>
  <c r="K13" i="8"/>
  <c r="I12" i="2"/>
  <c r="I16" i="2"/>
  <c r="I18" i="2"/>
  <c r="I20" i="2"/>
  <c r="I22" i="2"/>
  <c r="I24" i="2"/>
  <c r="I28" i="2"/>
  <c r="I30" i="2"/>
  <c r="I31" i="2"/>
  <c r="I34" i="2"/>
  <c r="I15" i="5"/>
  <c r="J12" i="5" s="1"/>
  <c r="K11" i="5"/>
  <c r="K13" i="5"/>
  <c r="I29" i="5"/>
  <c r="J25" i="5" s="1"/>
  <c r="K27" i="6"/>
  <c r="K29" i="6"/>
  <c r="K31" i="6"/>
  <c r="K33" i="6"/>
  <c r="K29" i="7"/>
  <c r="K31" i="7"/>
  <c r="K33" i="7"/>
  <c r="K35" i="7"/>
  <c r="K37" i="7"/>
  <c r="K18" i="8"/>
  <c r="K29" i="8"/>
  <c r="K33" i="8"/>
  <c r="K37" i="8"/>
  <c r="K37" i="9"/>
  <c r="K39" i="9"/>
  <c r="K41" i="9"/>
  <c r="K43" i="9"/>
  <c r="K45" i="9"/>
  <c r="K47" i="9"/>
  <c r="K49" i="9"/>
  <c r="K59" i="10"/>
  <c r="K61" i="10"/>
  <c r="K63" i="10"/>
  <c r="K65" i="10"/>
  <c r="K67" i="10"/>
  <c r="K69" i="10"/>
  <c r="K71" i="10"/>
  <c r="K73" i="10"/>
  <c r="K75" i="10"/>
  <c r="K77" i="10"/>
  <c r="K79" i="10"/>
  <c r="K81" i="10"/>
  <c r="K83" i="10"/>
  <c r="K85" i="10"/>
  <c r="K87" i="10"/>
  <c r="K89" i="10"/>
  <c r="K91" i="10"/>
  <c r="K93" i="10"/>
  <c r="K95" i="10"/>
  <c r="K12" i="10"/>
  <c r="K14" i="10"/>
  <c r="K16" i="10"/>
  <c r="K18" i="10"/>
  <c r="K20" i="10"/>
  <c r="K22" i="10"/>
  <c r="K24" i="10"/>
  <c r="K26" i="10"/>
  <c r="K28" i="10"/>
  <c r="K30" i="10"/>
  <c r="K32" i="10"/>
  <c r="K34" i="10"/>
  <c r="K36" i="10"/>
  <c r="K38" i="10"/>
  <c r="K40" i="10"/>
  <c r="K42" i="10"/>
  <c r="K44" i="10"/>
  <c r="K46" i="10"/>
  <c r="K48" i="10"/>
  <c r="K21" i="10"/>
  <c r="K37" i="10"/>
  <c r="K45" i="10"/>
  <c r="K39" i="10"/>
  <c r="K42" i="9"/>
  <c r="K46" i="9"/>
  <c r="K48" i="9"/>
  <c r="K11" i="9"/>
  <c r="K13" i="9"/>
  <c r="K15" i="9"/>
  <c r="K17" i="9"/>
  <c r="K19" i="9"/>
  <c r="K21" i="9"/>
  <c r="K23" i="9"/>
  <c r="K25" i="9"/>
  <c r="K15" i="8"/>
  <c r="K17" i="8"/>
  <c r="K19" i="8"/>
  <c r="K11" i="7"/>
  <c r="K19" i="7"/>
  <c r="K27" i="5"/>
  <c r="E15" i="5"/>
  <c r="F12" i="5" s="1"/>
  <c r="I14" i="2"/>
  <c r="I26" i="2"/>
  <c r="I11" i="2"/>
  <c r="I27" i="2"/>
  <c r="I15" i="2"/>
  <c r="I19" i="2"/>
  <c r="I23" i="2"/>
  <c r="I33" i="2"/>
  <c r="I35" i="2"/>
  <c r="I25" i="2"/>
  <c r="I13" i="2"/>
  <c r="I29" i="2"/>
  <c r="I17" i="2"/>
  <c r="E42" i="2"/>
  <c r="H42" i="1"/>
  <c r="K60" i="10"/>
  <c r="K64" i="10"/>
  <c r="K68" i="10"/>
  <c r="K72" i="10"/>
  <c r="K76" i="10"/>
  <c r="K80" i="10"/>
  <c r="K84" i="10"/>
  <c r="K88" i="10"/>
  <c r="K92" i="10"/>
  <c r="K58" i="10"/>
  <c r="K62" i="10"/>
  <c r="K66" i="10"/>
  <c r="K70" i="10"/>
  <c r="K74" i="10"/>
  <c r="K78" i="10"/>
  <c r="K82" i="10"/>
  <c r="K86" i="10"/>
  <c r="K90" i="10"/>
  <c r="K94" i="10"/>
  <c r="K13" i="10"/>
  <c r="K17" i="10"/>
  <c r="K25" i="10"/>
  <c r="K29" i="10"/>
  <c r="K33" i="10"/>
  <c r="K41" i="10"/>
  <c r="K15" i="10"/>
  <c r="K19" i="10"/>
  <c r="K11" i="10"/>
  <c r="K23" i="10"/>
  <c r="K27" i="10"/>
  <c r="K31" i="10"/>
  <c r="K35" i="10"/>
  <c r="K43" i="10"/>
  <c r="K47" i="10"/>
  <c r="K38" i="9"/>
  <c r="K35" i="9"/>
  <c r="K36" i="9"/>
  <c r="K40" i="9"/>
  <c r="K44" i="9"/>
  <c r="K14" i="9"/>
  <c r="K18" i="9"/>
  <c r="K22" i="9"/>
  <c r="K12" i="9"/>
  <c r="K16" i="9"/>
  <c r="K20" i="9"/>
  <c r="K24" i="9"/>
  <c r="K30" i="8"/>
  <c r="K34" i="8"/>
  <c r="K31" i="8"/>
  <c r="K35" i="8"/>
  <c r="K32" i="8"/>
  <c r="K36" i="8"/>
  <c r="K14" i="8"/>
  <c r="K12" i="8"/>
  <c r="K16" i="8"/>
  <c r="K30" i="7"/>
  <c r="K34" i="7"/>
  <c r="K32" i="7"/>
  <c r="K36" i="7"/>
  <c r="K12" i="7"/>
  <c r="K16" i="7"/>
  <c r="K14" i="7"/>
  <c r="K18" i="7"/>
  <c r="K30" i="6"/>
  <c r="K28" i="6"/>
  <c r="K32" i="6"/>
  <c r="K14" i="6"/>
  <c r="K12" i="6"/>
  <c r="K16" i="6"/>
  <c r="K12" i="5"/>
  <c r="K14" i="5"/>
  <c r="F13" i="5" l="1"/>
  <c r="I42" i="2"/>
  <c r="K29" i="5"/>
  <c r="D30" i="5" s="1"/>
  <c r="J26" i="5"/>
  <c r="F15" i="5"/>
  <c r="J13" i="5"/>
  <c r="F27" i="5"/>
  <c r="F11" i="5"/>
  <c r="F14" i="5"/>
  <c r="J28" i="5"/>
  <c r="J29" i="5"/>
  <c r="J15" i="5"/>
  <c r="F25" i="5"/>
  <c r="F28" i="5"/>
  <c r="F29" i="5"/>
  <c r="J11" i="5"/>
  <c r="F26" i="5"/>
  <c r="K15" i="5"/>
  <c r="J27" i="5"/>
  <c r="J14" i="5"/>
  <c r="G30" i="5"/>
  <c r="E30" i="5"/>
  <c r="H30" i="5" l="1"/>
  <c r="C30" i="5"/>
  <c r="I30" i="5"/>
  <c r="K30" i="5"/>
  <c r="B6" i="27"/>
  <c r="B67" i="19"/>
  <c r="B26" i="18"/>
  <c r="B25" i="17"/>
  <c r="B45" i="16"/>
  <c r="B27" i="15"/>
  <c r="B47" i="14"/>
  <c r="B48" i="13"/>
  <c r="B45" i="12"/>
  <c r="B48" i="11"/>
  <c r="B53" i="10"/>
  <c r="B30" i="9"/>
  <c r="B24" i="8"/>
  <c r="B24" i="7"/>
  <c r="B6" i="7"/>
  <c r="B6" i="8"/>
  <c r="B6" i="9"/>
  <c r="B6" i="10"/>
  <c r="B6" i="11"/>
  <c r="B6" i="12"/>
  <c r="B6" i="13"/>
  <c r="B6" i="14"/>
  <c r="B6" i="15"/>
  <c r="B6" i="16"/>
  <c r="B6" i="17"/>
  <c r="B6" i="18"/>
  <c r="B6" i="19"/>
  <c r="B6" i="6"/>
  <c r="B22" i="6" l="1"/>
  <c r="B20" i="5"/>
  <c r="B6" i="5"/>
  <c r="B6" i="4"/>
  <c r="H116" i="33" l="1"/>
  <c r="H115" i="33"/>
  <c r="H114" i="33"/>
  <c r="H113" i="33"/>
  <c r="H112" i="33"/>
  <c r="H111" i="33"/>
  <c r="H110" i="33"/>
  <c r="H109" i="33"/>
  <c r="H108" i="33"/>
  <c r="H107" i="33"/>
  <c r="H106" i="33"/>
  <c r="H105" i="33"/>
  <c r="H104" i="33"/>
  <c r="H103" i="33"/>
  <c r="H102" i="33"/>
  <c r="H101" i="33"/>
  <c r="H100" i="33"/>
  <c r="H99" i="33"/>
  <c r="H98" i="33"/>
  <c r="H97" i="33"/>
  <c r="K76" i="32"/>
  <c r="L76" i="32" s="1"/>
  <c r="H76" i="32"/>
  <c r="E76" i="32"/>
  <c r="K75" i="32"/>
  <c r="L75" i="32" s="1"/>
  <c r="H75" i="32"/>
  <c r="E75" i="32"/>
  <c r="K74" i="32"/>
  <c r="L74" i="32" s="1"/>
  <c r="H74" i="32"/>
  <c r="E74" i="32"/>
  <c r="K73" i="32"/>
  <c r="L73" i="32" s="1"/>
  <c r="H73" i="32"/>
  <c r="E73" i="32"/>
  <c r="K72" i="32"/>
  <c r="L72" i="32" s="1"/>
  <c r="H72" i="32"/>
  <c r="E72" i="32"/>
  <c r="K71" i="32"/>
  <c r="L71" i="32" s="1"/>
  <c r="H71" i="32"/>
  <c r="E71" i="32"/>
  <c r="K70" i="32"/>
  <c r="L70" i="32" s="1"/>
  <c r="H70" i="32"/>
  <c r="E70" i="32"/>
  <c r="K69" i="32"/>
  <c r="L69" i="32" s="1"/>
  <c r="H69" i="32"/>
  <c r="E69" i="32"/>
  <c r="K68" i="32"/>
  <c r="L68" i="32" s="1"/>
  <c r="H68" i="32"/>
  <c r="E68" i="32"/>
  <c r="K67" i="32"/>
  <c r="L67" i="32" s="1"/>
  <c r="H67" i="32"/>
  <c r="E67" i="32"/>
  <c r="K66" i="32"/>
  <c r="L66" i="32" s="1"/>
  <c r="H66" i="32"/>
  <c r="E66" i="32"/>
  <c r="K65" i="32"/>
  <c r="L65" i="32" s="1"/>
  <c r="H65" i="32"/>
  <c r="H77" i="32" s="1"/>
  <c r="E65" i="32"/>
  <c r="E77" i="32" s="1"/>
  <c r="K63" i="32"/>
  <c r="L63" i="32" s="1"/>
  <c r="H63" i="32"/>
  <c r="E63" i="32"/>
  <c r="K62" i="32"/>
  <c r="L62" i="32" s="1"/>
  <c r="H62" i="32"/>
  <c r="E62" i="32"/>
  <c r="K61" i="32"/>
  <c r="L61" i="32" s="1"/>
  <c r="H61" i="32"/>
  <c r="E61" i="32"/>
  <c r="K60" i="32"/>
  <c r="L60" i="32" s="1"/>
  <c r="H60" i="32"/>
  <c r="E60" i="32"/>
  <c r="K59" i="32"/>
  <c r="L59" i="32" s="1"/>
  <c r="H59" i="32"/>
  <c r="E59" i="32"/>
  <c r="K58" i="32"/>
  <c r="L58" i="32" s="1"/>
  <c r="H58" i="32"/>
  <c r="E58" i="32"/>
  <c r="K57" i="32"/>
  <c r="L57" i="32" s="1"/>
  <c r="H57" i="32"/>
  <c r="E57" i="32"/>
  <c r="K56" i="32"/>
  <c r="L56" i="32" s="1"/>
  <c r="H56" i="32"/>
  <c r="H64" i="32" s="1"/>
  <c r="E56" i="32"/>
  <c r="E64" i="32" s="1"/>
  <c r="L55" i="32"/>
  <c r="L54" i="32"/>
  <c r="L53" i="32"/>
  <c r="L52" i="32"/>
  <c r="K51" i="32"/>
  <c r="H51" i="32"/>
  <c r="E51" i="32"/>
  <c r="L50" i="32"/>
  <c r="L49" i="32"/>
  <c r="L48" i="32"/>
  <c r="L47" i="32"/>
  <c r="L46" i="32"/>
  <c r="L45" i="32"/>
  <c r="L44" i="32"/>
  <c r="L43" i="32"/>
  <c r="L42" i="32"/>
  <c r="L41" i="32"/>
  <c r="L51" i="32" s="1"/>
  <c r="L40" i="32"/>
  <c r="L39" i="32"/>
  <c r="K38" i="32"/>
  <c r="H38" i="32"/>
  <c r="E38" i="32"/>
  <c r="L37" i="32"/>
  <c r="L36" i="32"/>
  <c r="L35" i="32"/>
  <c r="L34" i="32"/>
  <c r="L33" i="32"/>
  <c r="L32" i="32"/>
  <c r="L31" i="32"/>
  <c r="L30" i="32"/>
  <c r="L29" i="32"/>
  <c r="L28" i="32"/>
  <c r="L38" i="32" s="1"/>
  <c r="L27" i="32"/>
  <c r="L26" i="32"/>
  <c r="K25" i="32"/>
  <c r="H25" i="32"/>
  <c r="E25" i="32"/>
  <c r="L24" i="32"/>
  <c r="L23" i="32"/>
  <c r="L22" i="32"/>
  <c r="L21" i="32"/>
  <c r="L20" i="32"/>
  <c r="L19" i="32"/>
  <c r="L18" i="32"/>
  <c r="L17" i="32"/>
  <c r="L16" i="32"/>
  <c r="L15" i="32"/>
  <c r="L25" i="32" s="1"/>
  <c r="L14" i="32"/>
  <c r="L13" i="32"/>
  <c r="L12" i="32"/>
  <c r="L11" i="32"/>
  <c r="K11" i="32"/>
  <c r="H11" i="32"/>
  <c r="E11" i="32"/>
  <c r="E79" i="31"/>
  <c r="E78" i="31"/>
  <c r="E77" i="31"/>
  <c r="D76" i="31"/>
  <c r="C76" i="31"/>
  <c r="E75" i="31"/>
  <c r="E74" i="31"/>
  <c r="E73" i="31"/>
  <c r="E72" i="31"/>
  <c r="E71" i="31"/>
  <c r="E70" i="31"/>
  <c r="E69" i="31"/>
  <c r="E68" i="31"/>
  <c r="E67" i="31"/>
  <c r="E66" i="31"/>
  <c r="E65" i="31"/>
  <c r="E76" i="31" s="1"/>
  <c r="E64" i="31"/>
  <c r="E62" i="31"/>
  <c r="E61" i="31"/>
  <c r="E60" i="31"/>
  <c r="E59" i="31"/>
  <c r="E58" i="31"/>
  <c r="E57" i="31"/>
  <c r="E56" i="31"/>
  <c r="E55" i="31"/>
  <c r="E63" i="31" s="1"/>
  <c r="E50" i="31"/>
  <c r="E37" i="31"/>
  <c r="E24" i="31"/>
  <c r="E10" i="31"/>
  <c r="F78" i="30"/>
  <c r="F77" i="30"/>
  <c r="F76" i="30"/>
  <c r="E75" i="30"/>
  <c r="D75" i="30"/>
  <c r="C75" i="30"/>
  <c r="F75" i="30" s="1"/>
  <c r="F74" i="30"/>
  <c r="F73" i="30"/>
  <c r="F72" i="30"/>
  <c r="F71" i="30"/>
  <c r="F70" i="30"/>
  <c r="F69" i="30"/>
  <c r="F68" i="30"/>
  <c r="F67" i="30"/>
  <c r="F66" i="30"/>
  <c r="F65" i="30"/>
  <c r="F64" i="30"/>
  <c r="F63" i="30"/>
  <c r="E62" i="30"/>
  <c r="D62" i="30"/>
  <c r="C62" i="30"/>
  <c r="F61" i="30"/>
  <c r="F60" i="30"/>
  <c r="F59" i="30"/>
  <c r="F58" i="30"/>
  <c r="F57" i="30"/>
  <c r="F56" i="30"/>
  <c r="F55" i="30"/>
  <c r="F54" i="30"/>
  <c r="F53" i="30"/>
  <c r="F52" i="30"/>
  <c r="F51" i="30"/>
  <c r="F50" i="30"/>
  <c r="F62" i="30" s="1"/>
  <c r="E49" i="30"/>
  <c r="D49" i="30"/>
  <c r="C49" i="30"/>
  <c r="F48" i="30"/>
  <c r="F47" i="30"/>
  <c r="F46" i="30"/>
  <c r="F45" i="30"/>
  <c r="F44" i="30"/>
  <c r="F43" i="30"/>
  <c r="F42" i="30"/>
  <c r="F41" i="30"/>
  <c r="F40" i="30"/>
  <c r="F39" i="30"/>
  <c r="F38" i="30"/>
  <c r="F37" i="30"/>
  <c r="F49" i="30" s="1"/>
  <c r="E36" i="30"/>
  <c r="D36" i="30"/>
  <c r="C36" i="30"/>
  <c r="F36" i="30" s="1"/>
  <c r="F35" i="30"/>
  <c r="F34" i="30"/>
  <c r="F33" i="30"/>
  <c r="F32" i="30"/>
  <c r="F31" i="30"/>
  <c r="F30" i="30"/>
  <c r="F29" i="30"/>
  <c r="F28" i="30"/>
  <c r="F27" i="30"/>
  <c r="F26" i="30"/>
  <c r="F25" i="30"/>
  <c r="F24" i="30"/>
  <c r="E23" i="30"/>
  <c r="D23" i="30"/>
  <c r="C23" i="30"/>
  <c r="F22" i="30"/>
  <c r="F21" i="30"/>
  <c r="F20" i="30"/>
  <c r="F19" i="30"/>
  <c r="F18" i="30"/>
  <c r="F17" i="30"/>
  <c r="F16" i="30"/>
  <c r="F15" i="30"/>
  <c r="F14" i="30"/>
  <c r="F13" i="30"/>
  <c r="F12" i="30"/>
  <c r="F11" i="30"/>
  <c r="F23" i="30" s="1"/>
  <c r="F10" i="30"/>
  <c r="F82" i="29"/>
  <c r="F81" i="29"/>
  <c r="E80" i="29"/>
  <c r="D80" i="29"/>
  <c r="C80" i="29"/>
  <c r="F79" i="29"/>
  <c r="F78" i="29"/>
  <c r="F77" i="29"/>
  <c r="F76" i="29"/>
  <c r="F75" i="29"/>
  <c r="F74" i="29"/>
  <c r="F73" i="29"/>
  <c r="F72" i="29"/>
  <c r="F71" i="29"/>
  <c r="F80" i="29" s="1"/>
  <c r="F70" i="29"/>
  <c r="F69" i="29"/>
  <c r="F68" i="29"/>
  <c r="C67" i="29"/>
  <c r="F66" i="29"/>
  <c r="F65" i="29"/>
  <c r="F64" i="29"/>
  <c r="F63" i="29"/>
  <c r="F62" i="29"/>
  <c r="F61" i="29"/>
  <c r="F59" i="29"/>
  <c r="F67" i="29" s="1"/>
  <c r="F54" i="29"/>
  <c r="C54" i="29"/>
  <c r="F41" i="29"/>
  <c r="C41" i="29"/>
  <c r="F28" i="29"/>
  <c r="C28" i="29"/>
  <c r="F15" i="29"/>
  <c r="E69" i="26"/>
  <c r="E68" i="26"/>
  <c r="D67" i="26"/>
  <c r="E66" i="26"/>
  <c r="E65" i="26"/>
  <c r="E64" i="26"/>
  <c r="E63" i="26"/>
  <c r="E62" i="26"/>
  <c r="E61" i="26"/>
  <c r="C67" i="26"/>
  <c r="E59" i="26"/>
  <c r="E58" i="26"/>
  <c r="E57" i="26"/>
  <c r="E56" i="26"/>
  <c r="E55" i="26"/>
  <c r="D54" i="26"/>
  <c r="C54" i="26"/>
  <c r="E53" i="26"/>
  <c r="E52" i="26"/>
  <c r="E51" i="26"/>
  <c r="E50" i="26"/>
  <c r="E49" i="26"/>
  <c r="E48" i="26"/>
  <c r="E47" i="26"/>
  <c r="E46" i="26"/>
  <c r="E45" i="26"/>
  <c r="E44" i="26"/>
  <c r="E43" i="26"/>
  <c r="E42" i="26"/>
  <c r="E54" i="26" s="1"/>
  <c r="D41" i="26"/>
  <c r="C41" i="26"/>
  <c r="E40" i="26"/>
  <c r="E39" i="26"/>
  <c r="E38" i="26"/>
  <c r="E37" i="26"/>
  <c r="E36" i="26"/>
  <c r="E35" i="26"/>
  <c r="E34" i="26"/>
  <c r="E33" i="26"/>
  <c r="E32" i="26"/>
  <c r="E31" i="26"/>
  <c r="E30" i="26"/>
  <c r="E29" i="26"/>
  <c r="E41" i="26" s="1"/>
  <c r="E28" i="26"/>
  <c r="D28" i="26"/>
  <c r="C28" i="26"/>
  <c r="E15" i="26"/>
  <c r="E14" i="26"/>
  <c r="E13" i="26"/>
  <c r="E12" i="26"/>
  <c r="E11" i="26"/>
  <c r="H79" i="25"/>
  <c r="G79" i="25"/>
  <c r="F79" i="25"/>
  <c r="E79" i="25"/>
  <c r="D79" i="25"/>
  <c r="C79" i="25"/>
  <c r="J78" i="25"/>
  <c r="I78" i="25"/>
  <c r="J77" i="25"/>
  <c r="I77" i="25"/>
  <c r="J76" i="25"/>
  <c r="I76" i="25"/>
  <c r="J75" i="25"/>
  <c r="I75" i="25"/>
  <c r="J74" i="25"/>
  <c r="I74" i="25"/>
  <c r="J73" i="25"/>
  <c r="I73" i="25"/>
  <c r="J72" i="25"/>
  <c r="I72" i="25"/>
  <c r="J71" i="25"/>
  <c r="I71" i="25"/>
  <c r="J70" i="25"/>
  <c r="I70" i="25"/>
  <c r="J69" i="25"/>
  <c r="I69" i="25"/>
  <c r="J68" i="25"/>
  <c r="I68" i="25"/>
  <c r="J67" i="25"/>
  <c r="I67" i="25"/>
  <c r="H66" i="25"/>
  <c r="G66" i="25"/>
  <c r="F66" i="25"/>
  <c r="E66" i="25"/>
  <c r="D66" i="25"/>
  <c r="C66" i="25"/>
  <c r="J65" i="25"/>
  <c r="I65" i="25"/>
  <c r="J64" i="25"/>
  <c r="I64" i="25"/>
  <c r="J63" i="25"/>
  <c r="I63" i="25"/>
  <c r="J62" i="25"/>
  <c r="I62" i="25"/>
  <c r="J61" i="25"/>
  <c r="I61" i="25"/>
  <c r="J60" i="25"/>
  <c r="I60" i="25"/>
  <c r="J59" i="25"/>
  <c r="I59" i="25"/>
  <c r="J58" i="25"/>
  <c r="I58" i="25"/>
  <c r="J57" i="25"/>
  <c r="I57" i="25"/>
  <c r="J56" i="25"/>
  <c r="I56" i="25"/>
  <c r="J55" i="25"/>
  <c r="J66" i="25" s="1"/>
  <c r="I55" i="25"/>
  <c r="J54" i="25"/>
  <c r="I54" i="25"/>
  <c r="I66" i="25" s="1"/>
  <c r="H53" i="25"/>
  <c r="G53" i="25"/>
  <c r="F53" i="25"/>
  <c r="E53" i="25"/>
  <c r="D53" i="25"/>
  <c r="C53" i="25"/>
  <c r="J52" i="25"/>
  <c r="I52" i="25"/>
  <c r="J51" i="25"/>
  <c r="I51" i="25"/>
  <c r="J50" i="25"/>
  <c r="I50" i="25"/>
  <c r="J49" i="25"/>
  <c r="I49" i="25"/>
  <c r="J48" i="25"/>
  <c r="I48" i="25"/>
  <c r="J47" i="25"/>
  <c r="I47" i="25"/>
  <c r="J46" i="25"/>
  <c r="I46" i="25"/>
  <c r="J45" i="25"/>
  <c r="I45" i="25"/>
  <c r="J44" i="25"/>
  <c r="I44" i="25"/>
  <c r="J43" i="25"/>
  <c r="I43" i="25"/>
  <c r="J42" i="25"/>
  <c r="I42" i="25"/>
  <c r="J41" i="25"/>
  <c r="I41" i="25"/>
  <c r="H40" i="25"/>
  <c r="G40" i="25"/>
  <c r="F40" i="25"/>
  <c r="E40" i="25"/>
  <c r="D40" i="25"/>
  <c r="C40" i="25"/>
  <c r="J39" i="25"/>
  <c r="I39" i="25"/>
  <c r="J38" i="25"/>
  <c r="I38" i="25"/>
  <c r="J37" i="25"/>
  <c r="I37" i="25"/>
  <c r="J36" i="25"/>
  <c r="I36" i="25"/>
  <c r="J35" i="25"/>
  <c r="J40" i="25" s="1"/>
  <c r="I35" i="25"/>
  <c r="J27" i="25"/>
  <c r="I27" i="25"/>
  <c r="J53" i="25" l="1"/>
  <c r="J79" i="25"/>
  <c r="I40" i="25"/>
  <c r="I53" i="25"/>
  <c r="I79" i="25"/>
  <c r="L64" i="32"/>
  <c r="L77" i="32"/>
  <c r="K64" i="32"/>
  <c r="K77" i="32"/>
  <c r="E60" i="26"/>
  <c r="E67" i="26" s="1"/>
  <c r="H63" i="19" l="1"/>
  <c r="D63" i="19"/>
  <c r="G124" i="19"/>
  <c r="G63" i="19"/>
  <c r="C63" i="19"/>
  <c r="C124" i="19"/>
  <c r="D124" i="19"/>
  <c r="H124" i="19"/>
  <c r="D42" i="18"/>
  <c r="H42" i="18"/>
  <c r="G42" i="18"/>
  <c r="G22" i="18"/>
  <c r="C22" i="18"/>
  <c r="H22" i="18"/>
  <c r="C42" i="18"/>
  <c r="D22" i="18"/>
  <c r="H21" i="17"/>
  <c r="D40" i="17"/>
  <c r="C21" i="17"/>
  <c r="H40" i="17"/>
  <c r="D21" i="17"/>
  <c r="C40" i="17"/>
  <c r="G40" i="17"/>
  <c r="G21" i="17"/>
  <c r="C41" i="16"/>
  <c r="G80" i="16"/>
  <c r="H41" i="16"/>
  <c r="D41" i="16"/>
  <c r="H80" i="16"/>
  <c r="C80" i="16"/>
  <c r="D80" i="16"/>
  <c r="G41" i="16"/>
  <c r="H44" i="15"/>
  <c r="H23" i="15"/>
  <c r="D44" i="15"/>
  <c r="D23" i="15"/>
  <c r="C44" i="15"/>
  <c r="C23" i="15"/>
  <c r="G44" i="15"/>
  <c r="G23" i="15"/>
  <c r="H43" i="14"/>
  <c r="H84" i="14"/>
  <c r="D84" i="14"/>
  <c r="D43" i="14"/>
  <c r="C43" i="14"/>
  <c r="G84" i="14"/>
  <c r="G43" i="14"/>
  <c r="C84" i="14"/>
  <c r="H44" i="13"/>
  <c r="D44" i="13"/>
  <c r="H86" i="13"/>
  <c r="G44" i="13"/>
  <c r="C44" i="13"/>
  <c r="D86" i="13"/>
  <c r="C86" i="13"/>
  <c r="G86" i="13"/>
  <c r="G41" i="12"/>
  <c r="H41" i="12"/>
  <c r="D80" i="12"/>
  <c r="H80" i="12"/>
  <c r="D41" i="12"/>
  <c r="C41" i="12"/>
  <c r="C80" i="12"/>
  <c r="G80" i="12"/>
  <c r="D44" i="11"/>
  <c r="G44" i="11"/>
  <c r="D86" i="11"/>
  <c r="C86" i="11"/>
  <c r="C44" i="11"/>
  <c r="H86" i="11"/>
  <c r="G86" i="11"/>
  <c r="H44" i="11"/>
  <c r="G49" i="10"/>
  <c r="C49" i="10"/>
  <c r="H96" i="10"/>
  <c r="D96" i="10"/>
  <c r="C96" i="10"/>
  <c r="D49" i="10"/>
  <c r="H49" i="10"/>
  <c r="G96" i="10"/>
  <c r="H50" i="9"/>
  <c r="H26" i="9"/>
  <c r="G26" i="9"/>
  <c r="C26" i="9"/>
  <c r="C50" i="9"/>
  <c r="D50" i="9"/>
  <c r="D26" i="9"/>
  <c r="G50" i="9"/>
  <c r="H20" i="8"/>
  <c r="H38" i="8"/>
  <c r="D20" i="8"/>
  <c r="C20" i="8"/>
  <c r="D38" i="8"/>
  <c r="G38" i="8"/>
  <c r="G20" i="8"/>
  <c r="C38" i="8"/>
  <c r="H38" i="7"/>
  <c r="H20" i="7"/>
  <c r="D20" i="7"/>
  <c r="G20" i="7"/>
  <c r="C38" i="7"/>
  <c r="C20" i="7"/>
  <c r="D38" i="7"/>
  <c r="G38" i="7"/>
  <c r="D34" i="6"/>
  <c r="H18" i="6"/>
  <c r="H34" i="6"/>
  <c r="G34" i="6"/>
  <c r="C34" i="6"/>
  <c r="D18" i="6"/>
  <c r="C18" i="6"/>
  <c r="G18" i="6"/>
  <c r="O32" i="2"/>
  <c r="O43" i="2" s="1"/>
  <c r="N32" i="2"/>
  <c r="N43" i="2" s="1"/>
  <c r="M32" i="2"/>
  <c r="M43" i="2" s="1"/>
  <c r="K32" i="2"/>
  <c r="K43" i="2" s="1"/>
  <c r="J32" i="2"/>
  <c r="J43" i="2" s="1"/>
  <c r="G32" i="2"/>
  <c r="G43" i="2" s="1"/>
  <c r="F32" i="2"/>
  <c r="F43" i="2" s="1"/>
  <c r="D32" i="2"/>
  <c r="D43" i="2" s="1"/>
  <c r="C32" i="2"/>
  <c r="C43" i="2" s="1"/>
  <c r="L32" i="2"/>
  <c r="L43" i="2" s="1"/>
  <c r="O32" i="1"/>
  <c r="O43" i="1" s="1"/>
  <c r="N32" i="1"/>
  <c r="N43" i="1" s="1"/>
  <c r="M32" i="1"/>
  <c r="M43" i="1" s="1"/>
  <c r="K32" i="1"/>
  <c r="K43" i="1" s="1"/>
  <c r="J32" i="1"/>
  <c r="J43" i="1" s="1"/>
  <c r="G32" i="1"/>
  <c r="G43" i="1" s="1"/>
  <c r="F32" i="1"/>
  <c r="F43" i="1" s="1"/>
  <c r="D32" i="1"/>
  <c r="D43" i="1" s="1"/>
  <c r="C32" i="1"/>
  <c r="C43" i="1" s="1"/>
  <c r="E44" i="15" l="1"/>
  <c r="F42" i="15" s="1"/>
  <c r="F40" i="15"/>
  <c r="F32" i="15"/>
  <c r="F37" i="15"/>
  <c r="F39" i="15"/>
  <c r="F43" i="15"/>
  <c r="E41" i="16"/>
  <c r="L32" i="1"/>
  <c r="L43" i="1" s="1"/>
  <c r="H32" i="1"/>
  <c r="H43" i="1" s="1"/>
  <c r="H32" i="2"/>
  <c r="H43" i="2" s="1"/>
  <c r="E32" i="2"/>
  <c r="E43" i="2" s="1"/>
  <c r="L27" i="3"/>
  <c r="P27" i="3"/>
  <c r="G27" i="4"/>
  <c r="N27" i="4"/>
  <c r="C27" i="3"/>
  <c r="K27" i="3"/>
  <c r="O27" i="3"/>
  <c r="O27" i="4"/>
  <c r="L27" i="4"/>
  <c r="F27" i="3"/>
  <c r="M27" i="3"/>
  <c r="M27" i="4"/>
  <c r="C27" i="4"/>
  <c r="K27" i="4"/>
  <c r="P27" i="4"/>
  <c r="G27" i="3"/>
  <c r="N27" i="3"/>
  <c r="D27" i="3"/>
  <c r="F27" i="4"/>
  <c r="E63" i="19"/>
  <c r="E124" i="19"/>
  <c r="I124" i="19"/>
  <c r="I63" i="19"/>
  <c r="I42" i="18"/>
  <c r="E42" i="18"/>
  <c r="E22" i="18"/>
  <c r="I22" i="18"/>
  <c r="E40" i="17"/>
  <c r="E21" i="17"/>
  <c r="I21" i="17"/>
  <c r="I40" i="17"/>
  <c r="I80" i="16"/>
  <c r="E80" i="16"/>
  <c r="I41" i="16"/>
  <c r="I23" i="15"/>
  <c r="I44" i="15"/>
  <c r="E23" i="15"/>
  <c r="F44" i="15"/>
  <c r="I84" i="14"/>
  <c r="E84" i="14"/>
  <c r="E43" i="14"/>
  <c r="I43" i="14"/>
  <c r="I86" i="13"/>
  <c r="I44" i="13"/>
  <c r="E86" i="13"/>
  <c r="E44" i="13"/>
  <c r="I41" i="12"/>
  <c r="I80" i="12"/>
  <c r="E41" i="12"/>
  <c r="E80" i="12"/>
  <c r="E44" i="11"/>
  <c r="I86" i="11"/>
  <c r="E86" i="11"/>
  <c r="I44" i="11"/>
  <c r="E49" i="10"/>
  <c r="I96" i="10"/>
  <c r="E96" i="10"/>
  <c r="I49" i="10"/>
  <c r="I50" i="9"/>
  <c r="E50" i="9"/>
  <c r="E26" i="9"/>
  <c r="I26" i="9"/>
  <c r="E20" i="8"/>
  <c r="E38" i="8"/>
  <c r="I38" i="8"/>
  <c r="I20" i="8"/>
  <c r="I20" i="7"/>
  <c r="I38" i="7"/>
  <c r="E20" i="7"/>
  <c r="E38" i="7"/>
  <c r="E34" i="6"/>
  <c r="I34" i="6"/>
  <c r="E18" i="6"/>
  <c r="I18" i="6"/>
  <c r="D27" i="4"/>
  <c r="F41" i="15" l="1"/>
  <c r="F34" i="15"/>
  <c r="F33" i="15"/>
  <c r="F38" i="15"/>
  <c r="F35" i="15"/>
  <c r="F36" i="15"/>
  <c r="J29" i="6"/>
  <c r="J27" i="6"/>
  <c r="J33" i="6"/>
  <c r="J31" i="6"/>
  <c r="J28" i="6"/>
  <c r="J30" i="6"/>
  <c r="J32" i="6"/>
  <c r="F33" i="6"/>
  <c r="F29" i="6"/>
  <c r="F31" i="6"/>
  <c r="F27" i="6"/>
  <c r="F28" i="6"/>
  <c r="F32" i="6"/>
  <c r="F30" i="6"/>
  <c r="J120" i="19"/>
  <c r="J117" i="19"/>
  <c r="J109" i="19"/>
  <c r="J105" i="19"/>
  <c r="J101" i="19"/>
  <c r="J97" i="19"/>
  <c r="J93" i="19"/>
  <c r="J85" i="19"/>
  <c r="J77" i="19"/>
  <c r="J73" i="19"/>
  <c r="J115" i="19"/>
  <c r="J111" i="19"/>
  <c r="J103" i="19"/>
  <c r="J83" i="19"/>
  <c r="J79" i="19"/>
  <c r="J75" i="19"/>
  <c r="J121" i="19"/>
  <c r="J113" i="19"/>
  <c r="J89" i="19"/>
  <c r="J81" i="19"/>
  <c r="J76" i="19"/>
  <c r="J84" i="19"/>
  <c r="J92" i="19"/>
  <c r="J100" i="19"/>
  <c r="J108" i="19"/>
  <c r="J116" i="19"/>
  <c r="J91" i="19"/>
  <c r="J119" i="19"/>
  <c r="J107" i="19"/>
  <c r="J78" i="19"/>
  <c r="J86" i="19"/>
  <c r="J94" i="19"/>
  <c r="J102" i="19"/>
  <c r="J110" i="19"/>
  <c r="J118" i="19"/>
  <c r="J95" i="19"/>
  <c r="J123" i="19"/>
  <c r="J74" i="19"/>
  <c r="J82" i="19"/>
  <c r="J98" i="19"/>
  <c r="J114" i="19"/>
  <c r="J87" i="19"/>
  <c r="J72" i="19"/>
  <c r="J80" i="19"/>
  <c r="J88" i="19"/>
  <c r="J96" i="19"/>
  <c r="J104" i="19"/>
  <c r="J112" i="19"/>
  <c r="J122" i="19"/>
  <c r="J99" i="19"/>
  <c r="J90" i="19"/>
  <c r="J106" i="19"/>
  <c r="F122" i="19"/>
  <c r="F115" i="19"/>
  <c r="F99" i="19"/>
  <c r="F95" i="19"/>
  <c r="F87" i="19"/>
  <c r="F117" i="19"/>
  <c r="F113" i="19"/>
  <c r="F109" i="19"/>
  <c r="F105" i="19"/>
  <c r="F97" i="19"/>
  <c r="F85" i="19"/>
  <c r="F81" i="19"/>
  <c r="F77" i="19"/>
  <c r="F73" i="19"/>
  <c r="F119" i="19"/>
  <c r="F107" i="19"/>
  <c r="F103" i="19"/>
  <c r="F83" i="19"/>
  <c r="F123" i="19"/>
  <c r="F111" i="19"/>
  <c r="F91" i="19"/>
  <c r="F79" i="19"/>
  <c r="F75" i="19"/>
  <c r="F74" i="19"/>
  <c r="F92" i="19"/>
  <c r="F110" i="19"/>
  <c r="F118" i="19"/>
  <c r="F121" i="19"/>
  <c r="F94" i="19"/>
  <c r="F80" i="19"/>
  <c r="F96" i="19"/>
  <c r="F116" i="19"/>
  <c r="F106" i="19"/>
  <c r="F101" i="19"/>
  <c r="F76" i="19"/>
  <c r="F98" i="19"/>
  <c r="F114" i="19"/>
  <c r="F89" i="19"/>
  <c r="F72" i="19"/>
  <c r="F100" i="19"/>
  <c r="F88" i="19"/>
  <c r="F120" i="19"/>
  <c r="F82" i="19"/>
  <c r="F102" i="19"/>
  <c r="F93" i="19"/>
  <c r="F84" i="19"/>
  <c r="F108" i="19"/>
  <c r="F104" i="19"/>
  <c r="F86" i="19"/>
  <c r="F78" i="19"/>
  <c r="F90" i="19"/>
  <c r="F112" i="19"/>
  <c r="J60" i="19"/>
  <c r="J56" i="19"/>
  <c r="J52" i="19"/>
  <c r="J44" i="19"/>
  <c r="J28" i="19"/>
  <c r="J24" i="19"/>
  <c r="J20" i="19"/>
  <c r="J48" i="19"/>
  <c r="J40" i="19"/>
  <c r="J36" i="19"/>
  <c r="J32" i="19"/>
  <c r="J16" i="19"/>
  <c r="J12" i="19"/>
  <c r="J31" i="19"/>
  <c r="J51" i="19"/>
  <c r="J11" i="19"/>
  <c r="J23" i="19"/>
  <c r="J37" i="19"/>
  <c r="J49" i="19"/>
  <c r="J61" i="19"/>
  <c r="J26" i="19"/>
  <c r="J42" i="19"/>
  <c r="J58" i="19"/>
  <c r="J41" i="19"/>
  <c r="J29" i="19"/>
  <c r="J55" i="19"/>
  <c r="J18" i="19"/>
  <c r="J50" i="19"/>
  <c r="J45" i="19"/>
  <c r="J21" i="19"/>
  <c r="J33" i="19"/>
  <c r="J47" i="19"/>
  <c r="J22" i="19"/>
  <c r="J38" i="19"/>
  <c r="J13" i="19"/>
  <c r="J35" i="19"/>
  <c r="J59" i="19"/>
  <c r="J15" i="19"/>
  <c r="J27" i="19"/>
  <c r="J39" i="19"/>
  <c r="J53" i="19"/>
  <c r="J14" i="19"/>
  <c r="J30" i="19"/>
  <c r="J46" i="19"/>
  <c r="J62" i="19"/>
  <c r="J19" i="19"/>
  <c r="J17" i="19"/>
  <c r="J43" i="19"/>
  <c r="J34" i="19"/>
  <c r="J25" i="19"/>
  <c r="J57" i="19"/>
  <c r="J54" i="19"/>
  <c r="F62" i="19"/>
  <c r="F58" i="19"/>
  <c r="F50" i="19"/>
  <c r="F46" i="19"/>
  <c r="F54" i="19"/>
  <c r="F42" i="19"/>
  <c r="F38" i="19"/>
  <c r="F34" i="19"/>
  <c r="F30" i="19"/>
  <c r="F26" i="19"/>
  <c r="F22" i="19"/>
  <c r="F18" i="19"/>
  <c r="F14" i="19"/>
  <c r="F19" i="19"/>
  <c r="F59" i="19"/>
  <c r="F48" i="19"/>
  <c r="F21" i="19"/>
  <c r="F37" i="19"/>
  <c r="F53" i="19"/>
  <c r="F15" i="19"/>
  <c r="F39" i="19"/>
  <c r="F20" i="19"/>
  <c r="F29" i="19"/>
  <c r="F12" i="19"/>
  <c r="F13" i="19"/>
  <c r="F45" i="19"/>
  <c r="F57" i="19"/>
  <c r="F11" i="19"/>
  <c r="F31" i="19"/>
  <c r="F49" i="19"/>
  <c r="F24" i="19"/>
  <c r="F17" i="19"/>
  <c r="F33" i="19"/>
  <c r="F47" i="19"/>
  <c r="F61" i="19"/>
  <c r="F35" i="19"/>
  <c r="F51" i="19"/>
  <c r="F36" i="19"/>
  <c r="F56" i="19"/>
  <c r="F25" i="19"/>
  <c r="F52" i="19"/>
  <c r="F23" i="19"/>
  <c r="F41" i="19"/>
  <c r="F55" i="19"/>
  <c r="F43" i="19"/>
  <c r="F32" i="19"/>
  <c r="F40" i="19"/>
  <c r="F60" i="19"/>
  <c r="F27" i="19"/>
  <c r="F16" i="19"/>
  <c r="F28" i="19"/>
  <c r="F44" i="19"/>
  <c r="F37" i="18"/>
  <c r="F39" i="18"/>
  <c r="F33" i="18"/>
  <c r="F31" i="18"/>
  <c r="F34" i="18"/>
  <c r="F36" i="18"/>
  <c r="F38" i="18"/>
  <c r="F40" i="18"/>
  <c r="J39" i="18"/>
  <c r="J33" i="18"/>
  <c r="J31" i="18"/>
  <c r="J37" i="18"/>
  <c r="J34" i="18"/>
  <c r="J36" i="18"/>
  <c r="J38" i="18"/>
  <c r="J40" i="18"/>
  <c r="J19" i="18"/>
  <c r="J13" i="18"/>
  <c r="J11" i="18"/>
  <c r="J17" i="18"/>
  <c r="J14" i="18"/>
  <c r="J20" i="18"/>
  <c r="J16" i="18"/>
  <c r="J18" i="18"/>
  <c r="F17" i="18"/>
  <c r="F19" i="18"/>
  <c r="F13" i="18"/>
  <c r="F11" i="18"/>
  <c r="F14" i="18"/>
  <c r="F16" i="18"/>
  <c r="F20" i="18"/>
  <c r="F18" i="18"/>
  <c r="J32" i="17"/>
  <c r="J37" i="17"/>
  <c r="J33" i="17"/>
  <c r="J36" i="17"/>
  <c r="J31" i="17"/>
  <c r="J38" i="17"/>
  <c r="J35" i="17"/>
  <c r="J30" i="17"/>
  <c r="J39" i="17"/>
  <c r="J34" i="17"/>
  <c r="F34" i="17"/>
  <c r="F30" i="17"/>
  <c r="F31" i="17"/>
  <c r="F39" i="17"/>
  <c r="F35" i="17"/>
  <c r="F32" i="17"/>
  <c r="F36" i="17"/>
  <c r="F38" i="17"/>
  <c r="F37" i="17"/>
  <c r="F33" i="17"/>
  <c r="J20" i="17"/>
  <c r="J16" i="17"/>
  <c r="J12" i="17"/>
  <c r="J14" i="17"/>
  <c r="J13" i="17"/>
  <c r="J18" i="17"/>
  <c r="J15" i="17"/>
  <c r="J17" i="17"/>
  <c r="J11" i="17"/>
  <c r="J19" i="17"/>
  <c r="F18" i="17"/>
  <c r="F14" i="17"/>
  <c r="F15" i="17"/>
  <c r="F12" i="17"/>
  <c r="F17" i="17"/>
  <c r="F16" i="17"/>
  <c r="F11" i="17"/>
  <c r="F19" i="17"/>
  <c r="F20" i="17"/>
  <c r="F13" i="17"/>
  <c r="F77" i="16"/>
  <c r="F73" i="16"/>
  <c r="F69" i="16"/>
  <c r="F65" i="16"/>
  <c r="F61" i="16"/>
  <c r="F57" i="16"/>
  <c r="F53" i="16"/>
  <c r="F58" i="16"/>
  <c r="F66" i="16"/>
  <c r="F74" i="16"/>
  <c r="F54" i="16"/>
  <c r="F71" i="16"/>
  <c r="F60" i="16"/>
  <c r="F68" i="16"/>
  <c r="F76" i="16"/>
  <c r="F55" i="16"/>
  <c r="F59" i="16"/>
  <c r="F75" i="16"/>
  <c r="F62" i="16"/>
  <c r="F70" i="16"/>
  <c r="F78" i="16"/>
  <c r="F51" i="16"/>
  <c r="F63" i="16"/>
  <c r="F79" i="16"/>
  <c r="F56" i="16"/>
  <c r="F64" i="16"/>
  <c r="F72" i="16"/>
  <c r="F52" i="16"/>
  <c r="F67" i="16"/>
  <c r="F50" i="16"/>
  <c r="J80" i="16"/>
  <c r="J79" i="16"/>
  <c r="J75" i="16"/>
  <c r="J71" i="16"/>
  <c r="J67" i="16"/>
  <c r="J63" i="16"/>
  <c r="J59" i="16"/>
  <c r="J55" i="16"/>
  <c r="J51" i="16"/>
  <c r="J53" i="16"/>
  <c r="J64" i="16"/>
  <c r="J62" i="16"/>
  <c r="J72" i="16"/>
  <c r="J54" i="16"/>
  <c r="J69" i="16"/>
  <c r="J76" i="16"/>
  <c r="J66" i="16"/>
  <c r="J74" i="16"/>
  <c r="J57" i="16"/>
  <c r="J73" i="16"/>
  <c r="J50" i="16"/>
  <c r="J58" i="16"/>
  <c r="J68" i="16"/>
  <c r="J78" i="16"/>
  <c r="J61" i="16"/>
  <c r="J77" i="16"/>
  <c r="J60" i="16"/>
  <c r="J52" i="16"/>
  <c r="J56" i="16"/>
  <c r="J70" i="16"/>
  <c r="J65" i="16"/>
  <c r="J40" i="16"/>
  <c r="J36" i="16"/>
  <c r="J32" i="16"/>
  <c r="J28" i="16"/>
  <c r="J24" i="16"/>
  <c r="J20" i="16"/>
  <c r="J12" i="16"/>
  <c r="J16" i="16"/>
  <c r="J15" i="16"/>
  <c r="J30" i="16"/>
  <c r="J17" i="16"/>
  <c r="J25" i="16"/>
  <c r="J33" i="16"/>
  <c r="J18" i="16"/>
  <c r="J34" i="16"/>
  <c r="J19" i="16"/>
  <c r="J27" i="16"/>
  <c r="J35" i="16"/>
  <c r="J13" i="16"/>
  <c r="J22" i="16"/>
  <c r="J38" i="16"/>
  <c r="J14" i="16"/>
  <c r="J21" i="16"/>
  <c r="J29" i="16"/>
  <c r="J37" i="16"/>
  <c r="J26" i="16"/>
  <c r="J11" i="16"/>
  <c r="J23" i="16"/>
  <c r="J31" i="16"/>
  <c r="J39" i="16"/>
  <c r="F38" i="16"/>
  <c r="F34" i="16"/>
  <c r="F30" i="16"/>
  <c r="F26" i="16"/>
  <c r="F22" i="16"/>
  <c r="F18" i="16"/>
  <c r="F14" i="16"/>
  <c r="F17" i="16"/>
  <c r="F25" i="16"/>
  <c r="F33" i="16"/>
  <c r="F12" i="16"/>
  <c r="F24" i="16"/>
  <c r="F40" i="16"/>
  <c r="F19" i="16"/>
  <c r="F27" i="16"/>
  <c r="F35" i="16"/>
  <c r="F13" i="16"/>
  <c r="F28" i="16"/>
  <c r="F21" i="16"/>
  <c r="F29" i="16"/>
  <c r="F37" i="16"/>
  <c r="F15" i="16"/>
  <c r="F32" i="16"/>
  <c r="F11" i="16"/>
  <c r="F23" i="16"/>
  <c r="F31" i="16"/>
  <c r="F39" i="16"/>
  <c r="F16" i="16"/>
  <c r="F20" i="16"/>
  <c r="F36" i="16"/>
  <c r="K44" i="15"/>
  <c r="G45" i="15" s="1"/>
  <c r="J40" i="15"/>
  <c r="J36" i="15"/>
  <c r="J32" i="15"/>
  <c r="J42" i="15"/>
  <c r="J38" i="15"/>
  <c r="J34" i="15"/>
  <c r="J35" i="15"/>
  <c r="J43" i="15"/>
  <c r="J37" i="15"/>
  <c r="J39" i="15"/>
  <c r="J33" i="15"/>
  <c r="J41" i="15"/>
  <c r="J19" i="15"/>
  <c r="J15" i="15"/>
  <c r="J11" i="15"/>
  <c r="J13" i="15"/>
  <c r="J12" i="15"/>
  <c r="J20" i="15"/>
  <c r="J17" i="15"/>
  <c r="J14" i="15"/>
  <c r="J22" i="15"/>
  <c r="J21" i="15"/>
  <c r="J16" i="15"/>
  <c r="J18" i="15"/>
  <c r="F21" i="15"/>
  <c r="F17" i="15"/>
  <c r="F13" i="15"/>
  <c r="F14" i="15"/>
  <c r="F16" i="15"/>
  <c r="F11" i="15"/>
  <c r="F18" i="15"/>
  <c r="F15" i="15"/>
  <c r="F20" i="15"/>
  <c r="F19" i="15"/>
  <c r="F12" i="15"/>
  <c r="F22" i="15"/>
  <c r="F81" i="14"/>
  <c r="F77" i="14"/>
  <c r="F73" i="14"/>
  <c r="F69" i="14"/>
  <c r="F65" i="14"/>
  <c r="F61" i="14"/>
  <c r="F57" i="14"/>
  <c r="F53" i="14"/>
  <c r="F83" i="14"/>
  <c r="F79" i="14"/>
  <c r="F75" i="14"/>
  <c r="F71" i="14"/>
  <c r="F67" i="14"/>
  <c r="F63" i="14"/>
  <c r="F59" i="14"/>
  <c r="F55" i="14"/>
  <c r="F52" i="14"/>
  <c r="F60" i="14"/>
  <c r="F68" i="14"/>
  <c r="F76" i="14"/>
  <c r="F54" i="14"/>
  <c r="F62" i="14"/>
  <c r="F70" i="14"/>
  <c r="F78" i="14"/>
  <c r="F56" i="14"/>
  <c r="F64" i="14"/>
  <c r="F72" i="14"/>
  <c r="F80" i="14"/>
  <c r="F58" i="14"/>
  <c r="F66" i="14"/>
  <c r="F74" i="14"/>
  <c r="F82" i="14"/>
  <c r="J83" i="14"/>
  <c r="J79" i="14"/>
  <c r="J75" i="14"/>
  <c r="J71" i="14"/>
  <c r="J67" i="14"/>
  <c r="J63" i="14"/>
  <c r="J59" i="14"/>
  <c r="J55" i="14"/>
  <c r="J81" i="14"/>
  <c r="J77" i="14"/>
  <c r="J73" i="14"/>
  <c r="J69" i="14"/>
  <c r="J65" i="14"/>
  <c r="J61" i="14"/>
  <c r="J57" i="14"/>
  <c r="J53" i="14"/>
  <c r="J52" i="14"/>
  <c r="J60" i="14"/>
  <c r="J68" i="14"/>
  <c r="J76" i="14"/>
  <c r="J54" i="14"/>
  <c r="J62" i="14"/>
  <c r="J70" i="14"/>
  <c r="J78" i="14"/>
  <c r="J56" i="14"/>
  <c r="J64" i="14"/>
  <c r="J72" i="14"/>
  <c r="J80" i="14"/>
  <c r="J58" i="14"/>
  <c r="J66" i="14"/>
  <c r="J74" i="14"/>
  <c r="J82" i="14"/>
  <c r="J42" i="14"/>
  <c r="J38" i="14"/>
  <c r="J34" i="14"/>
  <c r="J30" i="14"/>
  <c r="J26" i="14"/>
  <c r="J22" i="14"/>
  <c r="J18" i="14"/>
  <c r="J14" i="14"/>
  <c r="J40" i="14"/>
  <c r="J36" i="14"/>
  <c r="J32" i="14"/>
  <c r="J28" i="14"/>
  <c r="J24" i="14"/>
  <c r="J20" i="14"/>
  <c r="J16" i="14"/>
  <c r="J12" i="14"/>
  <c r="J11" i="14"/>
  <c r="J19" i="14"/>
  <c r="J27" i="14"/>
  <c r="J35" i="14"/>
  <c r="J13" i="14"/>
  <c r="J21" i="14"/>
  <c r="J29" i="14"/>
  <c r="J37" i="14"/>
  <c r="J17" i="14"/>
  <c r="J25" i="14"/>
  <c r="J33" i="14"/>
  <c r="J41" i="14"/>
  <c r="J15" i="14"/>
  <c r="J23" i="14"/>
  <c r="J31" i="14"/>
  <c r="J39" i="14"/>
  <c r="F40" i="14"/>
  <c r="F36" i="14"/>
  <c r="F32" i="14"/>
  <c r="F28" i="14"/>
  <c r="F24" i="14"/>
  <c r="F20" i="14"/>
  <c r="F16" i="14"/>
  <c r="F12" i="14"/>
  <c r="F42" i="14"/>
  <c r="F38" i="14"/>
  <c r="F34" i="14"/>
  <c r="F30" i="14"/>
  <c r="F26" i="14"/>
  <c r="F22" i="14"/>
  <c r="F18" i="14"/>
  <c r="F14" i="14"/>
  <c r="F11" i="14"/>
  <c r="F19" i="14"/>
  <c r="F27" i="14"/>
  <c r="F35" i="14"/>
  <c r="F13" i="14"/>
  <c r="F21" i="14"/>
  <c r="F29" i="14"/>
  <c r="F37" i="14"/>
  <c r="F17" i="14"/>
  <c r="F25" i="14"/>
  <c r="F33" i="14"/>
  <c r="F41" i="14"/>
  <c r="F15" i="14"/>
  <c r="F23" i="14"/>
  <c r="F31" i="14"/>
  <c r="F39" i="14"/>
  <c r="J80" i="13"/>
  <c r="J72" i="13"/>
  <c r="J64" i="13"/>
  <c r="J56" i="13"/>
  <c r="J84" i="13"/>
  <c r="J76" i="13"/>
  <c r="J68" i="13"/>
  <c r="J60" i="13"/>
  <c r="J69" i="13"/>
  <c r="J81" i="13"/>
  <c r="J62" i="13"/>
  <c r="J75" i="13"/>
  <c r="J58" i="13"/>
  <c r="J74" i="13"/>
  <c r="J71" i="13"/>
  <c r="J77" i="13"/>
  <c r="J57" i="13"/>
  <c r="J70" i="13"/>
  <c r="J67" i="13"/>
  <c r="J63" i="13"/>
  <c r="J53" i="13"/>
  <c r="J85" i="13"/>
  <c r="J65" i="13"/>
  <c r="J78" i="13"/>
  <c r="J59" i="13"/>
  <c r="J66" i="13"/>
  <c r="J82" i="13"/>
  <c r="J55" i="13"/>
  <c r="J61" i="13"/>
  <c r="J73" i="13"/>
  <c r="J54" i="13"/>
  <c r="J83" i="13"/>
  <c r="J79" i="13"/>
  <c r="F78" i="13"/>
  <c r="F70" i="13"/>
  <c r="F62" i="13"/>
  <c r="F54" i="13"/>
  <c r="F82" i="13"/>
  <c r="F74" i="13"/>
  <c r="F66" i="13"/>
  <c r="F58" i="13"/>
  <c r="F83" i="13"/>
  <c r="F75" i="13"/>
  <c r="F67" i="13"/>
  <c r="F59" i="13"/>
  <c r="F55" i="13"/>
  <c r="F56" i="13"/>
  <c r="F65" i="13"/>
  <c r="F61" i="13"/>
  <c r="F84" i="13"/>
  <c r="F63" i="13"/>
  <c r="F57" i="13"/>
  <c r="F80" i="13"/>
  <c r="F53" i="13"/>
  <c r="F76" i="13"/>
  <c r="F85" i="13"/>
  <c r="F71" i="13"/>
  <c r="F72" i="13"/>
  <c r="F81" i="13"/>
  <c r="F68" i="13"/>
  <c r="F77" i="13"/>
  <c r="F79" i="13"/>
  <c r="F64" i="13"/>
  <c r="F73" i="13"/>
  <c r="F60" i="13"/>
  <c r="F69" i="13"/>
  <c r="J36" i="13"/>
  <c r="J28" i="13"/>
  <c r="J20" i="13"/>
  <c r="J12" i="13"/>
  <c r="J25" i="13"/>
  <c r="J24" i="13"/>
  <c r="J41" i="13"/>
  <c r="J40" i="13"/>
  <c r="J17" i="13"/>
  <c r="J16" i="13"/>
  <c r="J33" i="13"/>
  <c r="J32" i="13"/>
  <c r="J13" i="13"/>
  <c r="J31" i="13"/>
  <c r="J15" i="13"/>
  <c r="J23" i="13"/>
  <c r="J38" i="13"/>
  <c r="J11" i="13"/>
  <c r="J43" i="13"/>
  <c r="J26" i="13"/>
  <c r="J42" i="13"/>
  <c r="J37" i="13"/>
  <c r="J39" i="13"/>
  <c r="J14" i="13"/>
  <c r="J29" i="13"/>
  <c r="J35" i="13"/>
  <c r="J22" i="13"/>
  <c r="J27" i="13"/>
  <c r="J18" i="13"/>
  <c r="J34" i="13"/>
  <c r="J21" i="13"/>
  <c r="J30" i="13"/>
  <c r="J19" i="13"/>
  <c r="F42" i="13"/>
  <c r="F34" i="13"/>
  <c r="F26" i="13"/>
  <c r="F18" i="13"/>
  <c r="F38" i="13"/>
  <c r="F14" i="13"/>
  <c r="F30" i="13"/>
  <c r="F22" i="13"/>
  <c r="F43" i="13"/>
  <c r="F23" i="13"/>
  <c r="F13" i="13"/>
  <c r="F35" i="13"/>
  <c r="F24" i="13"/>
  <c r="F33" i="13"/>
  <c r="F15" i="13"/>
  <c r="F19" i="13"/>
  <c r="F37" i="13"/>
  <c r="F16" i="13"/>
  <c r="F25" i="13"/>
  <c r="F28" i="13"/>
  <c r="F39" i="13"/>
  <c r="F12" i="13"/>
  <c r="F21" i="13"/>
  <c r="F27" i="13"/>
  <c r="F20" i="13"/>
  <c r="F31" i="13"/>
  <c r="F17" i="13"/>
  <c r="F40" i="13"/>
  <c r="F36" i="13"/>
  <c r="F29" i="13"/>
  <c r="F11" i="13"/>
  <c r="F32" i="13"/>
  <c r="F41" i="13"/>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F40" i="12"/>
  <c r="F36" i="12"/>
  <c r="F32" i="12"/>
  <c r="F28" i="12"/>
  <c r="F24" i="12"/>
  <c r="F20" i="12"/>
  <c r="F12" i="12"/>
  <c r="F16" i="12"/>
  <c r="F21" i="12"/>
  <c r="F29" i="12"/>
  <c r="F37" i="12"/>
  <c r="F30" i="12"/>
  <c r="F13" i="12"/>
  <c r="F23" i="12"/>
  <c r="F31" i="12"/>
  <c r="F39" i="12"/>
  <c r="F18" i="12"/>
  <c r="F34" i="12"/>
  <c r="F14" i="12"/>
  <c r="F25" i="12"/>
  <c r="F33" i="12"/>
  <c r="F22" i="12"/>
  <c r="F38" i="12"/>
  <c r="F19" i="12"/>
  <c r="F27" i="12"/>
  <c r="F35" i="12"/>
  <c r="F15" i="12"/>
  <c r="F26" i="12"/>
  <c r="F11" i="12"/>
  <c r="F17" i="12"/>
  <c r="J38" i="12"/>
  <c r="J34" i="12"/>
  <c r="J30" i="12"/>
  <c r="J26" i="12"/>
  <c r="J22" i="12"/>
  <c r="J18" i="12"/>
  <c r="J14" i="12"/>
  <c r="J11" i="12"/>
  <c r="J21" i="12"/>
  <c r="J29" i="12"/>
  <c r="J37" i="12"/>
  <c r="J16" i="12"/>
  <c r="J12" i="12"/>
  <c r="J20" i="12"/>
  <c r="J36" i="12"/>
  <c r="J23" i="12"/>
  <c r="J31" i="12"/>
  <c r="J39" i="12"/>
  <c r="J24" i="12"/>
  <c r="J40" i="12"/>
  <c r="J17" i="12"/>
  <c r="J13" i="12"/>
  <c r="J25" i="12"/>
  <c r="J33" i="12"/>
  <c r="J15" i="12"/>
  <c r="J28" i="12"/>
  <c r="J19" i="12"/>
  <c r="J27" i="12"/>
  <c r="J35" i="12"/>
  <c r="J32" i="12"/>
  <c r="F85" i="11"/>
  <c r="F81" i="11"/>
  <c r="F77" i="11"/>
  <c r="F73" i="11"/>
  <c r="F61" i="11"/>
  <c r="F65" i="11"/>
  <c r="F69" i="11"/>
  <c r="F53" i="11"/>
  <c r="F57" i="11"/>
  <c r="F74" i="11"/>
  <c r="F82" i="11"/>
  <c r="F59" i="11"/>
  <c r="F55" i="11"/>
  <c r="F75" i="11"/>
  <c r="F67" i="11"/>
  <c r="F60" i="11"/>
  <c r="F66" i="11"/>
  <c r="F76" i="11"/>
  <c r="F84" i="11"/>
  <c r="F68" i="11"/>
  <c r="F79" i="11"/>
  <c r="F78" i="11"/>
  <c r="F56" i="11"/>
  <c r="F62" i="11"/>
  <c r="F58" i="11"/>
  <c r="F83" i="11"/>
  <c r="F64" i="11"/>
  <c r="F70" i="11"/>
  <c r="F63" i="11"/>
  <c r="F72" i="11"/>
  <c r="F80" i="11"/>
  <c r="F71" i="11"/>
  <c r="F54" i="11"/>
  <c r="J83" i="11"/>
  <c r="J79" i="11"/>
  <c r="J75" i="11"/>
  <c r="J71" i="11"/>
  <c r="J59" i="11"/>
  <c r="J63" i="11"/>
  <c r="J67" i="11"/>
  <c r="J55" i="11"/>
  <c r="J54" i="11"/>
  <c r="J64" i="11"/>
  <c r="J72" i="11"/>
  <c r="J80" i="11"/>
  <c r="J58" i="11"/>
  <c r="J77" i="11"/>
  <c r="J60" i="11"/>
  <c r="J74" i="11"/>
  <c r="J82" i="11"/>
  <c r="J56" i="11"/>
  <c r="J68" i="11"/>
  <c r="J81" i="11"/>
  <c r="J61" i="11"/>
  <c r="J70" i="11"/>
  <c r="J76" i="11"/>
  <c r="J84" i="11"/>
  <c r="J69" i="11"/>
  <c r="J85" i="11"/>
  <c r="J57" i="11"/>
  <c r="J66" i="11"/>
  <c r="J78" i="11"/>
  <c r="J53" i="11"/>
  <c r="J62" i="11"/>
  <c r="J65" i="11"/>
  <c r="J73" i="11"/>
  <c r="J40" i="11"/>
  <c r="J36" i="11"/>
  <c r="J32" i="11"/>
  <c r="J20" i="11"/>
  <c r="J24" i="11"/>
  <c r="J28" i="11"/>
  <c r="J12" i="11"/>
  <c r="J16" i="11"/>
  <c r="J18" i="11"/>
  <c r="J27" i="11"/>
  <c r="J42" i="11"/>
  <c r="J19" i="11"/>
  <c r="J35" i="11"/>
  <c r="J43" i="11"/>
  <c r="J15" i="11"/>
  <c r="J25" i="11"/>
  <c r="J30" i="11"/>
  <c r="J17" i="11"/>
  <c r="J29" i="11"/>
  <c r="J37" i="11"/>
  <c r="J11" i="11"/>
  <c r="J21" i="11"/>
  <c r="J34" i="11"/>
  <c r="J13" i="11"/>
  <c r="J31" i="11"/>
  <c r="J39" i="11"/>
  <c r="J22" i="11"/>
  <c r="J38" i="11"/>
  <c r="J14" i="11"/>
  <c r="J23" i="11"/>
  <c r="J26" i="11"/>
  <c r="J33" i="11"/>
  <c r="J41" i="11"/>
  <c r="F42" i="11"/>
  <c r="F38" i="11"/>
  <c r="F34" i="11"/>
  <c r="F30" i="11"/>
  <c r="F22" i="11"/>
  <c r="F26" i="11"/>
  <c r="F14" i="11"/>
  <c r="F18" i="11"/>
  <c r="F11" i="11"/>
  <c r="F24" i="11"/>
  <c r="F36" i="11"/>
  <c r="F16" i="11"/>
  <c r="F35" i="11"/>
  <c r="F43" i="11"/>
  <c r="F28" i="11"/>
  <c r="F40" i="11"/>
  <c r="F20" i="11"/>
  <c r="F29" i="11"/>
  <c r="F37" i="11"/>
  <c r="F12" i="11"/>
  <c r="F21" i="11"/>
  <c r="F27" i="11"/>
  <c r="F13" i="11"/>
  <c r="F19" i="11"/>
  <c r="F31" i="11"/>
  <c r="F39" i="11"/>
  <c r="F25" i="11"/>
  <c r="F32" i="11"/>
  <c r="F17" i="11"/>
  <c r="F23" i="11"/>
  <c r="F33" i="11"/>
  <c r="F41" i="11"/>
  <c r="F15" i="11"/>
  <c r="J95" i="10"/>
  <c r="J91" i="10"/>
  <c r="J87" i="10"/>
  <c r="J83" i="10"/>
  <c r="J79" i="10"/>
  <c r="J75" i="10"/>
  <c r="J71" i="10"/>
  <c r="J67" i="10"/>
  <c r="J63" i="10"/>
  <c r="J59" i="10"/>
  <c r="J93" i="10"/>
  <c r="J89" i="10"/>
  <c r="J85" i="10"/>
  <c r="J81" i="10"/>
  <c r="J77" i="10"/>
  <c r="J73" i="10"/>
  <c r="J69" i="10"/>
  <c r="J65" i="10"/>
  <c r="J61" i="10"/>
  <c r="J64" i="10"/>
  <c r="J74" i="10"/>
  <c r="J82" i="10"/>
  <c r="J90" i="10"/>
  <c r="J58" i="10"/>
  <c r="J66" i="10"/>
  <c r="J76" i="10"/>
  <c r="J84" i="10"/>
  <c r="J94" i="10"/>
  <c r="J68" i="10"/>
  <c r="J60" i="10"/>
  <c r="J70" i="10"/>
  <c r="J78" i="10"/>
  <c r="J86" i="10"/>
  <c r="J92" i="10"/>
  <c r="J62" i="10"/>
  <c r="J72" i="10"/>
  <c r="J80" i="10"/>
  <c r="J88" i="10"/>
  <c r="F93" i="10"/>
  <c r="F89" i="10"/>
  <c r="F85" i="10"/>
  <c r="F81" i="10"/>
  <c r="F77" i="10"/>
  <c r="F73" i="10"/>
  <c r="F69" i="10"/>
  <c r="F65" i="10"/>
  <c r="F61" i="10"/>
  <c r="F59" i="10"/>
  <c r="F95" i="10"/>
  <c r="F91" i="10"/>
  <c r="F87" i="10"/>
  <c r="F83" i="10"/>
  <c r="F79" i="10"/>
  <c r="F75" i="10"/>
  <c r="F71" i="10"/>
  <c r="F67" i="10"/>
  <c r="F63" i="10"/>
  <c r="F62" i="10"/>
  <c r="F94" i="10"/>
  <c r="F58" i="10"/>
  <c r="F70" i="10"/>
  <c r="F82" i="10"/>
  <c r="F90" i="10"/>
  <c r="F66" i="10"/>
  <c r="F60" i="10"/>
  <c r="F74" i="10"/>
  <c r="F84" i="10"/>
  <c r="F92" i="10"/>
  <c r="F72" i="10"/>
  <c r="F64" i="10"/>
  <c r="F76" i="10"/>
  <c r="F86" i="10"/>
  <c r="F80" i="10"/>
  <c r="F68" i="10"/>
  <c r="F78" i="10"/>
  <c r="F88" i="10"/>
  <c r="J48" i="10"/>
  <c r="J44" i="10"/>
  <c r="J40" i="10"/>
  <c r="J36" i="10"/>
  <c r="J32" i="10"/>
  <c r="J28" i="10"/>
  <c r="J24" i="10"/>
  <c r="J20" i="10"/>
  <c r="J16" i="10"/>
  <c r="J12" i="10"/>
  <c r="J34" i="10"/>
  <c r="J26" i="10"/>
  <c r="J22" i="10"/>
  <c r="J14" i="10"/>
  <c r="J46" i="10"/>
  <c r="J42" i="10"/>
  <c r="J38" i="10"/>
  <c r="J30" i="10"/>
  <c r="J18" i="10"/>
  <c r="J13" i="10"/>
  <c r="J21" i="10"/>
  <c r="J29" i="10"/>
  <c r="J37" i="10"/>
  <c r="J47" i="10"/>
  <c r="J19" i="10"/>
  <c r="J15" i="10"/>
  <c r="J23" i="10"/>
  <c r="J31" i="10"/>
  <c r="J41" i="10"/>
  <c r="J11" i="10"/>
  <c r="J35" i="10"/>
  <c r="J17" i="10"/>
  <c r="J25" i="10"/>
  <c r="J33" i="10"/>
  <c r="J43" i="10"/>
  <c r="J39" i="10"/>
  <c r="J27" i="10"/>
  <c r="J45" i="10"/>
  <c r="F46" i="10"/>
  <c r="F42" i="10"/>
  <c r="F38" i="10"/>
  <c r="F34" i="10"/>
  <c r="F30" i="10"/>
  <c r="F22" i="10"/>
  <c r="F14" i="10"/>
  <c r="F48" i="10"/>
  <c r="F44" i="10"/>
  <c r="F40" i="10"/>
  <c r="F26" i="10"/>
  <c r="F18" i="10"/>
  <c r="F24" i="10"/>
  <c r="F36" i="10"/>
  <c r="F32" i="10"/>
  <c r="F28" i="10"/>
  <c r="F20" i="10"/>
  <c r="F16" i="10"/>
  <c r="F12" i="10"/>
  <c r="F13" i="10"/>
  <c r="F33" i="10"/>
  <c r="F35" i="10"/>
  <c r="F41" i="10"/>
  <c r="F21" i="10"/>
  <c r="F19" i="10"/>
  <c r="F39" i="10"/>
  <c r="F11" i="10"/>
  <c r="F15" i="10"/>
  <c r="F47" i="10"/>
  <c r="F37" i="10"/>
  <c r="F27" i="10"/>
  <c r="F23" i="10"/>
  <c r="F43" i="10"/>
  <c r="F17" i="10"/>
  <c r="F25" i="10"/>
  <c r="F29" i="10"/>
  <c r="F31" i="10"/>
  <c r="F45" i="10"/>
  <c r="F48" i="9"/>
  <c r="F49" i="9"/>
  <c r="F45" i="9"/>
  <c r="F37" i="9"/>
  <c r="F41" i="9"/>
  <c r="F38" i="9"/>
  <c r="F36" i="9"/>
  <c r="F39" i="9"/>
  <c r="F44" i="9"/>
  <c r="F35" i="9"/>
  <c r="F46" i="9"/>
  <c r="F43" i="9"/>
  <c r="F40" i="9"/>
  <c r="F47" i="9"/>
  <c r="F42" i="9"/>
  <c r="J47" i="9"/>
  <c r="J43" i="9"/>
  <c r="J39" i="9"/>
  <c r="J35" i="9"/>
  <c r="J40" i="9"/>
  <c r="J37" i="9"/>
  <c r="J46" i="9"/>
  <c r="J44" i="9"/>
  <c r="J45" i="9"/>
  <c r="J48" i="9"/>
  <c r="J36" i="9"/>
  <c r="J42" i="9"/>
  <c r="J41" i="9"/>
  <c r="J38" i="9"/>
  <c r="J49" i="9"/>
  <c r="J25" i="9"/>
  <c r="J21" i="9"/>
  <c r="J17" i="9"/>
  <c r="J13" i="9"/>
  <c r="J23" i="9"/>
  <c r="J19" i="9"/>
  <c r="J15" i="9"/>
  <c r="J11" i="9"/>
  <c r="J12" i="9"/>
  <c r="J20" i="9"/>
  <c r="J14" i="9"/>
  <c r="J24" i="9"/>
  <c r="J22" i="9"/>
  <c r="J16" i="9"/>
  <c r="J18" i="9"/>
  <c r="F23" i="9"/>
  <c r="F19" i="9"/>
  <c r="F15" i="9"/>
  <c r="F11" i="9"/>
  <c r="F25" i="9"/>
  <c r="F21" i="9"/>
  <c r="F17" i="9"/>
  <c r="F13" i="9"/>
  <c r="F14" i="9"/>
  <c r="F16" i="9"/>
  <c r="F22" i="9"/>
  <c r="F18" i="9"/>
  <c r="F20" i="9"/>
  <c r="F12" i="9"/>
  <c r="F24" i="9"/>
  <c r="J35" i="8"/>
  <c r="J31" i="8"/>
  <c r="J30" i="8"/>
  <c r="J37" i="8"/>
  <c r="J32" i="8"/>
  <c r="J36" i="8"/>
  <c r="J34" i="8"/>
  <c r="J29" i="8"/>
  <c r="J33" i="8"/>
  <c r="F37" i="8"/>
  <c r="F33" i="8"/>
  <c r="F29" i="8"/>
  <c r="F30" i="8"/>
  <c r="F31" i="8"/>
  <c r="F32" i="8"/>
  <c r="F35" i="8"/>
  <c r="F34" i="8"/>
  <c r="F36" i="8"/>
  <c r="F19" i="8"/>
  <c r="F15" i="8"/>
  <c r="F11" i="8"/>
  <c r="F17" i="8"/>
  <c r="F13" i="8"/>
  <c r="F12" i="8"/>
  <c r="F14" i="8"/>
  <c r="F16" i="8"/>
  <c r="F18" i="8"/>
  <c r="J11" i="8"/>
  <c r="J17" i="8"/>
  <c r="J13" i="8"/>
  <c r="J19" i="8"/>
  <c r="J15" i="8"/>
  <c r="J12" i="8"/>
  <c r="J14" i="8"/>
  <c r="J16" i="8"/>
  <c r="J18" i="8"/>
  <c r="J38" i="7"/>
  <c r="J37" i="7"/>
  <c r="J33" i="7"/>
  <c r="J29" i="7"/>
  <c r="J35" i="7"/>
  <c r="J31" i="7"/>
  <c r="J30" i="7"/>
  <c r="J34" i="7"/>
  <c r="J32" i="7"/>
  <c r="J36" i="7"/>
  <c r="F38" i="7"/>
  <c r="F35" i="7"/>
  <c r="F31" i="7"/>
  <c r="F37" i="7"/>
  <c r="F33" i="7"/>
  <c r="F29" i="7"/>
  <c r="F32" i="7"/>
  <c r="F30" i="7"/>
  <c r="F34" i="7"/>
  <c r="F36" i="7"/>
  <c r="F17" i="7"/>
  <c r="F13" i="7"/>
  <c r="F19" i="7"/>
  <c r="F15" i="7"/>
  <c r="F11" i="7"/>
  <c r="F14" i="7"/>
  <c r="F18" i="7"/>
  <c r="F12" i="7"/>
  <c r="F16" i="7"/>
  <c r="J19" i="7"/>
  <c r="J15" i="7"/>
  <c r="J11" i="7"/>
  <c r="J17" i="7"/>
  <c r="J13" i="7"/>
  <c r="J16" i="7"/>
  <c r="J18" i="7"/>
  <c r="J14" i="7"/>
  <c r="J12" i="7"/>
  <c r="F15" i="6"/>
  <c r="F11" i="6"/>
  <c r="F17" i="6"/>
  <c r="F13" i="6"/>
  <c r="F12" i="6"/>
  <c r="F14" i="6"/>
  <c r="F16" i="6"/>
  <c r="J17" i="6"/>
  <c r="J13" i="6"/>
  <c r="J15" i="6"/>
  <c r="J11" i="6"/>
  <c r="J14" i="6"/>
  <c r="J12" i="6"/>
  <c r="J16" i="6"/>
  <c r="F41" i="16"/>
  <c r="H27" i="4"/>
  <c r="I32" i="2"/>
  <c r="I43" i="2" s="1"/>
  <c r="H27" i="3"/>
  <c r="F49" i="10"/>
  <c r="F21" i="17"/>
  <c r="E27" i="3"/>
  <c r="I27" i="3"/>
  <c r="K21" i="17"/>
  <c r="G22" i="17" s="1"/>
  <c r="J124" i="19"/>
  <c r="F124" i="19"/>
  <c r="K124" i="19"/>
  <c r="K63" i="19"/>
  <c r="F63" i="19"/>
  <c r="J63" i="19"/>
  <c r="J22" i="18"/>
  <c r="K22" i="18"/>
  <c r="F22" i="18"/>
  <c r="J42" i="18"/>
  <c r="F42" i="18"/>
  <c r="K42" i="18"/>
  <c r="F40" i="17"/>
  <c r="J40" i="17"/>
  <c r="J21" i="17"/>
  <c r="K40" i="17"/>
  <c r="F80" i="16"/>
  <c r="K80" i="16"/>
  <c r="D81" i="16" s="1"/>
  <c r="J41" i="16"/>
  <c r="K41" i="16"/>
  <c r="F23" i="15"/>
  <c r="K23" i="15"/>
  <c r="J23" i="15"/>
  <c r="J44" i="15"/>
  <c r="J84" i="14"/>
  <c r="F84" i="14"/>
  <c r="K84" i="14"/>
  <c r="J43" i="14"/>
  <c r="F43" i="14"/>
  <c r="K43" i="14"/>
  <c r="K86" i="13"/>
  <c r="F86" i="13"/>
  <c r="K44" i="13"/>
  <c r="F44" i="13"/>
  <c r="J44" i="13"/>
  <c r="J86" i="13"/>
  <c r="J41" i="12"/>
  <c r="F80" i="12"/>
  <c r="K80" i="12"/>
  <c r="F41" i="12"/>
  <c r="K41" i="12"/>
  <c r="J80" i="12"/>
  <c r="K44" i="11"/>
  <c r="F44" i="11"/>
  <c r="J44" i="11"/>
  <c r="J86" i="11"/>
  <c r="F86" i="11"/>
  <c r="K86" i="11"/>
  <c r="K49" i="10"/>
  <c r="C50" i="10" s="1"/>
  <c r="J49" i="10"/>
  <c r="F96" i="10"/>
  <c r="K96" i="10"/>
  <c r="J96" i="10"/>
  <c r="F50" i="9"/>
  <c r="K50" i="9"/>
  <c r="F26" i="9"/>
  <c r="K26" i="9"/>
  <c r="J50" i="9"/>
  <c r="J26" i="9"/>
  <c r="F20" i="8"/>
  <c r="K20" i="8"/>
  <c r="J38" i="8"/>
  <c r="J20" i="8"/>
  <c r="F38" i="8"/>
  <c r="K38" i="8"/>
  <c r="J20" i="7"/>
  <c r="K20" i="7"/>
  <c r="C21" i="7" s="1"/>
  <c r="F20" i="7"/>
  <c r="K38" i="7"/>
  <c r="K34" i="6"/>
  <c r="D35" i="6" s="1"/>
  <c r="F18" i="6"/>
  <c r="K18" i="6"/>
  <c r="F34" i="6"/>
  <c r="J18" i="6"/>
  <c r="J34" i="6"/>
  <c r="I27" i="4"/>
  <c r="E27" i="4"/>
  <c r="I32" i="1"/>
  <c r="I43" i="1" s="1"/>
  <c r="E32" i="1"/>
  <c r="E43" i="1" s="1"/>
  <c r="J25" i="4" l="1"/>
  <c r="J19" i="4"/>
  <c r="J21" i="4"/>
  <c r="J23" i="4"/>
  <c r="J20" i="4"/>
  <c r="J22" i="4"/>
  <c r="J26" i="4"/>
  <c r="J24" i="4"/>
  <c r="J26" i="3"/>
  <c r="J25" i="3"/>
  <c r="J19" i="3"/>
  <c r="J20" i="3"/>
  <c r="J24" i="3"/>
  <c r="J23" i="3"/>
  <c r="J21" i="3"/>
  <c r="J22" i="3"/>
  <c r="H45" i="15"/>
  <c r="C45" i="15"/>
  <c r="D45" i="15"/>
  <c r="G50" i="10"/>
  <c r="J13" i="4"/>
  <c r="J12" i="4"/>
  <c r="J11" i="4"/>
  <c r="J14" i="4"/>
  <c r="J17" i="4"/>
  <c r="J16" i="4"/>
  <c r="J15" i="4"/>
  <c r="J18" i="4"/>
  <c r="J13" i="3"/>
  <c r="J12" i="3"/>
  <c r="J11" i="3"/>
  <c r="J14" i="3"/>
  <c r="J17" i="3"/>
  <c r="J16" i="3"/>
  <c r="J15" i="3"/>
  <c r="J18" i="3"/>
  <c r="J27" i="3"/>
  <c r="M28" i="3"/>
  <c r="D50" i="10"/>
  <c r="E50" i="10" s="1"/>
  <c r="D28" i="3"/>
  <c r="C28" i="3"/>
  <c r="P28" i="3"/>
  <c r="L28" i="3"/>
  <c r="K28" i="3"/>
  <c r="G28" i="3"/>
  <c r="F28" i="3"/>
  <c r="N28" i="3"/>
  <c r="O28" i="3"/>
  <c r="H22" i="17"/>
  <c r="I22" i="17" s="1"/>
  <c r="D21" i="8"/>
  <c r="D22" i="17"/>
  <c r="C22" i="17"/>
  <c r="H21" i="7"/>
  <c r="H64" i="19"/>
  <c r="D64" i="19"/>
  <c r="G64" i="19"/>
  <c r="C64" i="19"/>
  <c r="G125" i="19"/>
  <c r="H125" i="19"/>
  <c r="D125" i="19"/>
  <c r="C125" i="19"/>
  <c r="D23" i="18"/>
  <c r="C23" i="18"/>
  <c r="G23" i="18"/>
  <c r="H23" i="18"/>
  <c r="H43" i="18"/>
  <c r="D43" i="18"/>
  <c r="C43" i="18"/>
  <c r="G43" i="18"/>
  <c r="H41" i="17"/>
  <c r="D41" i="17"/>
  <c r="C41" i="17"/>
  <c r="G41" i="17"/>
  <c r="H81" i="16"/>
  <c r="C81" i="16"/>
  <c r="E81" i="16" s="1"/>
  <c r="G81" i="16"/>
  <c r="D42" i="16"/>
  <c r="H42" i="16"/>
  <c r="C42" i="16"/>
  <c r="G42" i="16"/>
  <c r="I45" i="15"/>
  <c r="H24" i="15"/>
  <c r="D24" i="15"/>
  <c r="G24" i="15"/>
  <c r="C24" i="15"/>
  <c r="D85" i="14"/>
  <c r="H85" i="14"/>
  <c r="G85" i="14"/>
  <c r="C85" i="14"/>
  <c r="D44" i="14"/>
  <c r="H44" i="14"/>
  <c r="G44" i="14"/>
  <c r="C44" i="14"/>
  <c r="H45" i="13"/>
  <c r="D45" i="13"/>
  <c r="G45" i="13"/>
  <c r="C45" i="13"/>
  <c r="H87" i="13"/>
  <c r="G87" i="13"/>
  <c r="D87" i="13"/>
  <c r="C87" i="13"/>
  <c r="H81" i="12"/>
  <c r="D81" i="12"/>
  <c r="G81" i="12"/>
  <c r="C81" i="12"/>
  <c r="D42" i="12"/>
  <c r="G42" i="12"/>
  <c r="H42" i="12"/>
  <c r="C42" i="12"/>
  <c r="G45" i="11"/>
  <c r="D45" i="11"/>
  <c r="C45" i="11"/>
  <c r="H45" i="11"/>
  <c r="H87" i="11"/>
  <c r="C87" i="11"/>
  <c r="G87" i="11"/>
  <c r="D87" i="11"/>
  <c r="H50" i="10"/>
  <c r="I50" i="10" s="1"/>
  <c r="D97" i="10"/>
  <c r="H97" i="10"/>
  <c r="G97" i="10"/>
  <c r="C97" i="10"/>
  <c r="H51" i="9"/>
  <c r="G51" i="9"/>
  <c r="D51" i="9"/>
  <c r="C51" i="9"/>
  <c r="H27" i="9"/>
  <c r="D27" i="9"/>
  <c r="C27" i="9"/>
  <c r="G27" i="9"/>
  <c r="G21" i="8"/>
  <c r="H21" i="8"/>
  <c r="C21" i="8"/>
  <c r="D39" i="8"/>
  <c r="H39" i="8"/>
  <c r="C39" i="8"/>
  <c r="G39" i="8"/>
  <c r="G21" i="7"/>
  <c r="D21" i="7"/>
  <c r="E21" i="7" s="1"/>
  <c r="H39" i="7"/>
  <c r="G39" i="7"/>
  <c r="C39" i="7"/>
  <c r="D39" i="7"/>
  <c r="G35" i="6"/>
  <c r="H35" i="6"/>
  <c r="C35" i="6"/>
  <c r="E35" i="6" s="1"/>
  <c r="H19" i="6"/>
  <c r="D19" i="6"/>
  <c r="C19" i="6"/>
  <c r="G19" i="6"/>
  <c r="H16" i="5"/>
  <c r="G16" i="5"/>
  <c r="I16" i="5"/>
  <c r="E16" i="5"/>
  <c r="D16" i="5"/>
  <c r="C16" i="5"/>
  <c r="J27" i="4"/>
  <c r="C28" i="4"/>
  <c r="L28" i="4"/>
  <c r="N28" i="4"/>
  <c r="P28" i="4"/>
  <c r="M28" i="4"/>
  <c r="K28" i="4"/>
  <c r="F28" i="4"/>
  <c r="G28" i="4"/>
  <c r="O28" i="4"/>
  <c r="D28" i="4"/>
  <c r="E45" i="15" l="1"/>
  <c r="K45" i="15" s="1"/>
  <c r="I51" i="9"/>
  <c r="I28" i="3"/>
  <c r="I81" i="16"/>
  <c r="K81" i="16" s="1"/>
  <c r="E81" i="12"/>
  <c r="E44" i="14"/>
  <c r="I21" i="7"/>
  <c r="K21" i="7" s="1"/>
  <c r="E22" i="17"/>
  <c r="K22" i="17" s="1"/>
  <c r="E21" i="8"/>
  <c r="I21" i="8"/>
  <c r="E97" i="10"/>
  <c r="I64" i="19"/>
  <c r="E125" i="19"/>
  <c r="E64" i="19"/>
  <c r="I125" i="19"/>
  <c r="E23" i="18"/>
  <c r="E43" i="18"/>
  <c r="I23" i="18"/>
  <c r="I43" i="18"/>
  <c r="I41" i="17"/>
  <c r="E41" i="17"/>
  <c r="E42" i="16"/>
  <c r="I42" i="16"/>
  <c r="E24" i="15"/>
  <c r="I24" i="15"/>
  <c r="I85" i="14"/>
  <c r="E85" i="14"/>
  <c r="I44" i="14"/>
  <c r="I45" i="13"/>
  <c r="I87" i="13"/>
  <c r="E87" i="13"/>
  <c r="E45" i="13"/>
  <c r="E42" i="12"/>
  <c r="I42" i="12"/>
  <c r="I81" i="12"/>
  <c r="E87" i="11"/>
  <c r="E45" i="11"/>
  <c r="I87" i="11"/>
  <c r="I45" i="11"/>
  <c r="K50" i="10"/>
  <c r="I97" i="10"/>
  <c r="I27" i="9"/>
  <c r="E51" i="9"/>
  <c r="E27" i="9"/>
  <c r="E39" i="8"/>
  <c r="I39" i="8"/>
  <c r="I39" i="7"/>
  <c r="E39" i="7"/>
  <c r="I35" i="6"/>
  <c r="K35" i="6" s="1"/>
  <c r="E19" i="6"/>
  <c r="I19" i="6"/>
  <c r="K16" i="5"/>
  <c r="I28" i="4"/>
  <c r="K51" i="9" l="1"/>
  <c r="K81" i="12"/>
  <c r="K44" i="14"/>
  <c r="K97" i="10"/>
  <c r="K87" i="13"/>
  <c r="K21" i="8"/>
  <c r="K39" i="7"/>
  <c r="K64" i="19"/>
  <c r="K125" i="19"/>
  <c r="K43" i="18"/>
  <c r="K23" i="18"/>
  <c r="K41" i="17"/>
  <c r="K42" i="16"/>
  <c r="K24" i="15"/>
  <c r="K85" i="14"/>
  <c r="K45" i="13"/>
  <c r="K42" i="12"/>
  <c r="K45" i="11"/>
  <c r="K87" i="11"/>
  <c r="K27" i="9"/>
  <c r="K39" i="8"/>
  <c r="K19" i="6"/>
</calcChain>
</file>

<file path=xl/sharedStrings.xml><?xml version="1.0" encoding="utf-8"?>
<sst xmlns="http://schemas.openxmlformats.org/spreadsheetml/2006/main" count="1790" uniqueCount="649">
  <si>
    <t>TOTAL SOLICITUDES  (no incluye ex Pasis)</t>
  </si>
  <si>
    <t>PERIODO</t>
  </si>
  <si>
    <t>TOTAL PBS Y APS</t>
  </si>
  <si>
    <t>SEXO</t>
  </si>
  <si>
    <t>ORIGEN DE TRAMITACIÓN DEL BENEFICIO</t>
  </si>
  <si>
    <t xml:space="preserve">PBSV </t>
  </si>
  <si>
    <t xml:space="preserve">PBSI </t>
  </si>
  <si>
    <t>TOTAL PBS</t>
  </si>
  <si>
    <t>APSV</t>
  </si>
  <si>
    <t xml:space="preserve">APSI </t>
  </si>
  <si>
    <t>TOTAL APS</t>
  </si>
  <si>
    <t>Total PBS + APS</t>
  </si>
  <si>
    <t xml:space="preserve">Femenino </t>
  </si>
  <si>
    <t xml:space="preserve">Masculino </t>
  </si>
  <si>
    <t xml:space="preserve">En IPS </t>
  </si>
  <si>
    <t xml:space="preserve">En AFP </t>
  </si>
  <si>
    <t xml:space="preserve">En Cías. de Seguro </t>
  </si>
  <si>
    <t xml:space="preserve">En Municipio </t>
  </si>
  <si>
    <t>Jul a Dic 2008</t>
  </si>
  <si>
    <t>Total 2009</t>
  </si>
  <si>
    <t>Total 2010</t>
  </si>
  <si>
    <t>Total 2011</t>
  </si>
  <si>
    <t>Total 2012</t>
  </si>
  <si>
    <t>Total 2013</t>
  </si>
  <si>
    <t>Total 2014</t>
  </si>
  <si>
    <t>Total 2015</t>
  </si>
  <si>
    <t>Total 2016</t>
  </si>
  <si>
    <t>Enero'17</t>
  </si>
  <si>
    <t>Febrero</t>
  </si>
  <si>
    <t>Marzo</t>
  </si>
  <si>
    <t>Abril</t>
  </si>
  <si>
    <t>Mayo</t>
  </si>
  <si>
    <t>Junio</t>
  </si>
  <si>
    <t>Julio</t>
  </si>
  <si>
    <t>Agosto</t>
  </si>
  <si>
    <t>Septiembre</t>
  </si>
  <si>
    <t>Octubre</t>
  </si>
  <si>
    <t>Noviembre</t>
  </si>
  <si>
    <t>Diciembre</t>
  </si>
  <si>
    <t>Total 2017</t>
  </si>
  <si>
    <t>enero'18</t>
  </si>
  <si>
    <t>febrero'18</t>
  </si>
  <si>
    <t>marzo'18</t>
  </si>
  <si>
    <t>TOTAL</t>
  </si>
  <si>
    <t>TOTAL CONCEDIDAS  (no incluye ex Pasis)</t>
  </si>
  <si>
    <t>MES</t>
  </si>
  <si>
    <t>Total PBS+APS</t>
  </si>
  <si>
    <t>Femenino</t>
  </si>
  <si>
    <t xml:space="preserve">Abril </t>
  </si>
  <si>
    <t>REGIÓN</t>
  </si>
  <si>
    <t>% de Solicitudes PBS+APS</t>
  </si>
  <si>
    <t>ARICA Y PARINACOTA</t>
  </si>
  <si>
    <t>TARAPACA</t>
  </si>
  <si>
    <t>ANTOFAGASTA</t>
  </si>
  <si>
    <t>ATACAMA</t>
  </si>
  <si>
    <t>COQUIMBO</t>
  </si>
  <si>
    <t>VALPARAISO</t>
  </si>
  <si>
    <t>L. G. B. OHIGGINS</t>
  </si>
  <si>
    <t>MAULE</t>
  </si>
  <si>
    <t>BIO-BIO</t>
  </si>
  <si>
    <t>LA ARAUCANIA</t>
  </si>
  <si>
    <t>LOS RIOS</t>
  </si>
  <si>
    <t>LOS LAGOS</t>
  </si>
  <si>
    <t>AYSÉN</t>
  </si>
  <si>
    <t>MAGALLANES Y ANTARTICA</t>
  </si>
  <si>
    <t>METROPOLITANA</t>
  </si>
  <si>
    <t>Totales</t>
  </si>
  <si>
    <t>Participación sobre el total</t>
  </si>
  <si>
    <t>TOTAL CONCEDIDAS  (no incluye ex  Pasis)</t>
  </si>
  <si>
    <t>% de Concesiones PBS+APS</t>
  </si>
  <si>
    <t>Número de solicitudes del Sistema de Pensiones Solidarias según región, tipo de beneficio, sexo y origen de tramitación del beneficio</t>
  </si>
  <si>
    <t>Número de concesiones del Sistema de Pensiones Solidarias según región, tipo de beneficio, sexo y origen de tramitación del beneficio</t>
  </si>
  <si>
    <t>Número de solicitudes mensuales recibidas en el Sistema de Pensiones Solidarias, según tipo de beneficio, sexo y origen de tramitación del beneficio</t>
  </si>
  <si>
    <t>Distribución Regional Solicitudes del Pilar Solidario - no incluye ex Pasis</t>
  </si>
  <si>
    <t>COMUNA</t>
  </si>
  <si>
    <t>PBSV</t>
  </si>
  <si>
    <t>PBSI</t>
  </si>
  <si>
    <t>Total PBS</t>
  </si>
  <si>
    <t>% PBS</t>
  </si>
  <si>
    <t>APSI</t>
  </si>
  <si>
    <t>Total APS</t>
  </si>
  <si>
    <t>%APS</t>
  </si>
  <si>
    <t>% respecto del total de solicitudes</t>
  </si>
  <si>
    <t>Concesiones del Pilar Solidario  a nivel comunal</t>
  </si>
  <si>
    <t>% respecto del total de concesiones</t>
  </si>
  <si>
    <t>ARICA</t>
  </si>
  <si>
    <t>CAMARONES</t>
  </si>
  <si>
    <t>PUTRE</t>
  </si>
  <si>
    <t>GENERAL LAGOS</t>
  </si>
  <si>
    <t>Número de Solicitudes de Beneficios del Pilar Solidario según tipo de beneficio - XV Región de Arica y Parinacota</t>
  </si>
  <si>
    <t>ALTO HOSPICIO</t>
  </si>
  <si>
    <t>POZO ALMONTE</t>
  </si>
  <si>
    <t>CAMIÑA</t>
  </si>
  <si>
    <t>COLCHANE</t>
  </si>
  <si>
    <t>HUARA</t>
  </si>
  <si>
    <t>PICA</t>
  </si>
  <si>
    <t>Copiar extraccion TODOS desde casilla A140, luego formatear numeros con punto sindecimales</t>
  </si>
  <si>
    <t>Número de Solicitudes de Beneficios del Pilar Solidario según tipo de beneficio - I Región de Tarapacá</t>
  </si>
  <si>
    <t>Distribución Regional Solicitudes del Pilar Solidario  - no incluye ex Pasis</t>
  </si>
  <si>
    <t>Número de Solicitudes de Beneficios del Pilar Solidario según tipo de beneficio - II Región de Antofagasta</t>
  </si>
  <si>
    <t>Número de Concesiones de Beneficios del Pilar Solidario según tipo de beneficio - II Región de Antofagasta</t>
  </si>
  <si>
    <t>Número de Solicitudes de Beneficios del Pilar Solidario según tipo de beneficio - IV Región de Coquimbo</t>
  </si>
  <si>
    <t>Número de Concesiones de Beneficios del Pilar Solidario según tipo de beneficio - IV Región de Coquimbo</t>
  </si>
  <si>
    <t>Número de Solicitudes de Beneficios del Pilar Solidario según tipo de beneficio - V Región de Vaparaíso</t>
  </si>
  <si>
    <t>Número de Concesiones de Beneficios del Pilar Solidario según tipo de beneficio - V Región de Vaparaíso</t>
  </si>
  <si>
    <t>Número de Solicitudes de Beneficios del Pilar Solidario según tipo de beneficio - VI Región de L.G.B. O'Higgins</t>
  </si>
  <si>
    <t>Número de Solicitudes de Beneficios del Pilar Solidario según tipo de beneficio - VII Región del Maule</t>
  </si>
  <si>
    <t>Número de Concesiones de Beneficios del Pilar Solidario según tipo de beneficio - VII Región del Maule</t>
  </si>
  <si>
    <t>Número de Concesiones de Beneficios del Pilar Solidario según tipo de beneficio - VI Región de L.G.B. O'Higgins</t>
  </si>
  <si>
    <t>Número de Solicitudes de Beneficios del Pilar Solidario según tipo de beneficio - IX Región de la Araucanía</t>
  </si>
  <si>
    <t>Número de Concesiones de Beneficios del Pilar Solidario según tipo de beneficio - IX Región de la Araucanía</t>
  </si>
  <si>
    <t>Número de Solicitudes de Beneficios del Pilar Solidario según tipo de beneficio - XIV Región de Los Rios</t>
  </si>
  <si>
    <t>Número de Concesiones de Beneficios del Pilar Solidario según tipo de beneficio - XIV Región de Los Rios</t>
  </si>
  <si>
    <t>Número de Solicitudes de Beneficios del Pilar Solidario según tipo de beneficio - X Región de Los Lagos</t>
  </si>
  <si>
    <t>Número de Concesiones de Beneficios del Pilar Solidario según tipo de beneficio - X Región de Los Lagos</t>
  </si>
  <si>
    <t xml:space="preserve">TOTAL </t>
  </si>
  <si>
    <t>Número de Solicitudes de Beneficios del Pilar Solidario según tipo de beneficio - XI Región de Aysen</t>
  </si>
  <si>
    <t>Número de Conceciones de Beneficios del Pilar Solidario según tipo de beneficio - XI Región de Aysen</t>
  </si>
  <si>
    <t>Número de Solicitudes de Beneficios del Pilar Solidario según tipo de beneficio - XII Región de Magallanes</t>
  </si>
  <si>
    <t>Número de Concesiones de Beneficios del Pilar Solidario según tipo de beneficio - XII Región de Magallanes</t>
  </si>
  <si>
    <t xml:space="preserve"> </t>
  </si>
  <si>
    <t>Subsecretaría de Previsión Social</t>
  </si>
  <si>
    <t>Dirección de Estudios Previsionales</t>
  </si>
  <si>
    <t>XV Arica y Parinacota</t>
  </si>
  <si>
    <t>I Tarapaca</t>
  </si>
  <si>
    <t>III Atacama</t>
  </si>
  <si>
    <t>IV Coquimbo</t>
  </si>
  <si>
    <t>V Valparaiso</t>
  </si>
  <si>
    <t>VI Libertador General Bernardo O'Higgins</t>
  </si>
  <si>
    <t>VII Maule</t>
  </si>
  <si>
    <t>VIII Bio Bio</t>
  </si>
  <si>
    <t>II Antofagasta</t>
  </si>
  <si>
    <t>IX Araucania</t>
  </si>
  <si>
    <t>XIV Los Rios</t>
  </si>
  <si>
    <t>X Los Lagos</t>
  </si>
  <si>
    <t>XI Aysen</t>
  </si>
  <si>
    <t>XII Magallanes</t>
  </si>
  <si>
    <t>XIII Metropolitana</t>
  </si>
  <si>
    <t>Número de concesiones de Beneficios del Pilar Solidario según tipo de beneficio - III Región de Atacama</t>
  </si>
  <si>
    <t>Número de Solicitudes de Beneficios del Pilar Solidario según tipo de beneficio - III Región de Atacama</t>
  </si>
  <si>
    <t>Número de Solicitudes de Beneficios del Pilar Solidario según tipo de beneficio - VIII Región del Bio Bio</t>
  </si>
  <si>
    <t>Número de Concesiones de Beneficios del Pilar Solidario según tipo de beneficio - VIII Región del Bio Bio</t>
  </si>
  <si>
    <t>Número de Solicitudes de Beneficios del Pilar Solidario según tipo de beneficio - XIII Región Metropolitana</t>
  </si>
  <si>
    <t>Número de Concesiones de Beneficios del Pilar Solidario según tipo de beneficio - XIII Región Metropolitana</t>
  </si>
  <si>
    <t>Introducción</t>
  </si>
  <si>
    <t>Nacional</t>
  </si>
  <si>
    <t>Número de Concesiones de Beneficios del Pilar Solidario según tipo de beneficio - XV Región de Arica y Parinacota</t>
  </si>
  <si>
    <t>Regional</t>
  </si>
  <si>
    <t>Número de Concesiones de Beneficios del Pilar Solidario según tipo de beneficio - I Región de Tarapacá</t>
  </si>
  <si>
    <t>Fuente: Elaboración propia sobre la base de información del IPS.</t>
  </si>
  <si>
    <t>Nota: La información estadística reportada del número de solicitudes concesionadas, en trámite, rechazadas y anuladas varía mes a mes por actualización de cifras.</t>
  </si>
  <si>
    <t>IQUIQUE</t>
  </si>
  <si>
    <t>MEJILLONES</t>
  </si>
  <si>
    <t>SIERRA GORDA</t>
  </si>
  <si>
    <t>TALTAL</t>
  </si>
  <si>
    <t>CALAMA</t>
  </si>
  <si>
    <t>OLLAGUE</t>
  </si>
  <si>
    <t>SAN PEDRO DE ATACAMA</t>
  </si>
  <si>
    <t>TOCOPILLA</t>
  </si>
  <si>
    <t>MARIA ELENA</t>
  </si>
  <si>
    <t>COPIAPO</t>
  </si>
  <si>
    <t>CALDERA</t>
  </si>
  <si>
    <t>TIERRA AMARILLA</t>
  </si>
  <si>
    <t>CHAÑARAL</t>
  </si>
  <si>
    <t>DIEGO DE ALMAGRO</t>
  </si>
  <si>
    <t>VALLENAR</t>
  </si>
  <si>
    <t>ALTO DEL CARMEN</t>
  </si>
  <si>
    <t>FREIRINA</t>
  </si>
  <si>
    <t>HUASCO</t>
  </si>
  <si>
    <t>LA SERENA</t>
  </si>
  <si>
    <t>ANDACOLLO</t>
  </si>
  <si>
    <t>LA HIGUERA</t>
  </si>
  <si>
    <t>PAIHUANO</t>
  </si>
  <si>
    <t>VICUÑA</t>
  </si>
  <si>
    <t>ILLAPEL</t>
  </si>
  <si>
    <t>CANELA</t>
  </si>
  <si>
    <t>LOS VILOS</t>
  </si>
  <si>
    <t>SALAMANCA</t>
  </si>
  <si>
    <t>OVALLE</t>
  </si>
  <si>
    <t>COMBARBALA</t>
  </si>
  <si>
    <t>MONTE PATRIA</t>
  </si>
  <si>
    <t>PUNITAQUI</t>
  </si>
  <si>
    <t>RIO HURTADO</t>
  </si>
  <si>
    <t>CONCON</t>
  </si>
  <si>
    <t>PUCHUNCAVI</t>
  </si>
  <si>
    <t>VIÑA DEL MAR</t>
  </si>
  <si>
    <t>ISLA DE PASCUA</t>
  </si>
  <si>
    <t>LOS ANDES</t>
  </si>
  <si>
    <t>RINCONADA</t>
  </si>
  <si>
    <t>SAN ESTEBAN</t>
  </si>
  <si>
    <t>PAPUDO</t>
  </si>
  <si>
    <t>LA CALERA</t>
  </si>
  <si>
    <t>HIJUELAS</t>
  </si>
  <si>
    <t>LA CRUZ</t>
  </si>
  <si>
    <t>SAN ANTONIO</t>
  </si>
  <si>
    <t>CARTAGENA</t>
  </si>
  <si>
    <t>EL QUISCO</t>
  </si>
  <si>
    <t>SAN FELIPE</t>
  </si>
  <si>
    <t>LLAY LLAY</t>
  </si>
  <si>
    <t>PUTAENDO</t>
  </si>
  <si>
    <t>JUAN FERNANDEZ</t>
  </si>
  <si>
    <t>CASABLANCA</t>
  </si>
  <si>
    <t>QUINTERO</t>
  </si>
  <si>
    <t>QUILLOTA</t>
  </si>
  <si>
    <t>LA LIGUA</t>
  </si>
  <si>
    <t>CABILDO</t>
  </si>
  <si>
    <t>NOGALES</t>
  </si>
  <si>
    <t>ZAPALLAR</t>
  </si>
  <si>
    <t>PETORCA</t>
  </si>
  <si>
    <t>ALGARROBO</t>
  </si>
  <si>
    <t>EL TABO</t>
  </si>
  <si>
    <t>SANTO DOMINGO</t>
  </si>
  <si>
    <t>CALLE LARGA</t>
  </si>
  <si>
    <t>CATEMU</t>
  </si>
  <si>
    <t>PANQUEHUE</t>
  </si>
  <si>
    <t>SANTA MARIA</t>
  </si>
  <si>
    <t>QUILPUE</t>
  </si>
  <si>
    <t>LIMACHE</t>
  </si>
  <si>
    <t>OLMUE</t>
  </si>
  <si>
    <t>VILLA ALEMANA</t>
  </si>
  <si>
    <t>RANCAGUA</t>
  </si>
  <si>
    <t>COLTAUCO</t>
  </si>
  <si>
    <t>GRANEROS</t>
  </si>
  <si>
    <t>PICHIDEGUA</t>
  </si>
  <si>
    <t>REQUINOA</t>
  </si>
  <si>
    <t>LITUECHE</t>
  </si>
  <si>
    <t>PAREDONES</t>
  </si>
  <si>
    <t>CHEPICA</t>
  </si>
  <si>
    <t>PALMILLA</t>
  </si>
  <si>
    <t>PLACILLA</t>
  </si>
  <si>
    <t>SANTA CRUZ</t>
  </si>
  <si>
    <t>CODEGUA</t>
  </si>
  <si>
    <t>LAS CABRAS</t>
  </si>
  <si>
    <t>MOSTAZAL</t>
  </si>
  <si>
    <t>PEUMO</t>
  </si>
  <si>
    <t>QUINTA TILCOCO</t>
  </si>
  <si>
    <t>RENGO</t>
  </si>
  <si>
    <t>MARCHIGUE</t>
  </si>
  <si>
    <t>NAVIDAD</t>
  </si>
  <si>
    <t>CHIMBARONGO</t>
  </si>
  <si>
    <t>COINCO</t>
  </si>
  <si>
    <t>DOÑIHUE</t>
  </si>
  <si>
    <t>MACHALI</t>
  </si>
  <si>
    <t>OLIVAR</t>
  </si>
  <si>
    <t>MALLOA</t>
  </si>
  <si>
    <t>SAN FERNANDO</t>
  </si>
  <si>
    <t>NANCAGUA</t>
  </si>
  <si>
    <t>PERALILLO</t>
  </si>
  <si>
    <t>LOLOL</t>
  </si>
  <si>
    <t>PUMANQUE</t>
  </si>
  <si>
    <t>SAN VICENTE</t>
  </si>
  <si>
    <t>PICHILEMU</t>
  </si>
  <si>
    <t>LA ESTRELLA</t>
  </si>
  <si>
    <t>CUREPTO</t>
  </si>
  <si>
    <t>PELARCO</t>
  </si>
  <si>
    <t>SAN RAFAEL</t>
  </si>
  <si>
    <t>PELLUHUE</t>
  </si>
  <si>
    <t>LICANTEN</t>
  </si>
  <si>
    <t>ROMERAL</t>
  </si>
  <si>
    <t>LONGAVI</t>
  </si>
  <si>
    <t>YERBAS BUENAS</t>
  </si>
  <si>
    <t>EMPEDRADO</t>
  </si>
  <si>
    <t>SAN CLEMENTE</t>
  </si>
  <si>
    <t>CAUQUENES</t>
  </si>
  <si>
    <t>MOLINA</t>
  </si>
  <si>
    <t>RAUCO</t>
  </si>
  <si>
    <t>TENO</t>
  </si>
  <si>
    <t>VICHUQUEN</t>
  </si>
  <si>
    <t>LINARES</t>
  </si>
  <si>
    <t>RETIRO</t>
  </si>
  <si>
    <t>VILLA ALEGRE</t>
  </si>
  <si>
    <t>TALCA</t>
  </si>
  <si>
    <t>PENCAHUE</t>
  </si>
  <si>
    <t>RIO CLARO</t>
  </si>
  <si>
    <t>CURICO</t>
  </si>
  <si>
    <t>SAGRADA FAMILIA</t>
  </si>
  <si>
    <t>HUALAÑE</t>
  </si>
  <si>
    <t>CHANCO</t>
  </si>
  <si>
    <t>CONSTITUCION</t>
  </si>
  <si>
    <t>SAN JAVIER</t>
  </si>
  <si>
    <t>COLBUN</t>
  </si>
  <si>
    <t>PARRAL</t>
  </si>
  <si>
    <t>CHIGUAYANTE</t>
  </si>
  <si>
    <t>LOTA</t>
  </si>
  <si>
    <t>HUALPEN</t>
  </si>
  <si>
    <t>LOS ANGELES</t>
  </si>
  <si>
    <t>LAJA</t>
  </si>
  <si>
    <t>SANTA BARBARA</t>
  </si>
  <si>
    <t>ALTO BIOBIO</t>
  </si>
  <si>
    <t>CHILLAN VIEJO</t>
  </si>
  <si>
    <t>PEMUCO</t>
  </si>
  <si>
    <t>RANQUIL</t>
  </si>
  <si>
    <t>SAN NICOLAS</t>
  </si>
  <si>
    <t>CORONEL</t>
  </si>
  <si>
    <t>HUALQUI</t>
  </si>
  <si>
    <t>PENCO</t>
  </si>
  <si>
    <t>SANTA JUANA</t>
  </si>
  <si>
    <t>TALCAHUANO</t>
  </si>
  <si>
    <t>LEBU</t>
  </si>
  <si>
    <t>CONTULMO</t>
  </si>
  <si>
    <t>LOS ALAMOS</t>
  </si>
  <si>
    <t>TIRUA</t>
  </si>
  <si>
    <t>ANTUCO</t>
  </si>
  <si>
    <t>CABRERO</t>
  </si>
  <si>
    <t>MULCHEN</t>
  </si>
  <si>
    <t>NEGRETE</t>
  </si>
  <si>
    <t>QUILACO</t>
  </si>
  <si>
    <t>SAN ROSENDO</t>
  </si>
  <si>
    <t>TUCAPEL</t>
  </si>
  <si>
    <t>YUMBEL</t>
  </si>
  <si>
    <t>CHILLAN</t>
  </si>
  <si>
    <t>BULNES</t>
  </si>
  <si>
    <t>COELEMU</t>
  </si>
  <si>
    <t>COIHUECO</t>
  </si>
  <si>
    <t>EL CARMEN</t>
  </si>
  <si>
    <t>NINHUE</t>
  </si>
  <si>
    <t>ÑIQUEN</t>
  </si>
  <si>
    <t>PINTO</t>
  </si>
  <si>
    <t>QUILLON</t>
  </si>
  <si>
    <t>QUIRIHUE</t>
  </si>
  <si>
    <t>SAN CARLOS</t>
  </si>
  <si>
    <t>SAN IGNACIO</t>
  </si>
  <si>
    <t>TREHUACO</t>
  </si>
  <si>
    <t>YUNGAY</t>
  </si>
  <si>
    <t>CONCEPCION</t>
  </si>
  <si>
    <t>TOME</t>
  </si>
  <si>
    <t>SAN PEDRO DE LA PAZ</t>
  </si>
  <si>
    <t>FLORIDA</t>
  </si>
  <si>
    <t>ARAUCO</t>
  </si>
  <si>
    <t>CAÑETE</t>
  </si>
  <si>
    <t>CURANILAHUE</t>
  </si>
  <si>
    <t>COBQUECURA</t>
  </si>
  <si>
    <t>PORTEZUELO</t>
  </si>
  <si>
    <t>SAN FABIAN</t>
  </si>
  <si>
    <t>NACIMIENTO</t>
  </si>
  <si>
    <t>QUILLECO</t>
  </si>
  <si>
    <t>CARAHUE</t>
  </si>
  <si>
    <t>CURARREHUE</t>
  </si>
  <si>
    <t>PITRUFQUEN</t>
  </si>
  <si>
    <t>TEODORO SCHMIDT</t>
  </si>
  <si>
    <t>VILLARRICA</t>
  </si>
  <si>
    <t>COLLIPULLI</t>
  </si>
  <si>
    <t>TRAIGUEN</t>
  </si>
  <si>
    <t>TEMUCO</t>
  </si>
  <si>
    <t>CUNCO</t>
  </si>
  <si>
    <t>FREIRE</t>
  </si>
  <si>
    <t>GALVARINO</t>
  </si>
  <si>
    <t>LAUTARO</t>
  </si>
  <si>
    <t>MELIPEUCO</t>
  </si>
  <si>
    <t>PADRE LAS CASAS</t>
  </si>
  <si>
    <t>PERQUENCO</t>
  </si>
  <si>
    <t>PUCON</t>
  </si>
  <si>
    <t>SAAVEDRA</t>
  </si>
  <si>
    <t>TOLTEN</t>
  </si>
  <si>
    <t>VILCUN</t>
  </si>
  <si>
    <t>CHOLCHOL</t>
  </si>
  <si>
    <t>ANGOL</t>
  </si>
  <si>
    <t>CURACAUTIN</t>
  </si>
  <si>
    <t>ERCILLA</t>
  </si>
  <si>
    <t>LOS SAUCES</t>
  </si>
  <si>
    <t>LUMACO</t>
  </si>
  <si>
    <t>RENAICO</t>
  </si>
  <si>
    <t>VICTORIA</t>
  </si>
  <si>
    <t>NUEVA IMPERIAL</t>
  </si>
  <si>
    <t>GORBEA</t>
  </si>
  <si>
    <t>PUREN</t>
  </si>
  <si>
    <t>LONQUIMAY</t>
  </si>
  <si>
    <t>LONCOCHE</t>
  </si>
  <si>
    <t>VALDIVIA</t>
  </si>
  <si>
    <t>CORRAL</t>
  </si>
  <si>
    <t>LANCO</t>
  </si>
  <si>
    <t>MAFIL</t>
  </si>
  <si>
    <t>SAN JOSE DE LA MARIQUINA</t>
  </si>
  <si>
    <t>PAILLACO</t>
  </si>
  <si>
    <t>PANGUIPULLI</t>
  </si>
  <si>
    <t>LA UNION</t>
  </si>
  <si>
    <t>FUTRONO</t>
  </si>
  <si>
    <t>LAGO RANCO</t>
  </si>
  <si>
    <t>RIO BUENO</t>
  </si>
  <si>
    <t>CALBUCO</t>
  </si>
  <si>
    <t>PUERTO VARAS</t>
  </si>
  <si>
    <t>QUELLON</t>
  </si>
  <si>
    <t>QUINCHAO</t>
  </si>
  <si>
    <t>PURRANQUE</t>
  </si>
  <si>
    <t>RIO NEGRO</t>
  </si>
  <si>
    <t>FUTALEUFU</t>
  </si>
  <si>
    <t>PUERTO MONTT</t>
  </si>
  <si>
    <t>COCHAMO</t>
  </si>
  <si>
    <t>MAULLIN</t>
  </si>
  <si>
    <t>ANCUD</t>
  </si>
  <si>
    <t>PUQUELDON</t>
  </si>
  <si>
    <t>QUEILEN</t>
  </si>
  <si>
    <t>PUYEHUE</t>
  </si>
  <si>
    <t>SAN JUAN DE LA COSTA</t>
  </si>
  <si>
    <t>CHAITEN</t>
  </si>
  <si>
    <t>HUALAIHUE</t>
  </si>
  <si>
    <t>OSORNO</t>
  </si>
  <si>
    <t>SAN PABLO</t>
  </si>
  <si>
    <t>PUERTO OCTAY</t>
  </si>
  <si>
    <t>FRUTILLAR</t>
  </si>
  <si>
    <t>FRESIA</t>
  </si>
  <si>
    <t>LLANQUIHUE</t>
  </si>
  <si>
    <t>LOS MUERMOS</t>
  </si>
  <si>
    <t>CASTRO</t>
  </si>
  <si>
    <t>CHONCHI</t>
  </si>
  <si>
    <t>DALCAHUE</t>
  </si>
  <si>
    <t>CURACO DE VELEZ</t>
  </si>
  <si>
    <t>QUEMCHI</t>
  </si>
  <si>
    <t>PALENA</t>
  </si>
  <si>
    <t>COYHAIQUE</t>
  </si>
  <si>
    <t>LAGO VERDE</t>
  </si>
  <si>
    <t>PUERTO AYSEN</t>
  </si>
  <si>
    <t>CISNES</t>
  </si>
  <si>
    <t>GUAITECAS</t>
  </si>
  <si>
    <t>COCHRANE</t>
  </si>
  <si>
    <t>OHIGGINS</t>
  </si>
  <si>
    <t>TORTEL</t>
  </si>
  <si>
    <t>CHILE CHICO</t>
  </si>
  <si>
    <t>RIO IBAÑEZ</t>
  </si>
  <si>
    <t>PUNTA ARENAS</t>
  </si>
  <si>
    <t>LAGUNA BLANCA</t>
  </si>
  <si>
    <t>RIO VERDE</t>
  </si>
  <si>
    <t>SAN GREGORIO</t>
  </si>
  <si>
    <t>CABO DE HORNOS</t>
  </si>
  <si>
    <t>LA ANTARTICA</t>
  </si>
  <si>
    <t>PORVENIR</t>
  </si>
  <si>
    <t>PRIMAVERA</t>
  </si>
  <si>
    <t>TIMAUKEL</t>
  </si>
  <si>
    <t>NATALES</t>
  </si>
  <si>
    <t>TORRES DEL PAINE</t>
  </si>
  <si>
    <t>SANTIAGO</t>
  </si>
  <si>
    <t>CERRILLOS</t>
  </si>
  <si>
    <t>EL BOSQUE</t>
  </si>
  <si>
    <t>HUECHURABA</t>
  </si>
  <si>
    <t>INDEPENDENCIA</t>
  </si>
  <si>
    <t>LA CISTERNA</t>
  </si>
  <si>
    <t>LA PINTANA</t>
  </si>
  <si>
    <t>LAS CONDES</t>
  </si>
  <si>
    <t>LO BARNECHEA</t>
  </si>
  <si>
    <t>LO PRADO</t>
  </si>
  <si>
    <t>MACUL</t>
  </si>
  <si>
    <t>PEDRO AGUIRRE CERDA</t>
  </si>
  <si>
    <t>PEÑALOLEN</t>
  </si>
  <si>
    <t>QUINTA NORMAL</t>
  </si>
  <si>
    <t>RENCA</t>
  </si>
  <si>
    <t>SAN JOAQUIN</t>
  </si>
  <si>
    <t>PUENTE ALTO</t>
  </si>
  <si>
    <t>SAN JOSE DE MAIPO</t>
  </si>
  <si>
    <t>LAMPA</t>
  </si>
  <si>
    <t>TIL TIL</t>
  </si>
  <si>
    <t>BUIN</t>
  </si>
  <si>
    <t>CALERA DE TANGO</t>
  </si>
  <si>
    <t>ALHUE</t>
  </si>
  <si>
    <t>CURACAVI</t>
  </si>
  <si>
    <t>SAN PEDRO</t>
  </si>
  <si>
    <t>EL MONTE</t>
  </si>
  <si>
    <t>PADRE HURTADO</t>
  </si>
  <si>
    <t>PEÑAFLOR</t>
  </si>
  <si>
    <t>QUILICURA</t>
  </si>
  <si>
    <t>CERRO NAVIA</t>
  </si>
  <si>
    <t>CONCHALI</t>
  </si>
  <si>
    <t>RECOLETA</t>
  </si>
  <si>
    <t>COLINA</t>
  </si>
  <si>
    <t>SAN MIGUEL</t>
  </si>
  <si>
    <t>SAN RAMON</t>
  </si>
  <si>
    <t>LA GRANJA</t>
  </si>
  <si>
    <t>LO ESPEJO</t>
  </si>
  <si>
    <t>PIRQUE</t>
  </si>
  <si>
    <t>PAINE</t>
  </si>
  <si>
    <t>SAN BERNARDO</t>
  </si>
  <si>
    <t>ESTACION CENTRAL</t>
  </si>
  <si>
    <t>PUDAHUEL</t>
  </si>
  <si>
    <t>MAIPU</t>
  </si>
  <si>
    <t>TALAGANTE</t>
  </si>
  <si>
    <t>ISLA DE MAIPO</t>
  </si>
  <si>
    <t>MELIPILLA</t>
  </si>
  <si>
    <t>MARIA PINTO</t>
  </si>
  <si>
    <t>PROVIDENCIA</t>
  </si>
  <si>
    <t>VITACURA</t>
  </si>
  <si>
    <t>ÑUÑOA</t>
  </si>
  <si>
    <t>LA REINA</t>
  </si>
  <si>
    <t>LA FLORIDA</t>
  </si>
  <si>
    <t>Informe Estadístico Mensual del Pilar Solidario</t>
  </si>
  <si>
    <t>Mes</t>
  </si>
  <si>
    <t>Número de concesiones de Bono por Hijo, según tipo de pago y mes</t>
  </si>
  <si>
    <t>NÚMERO DE CONCESIONES DE BONO POR HIJO REALIZADAS CADA MES</t>
  </si>
  <si>
    <t>Pago Mensual Con PBS</t>
  </si>
  <si>
    <t>Pago Mensual Con APS</t>
  </si>
  <si>
    <t xml:space="preserve">Pago Único  </t>
  </si>
  <si>
    <t>Nº Beneficiarias</t>
  </si>
  <si>
    <t>Nº de Hijos</t>
  </si>
  <si>
    <t>Nº de Hijos (causantes)</t>
  </si>
  <si>
    <t>Ago-dic 2009</t>
  </si>
  <si>
    <t>Fuente: IPS</t>
  </si>
  <si>
    <t>Nota: La información corresponde al total de concesiones (beneficiarias) del Bono por Hijo de cada mes.</t>
  </si>
  <si>
    <t>El pago único corresponde a las pensionadas de las AFP y Compañías de Seguros.</t>
  </si>
  <si>
    <t>Número de solicitudes y concesiones de Bono por Hijo, según mes</t>
  </si>
  <si>
    <t>Solicitudes y Concesiones de Bono por Hijo, por mes</t>
  </si>
  <si>
    <t>Número de Solicitudes Concedidas</t>
  </si>
  <si>
    <t>Número de Solicitudes Rechazadas</t>
  </si>
  <si>
    <t>Total Solicitudes</t>
  </si>
  <si>
    <t>S/I</t>
  </si>
  <si>
    <t>Total  2015</t>
  </si>
  <si>
    <t>Nota: Esta estadística reporta el dato del último mes disponible, no se actualizan los meses anteriores.</t>
  </si>
  <si>
    <t>S/I: Sin información</t>
  </si>
  <si>
    <t>Número de concesiones de Bono por Hijo según región y origen de la solicitud</t>
  </si>
  <si>
    <t>Región</t>
  </si>
  <si>
    <t>Internas</t>
  </si>
  <si>
    <t xml:space="preserve"> Externas</t>
  </si>
  <si>
    <t>Total</t>
  </si>
  <si>
    <t>PBS</t>
  </si>
  <si>
    <t>APS</t>
  </si>
  <si>
    <t>Arica y Parinacota</t>
  </si>
  <si>
    <t>Nº Beneficiarios</t>
  </si>
  <si>
    <t>XV</t>
  </si>
  <si>
    <t>Nº de Causantes (hijos)</t>
  </si>
  <si>
    <t>Tarapacá</t>
  </si>
  <si>
    <t>I</t>
  </si>
  <si>
    <t>Antofagasta</t>
  </si>
  <si>
    <t>II</t>
  </si>
  <si>
    <t>Atacama</t>
  </si>
  <si>
    <t>III</t>
  </si>
  <si>
    <t>Coquimbo</t>
  </si>
  <si>
    <t>IV</t>
  </si>
  <si>
    <t>Valparaíso</t>
  </si>
  <si>
    <t>V</t>
  </si>
  <si>
    <t>B.O'Higgins</t>
  </si>
  <si>
    <t>VI</t>
  </si>
  <si>
    <t>Maule</t>
  </si>
  <si>
    <t>VII</t>
  </si>
  <si>
    <t>Bío Bío</t>
  </si>
  <si>
    <t>VIII</t>
  </si>
  <si>
    <t>Araucanía</t>
  </si>
  <si>
    <t>IX</t>
  </si>
  <si>
    <t>Los Ríos</t>
  </si>
  <si>
    <t>XIV</t>
  </si>
  <si>
    <t>Los Lagos</t>
  </si>
  <si>
    <t>X</t>
  </si>
  <si>
    <t>Aysén</t>
  </si>
  <si>
    <t>XI</t>
  </si>
  <si>
    <t>Magallanes</t>
  </si>
  <si>
    <t>XII</t>
  </si>
  <si>
    <t>Metropolitana</t>
  </si>
  <si>
    <t>XIII</t>
  </si>
  <si>
    <t>Índice</t>
  </si>
  <si>
    <t>Número de solicitudes del Subsidio a la Contratación por parte del empleador, según sexo y mes</t>
  </si>
  <si>
    <t xml:space="preserve">MES </t>
  </si>
  <si>
    <t>TOTAL SOLICITUDES CADA MES 
(Subsidio a la Contratación)</t>
  </si>
  <si>
    <t>Total Trabajadores</t>
  </si>
  <si>
    <t xml:space="preserve">Total </t>
  </si>
  <si>
    <t>Mujeres</t>
  </si>
  <si>
    <t>Hombres</t>
  </si>
  <si>
    <t>Oct. a Dic. 2008</t>
  </si>
  <si>
    <t xml:space="preserve">Nota: El Subsidio a la Contratación comenzó a pagarse en marzo de 2009
Esta estadística reporta el dato del último mes disponible, no se actualizan los meses anteriores. </t>
  </si>
  <si>
    <t>Número de solicitudes de subsidio a la contratación, según estado de la solicitud y mes</t>
  </si>
  <si>
    <t>ESTADO DE LAS SOLICITUDES
 (Subsidio a la  Contratación)</t>
  </si>
  <si>
    <t>CONCEDIDAS</t>
  </si>
  <si>
    <t>RECHAZADAS</t>
  </si>
  <si>
    <t>EN TRÁMITE</t>
  </si>
  <si>
    <t>Ene. a Dic. 2012</t>
  </si>
  <si>
    <t>Ene. a Dic. 2013</t>
  </si>
  <si>
    <t>Ene. a Dic. 2014</t>
  </si>
  <si>
    <t>Total a Dic-15</t>
  </si>
  <si>
    <t>Total a Dic-16</t>
  </si>
  <si>
    <t>Total a Dic-17</t>
  </si>
  <si>
    <t>Número de solicitudes del Subsidio a la cotización según sexo y mes</t>
  </si>
  <si>
    <t>TOTAL SOLICITUDES CADA MES 
(Subsidio a la Cotización)</t>
  </si>
  <si>
    <t>Jul. a Dic. 2011</t>
  </si>
  <si>
    <t>Nota: A partir del 1 de julio de 2011 comenzó a pagarse el Subsidio a la Cotización.
Esta estadística reporta el dato del último mes disponible, no se actualizan los meses anteriores.</t>
  </si>
  <si>
    <t>Número mensual de solicitudes del subsidio a la cotización, según estado de las solicitudes, sexo y mes</t>
  </si>
  <si>
    <t>ESTADO DE LAS SOLICITUDES 
(Subsidio a la Cotización)</t>
  </si>
  <si>
    <t>Número de subsidios pagados según tipo de subsidio</t>
  </si>
  <si>
    <t>Subsidio a la Contratación</t>
  </si>
  <si>
    <t>Subsidio a la Cotización</t>
  </si>
  <si>
    <t xml:space="preserve">Número de subsidios pagados </t>
  </si>
  <si>
    <t>Número de empleadores que recibieron pago en el mes</t>
  </si>
  <si>
    <t xml:space="preserve">Número de trabajadores que recibieron pago en el mes  </t>
  </si>
  <si>
    <t xml:space="preserve">Hombre </t>
  </si>
  <si>
    <t>Mujer</t>
  </si>
  <si>
    <t>-</t>
  </si>
  <si>
    <t>jun-16*</t>
  </si>
  <si>
    <t>jun-17**</t>
  </si>
  <si>
    <t>Notas:</t>
  </si>
  <si>
    <t xml:space="preserve">A partir del 1 de julio de 2011 comenzó a solicitarse el subsidio a la Cotización. </t>
  </si>
  <si>
    <t xml:space="preserve">El número de subsidios pagados podría ser mayor que el número de trabajadores que originan el beneficio por cuanto algunos de ellos podrían tener más de un empleo con subsidio. Además incluye pagos retroactivos. </t>
  </si>
  <si>
    <t>S/I: Sin Información.</t>
  </si>
  <si>
    <t>A contar de esa fecha, es el propio Fondo de Salud, quien efectúa a través de Previred la recaudación de las cotizaciones de salud. Por este motivo, IPS no cuenta con la información del pago de salud efectuado a través de Previred, sólo dispone de la información de la recaudación manual y de otros portales de recaudación. En estos momentos se encuentra en tramitación un convenio de transferencia de datos con Fonasa que permita a IPS volver a operar con normalidad distintos procesos  como  el STJ.</t>
  </si>
  <si>
    <t xml:space="preserve">** En el mes de Junio 2017, el IPS cursó pagos retroactivos de Subsidios a la Contratación y Cotización.  Esto fue parte del  proceso de regularización de pagos que no se habían cursado por falta de información para otorgan el beneficio. </t>
  </si>
  <si>
    <t>Estadísticas del Sistema de Pensiones Solidarias</t>
  </si>
  <si>
    <t>Estadísticas del Subsidio Previsional a los Trabajadores Jóvenes (STJ)</t>
  </si>
  <si>
    <t>Estadísticas del Bono por Hijo (BxH)</t>
  </si>
  <si>
    <t>Estadísticas Bono por Hijo (BxH)</t>
  </si>
  <si>
    <t>Estadísticas Subsidio Previsional a los Trabajadores Jóvenes (STJ)</t>
  </si>
  <si>
    <t>Se entrega información de los subsidios a la contratación y a la cotización.</t>
  </si>
  <si>
    <t>Sistema de Pensiones Solidarias</t>
  </si>
  <si>
    <t>Volver Sistema de Pensiones Solidadias</t>
  </si>
  <si>
    <t>Volver a Bono por Hijo</t>
  </si>
  <si>
    <t>Volver Sistema de Pensiones Solidarias</t>
  </si>
  <si>
    <t>Volver a Subsidio Previsional a los Trabajadores Jóvenes</t>
  </si>
  <si>
    <t>Volver a Índice</t>
  </si>
  <si>
    <t>Subsecretaría de Previsión Social
Dirección de Estudios Previsionales</t>
  </si>
  <si>
    <r>
      <t>*</t>
    </r>
    <r>
      <rPr>
        <sz val="9"/>
        <color rgb="FF000000"/>
        <rFont val="Calibri"/>
        <family val="2"/>
        <scheme val="minor"/>
      </rPr>
      <t xml:space="preserve"> Con fecha febrero 2016 Fonasa puso término al convenio de recaudación que mantenía con IPS.</t>
    </r>
  </si>
  <si>
    <t>Número de beneficios concedidos mensuales en el Sistema de Pensiones Solidarias, según tipo de beneficio, sexo y origen de tramitación del beneficio</t>
  </si>
  <si>
    <t>abril'18</t>
  </si>
  <si>
    <t>Mayo'18</t>
  </si>
  <si>
    <t>mayo'18</t>
  </si>
  <si>
    <t>Junio'18</t>
  </si>
  <si>
    <t>junio'18</t>
  </si>
  <si>
    <t>Julio'18</t>
  </si>
  <si>
    <t>julio'18</t>
  </si>
  <si>
    <t>Agosto'18</t>
  </si>
  <si>
    <t>agosto'18</t>
  </si>
  <si>
    <t>El presente archivo contiene los principales cuadros del Informe Estadístico Mensual del Pilar Solidario del mes de septiembre de 2018. 
Correspondiente a:</t>
  </si>
  <si>
    <t>El presente archivo contiene los principales cuadros sobre el Sistema de Pensiones Solidarias del Informe Estadístico Mensual del Pilar Solidario del mes de septiembre de 2018. 
Los cuadros entregan información de los beneficios solicitados y concedidos mensualmente a nivel nacional, desde julio de 2008 a septiembre de 2018, asi como también la información de las solicitudes y concesiones a nivel regional y comunal acumulado a septiembre de 2018.</t>
  </si>
  <si>
    <t>Este archivo contiene información al 22 de octubre de 2018</t>
  </si>
  <si>
    <t>Solicitudes recibidas en el Sistema de Pensiones Solidarias, según mes, desde julio 2008 a septiembre 2018</t>
  </si>
  <si>
    <t>Concesiones en el Sistema de Pensiones Solidarias, por mes, desde julio 2008 a septiembre 2018</t>
  </si>
  <si>
    <t>Solicitudes recibidas en el Sistema de Pensiones Solidarias acumuladas desde julio 2008 a septiembre 2018, según región</t>
  </si>
  <si>
    <t>Concesiones en el Sistema de Pensiones Solidarias acumuladas desde julio 2008 a septiembre 2018, según región</t>
  </si>
  <si>
    <t>Julio de 2008 a septiembre 2018</t>
  </si>
  <si>
    <t>Acumuladas de julio de 2008 a septiembre de 2018</t>
  </si>
  <si>
    <t>Total a sept-18</t>
  </si>
  <si>
    <t>Septiembre '18</t>
  </si>
  <si>
    <t>septiembre'18</t>
  </si>
  <si>
    <t>Número de Solicitudes de Beneficios del Pilar Solidario según tipo de beneficio - XVI Región de Ñuble</t>
  </si>
  <si>
    <t>Número de Concesiones de Beneficios del Pilar Solidario según tipo de beneficio - XVI Región de Ñuble</t>
  </si>
  <si>
    <t>A continuación se entregan los principales cuadros sobre Bono por Hijo que contiene el Informe Estadístico Mensual del Pilar Solidario del mes de septiembre de 2018, incluyendo información de Solicitudes, Concesiones y Rechazos de Bono por hijo a nivel nacional, desde su implementación a la fecha, y las concesiones a nivel regional.</t>
  </si>
  <si>
    <t>Concesiones de Bono por Hijo a nivel nacional, por mes, desde Agosto 2009 a septiembre 2018</t>
  </si>
  <si>
    <t>Solicitudes, Rechazos y concesiones a nivel nacional, por mes, desde Agosto 2009 a septiembre 2018</t>
  </si>
  <si>
    <t>Concesiones de Bono por Hijo a nivel regional en el mes de septiembre de 2018</t>
  </si>
  <si>
    <t>Agosto 2009 a septiembre 2018</t>
  </si>
  <si>
    <t>Septiembre de 2018</t>
  </si>
  <si>
    <t>Cuota Única</t>
  </si>
  <si>
    <t>Ñuble</t>
  </si>
  <si>
    <t>XVI</t>
  </si>
  <si>
    <t>A continuación se entregan los principales cuadros sobre el Subsidio Previsional a los Trabajadores Jóvenes del Informe Estadístico Mensual del Pilar Solidario a septiembre de 2018</t>
  </si>
  <si>
    <t>Solicitudes del Subsidio a la Contratación por parte del empleador, por mes, desde Octubre 2008 a septiembre 2018</t>
  </si>
  <si>
    <t>Solicitudes de subsidio a la contratación, según estado de la solicitud, por mes, desde enero 2012 a septiembre 2018</t>
  </si>
  <si>
    <t>Solicitudes del Subsidio a la cotización según sexo, por mes, julio 2011 a septiembre 2018</t>
  </si>
  <si>
    <t>Solicitudes del subsidio a la cotización, según estado de las solicitudes, sexo, por mes, desde julio 2011 a septiembre 2018</t>
  </si>
  <si>
    <t>Subsidios pagados según tipo de subsidio, por mes, desde abril 2009 a septiembre 2018</t>
  </si>
  <si>
    <t>A sep-18</t>
  </si>
  <si>
    <t>Enero de 2012 a septiembre de 2018</t>
  </si>
  <si>
    <t>Julio de 2011 a septiembre de 2018</t>
  </si>
  <si>
    <t>Marzo 2009 a septiembre 2018</t>
  </si>
  <si>
    <t>ÑUBLE</t>
  </si>
  <si>
    <t>Octubre de 2008 a septiembre 2018</t>
  </si>
  <si>
    <t>Solicitudes y Concesiones en el Sistema de Pensiones Solidarias acumulado a septiembre 2018 por región y comuna:</t>
  </si>
  <si>
    <t xml:space="preserve">El número de pensiones concesionadas no coincide con el número de pensiones pagadas por las siguientes razones:
• El total acumulado de concesiones de la Reforma Previsional incluye personas fallecidas:
El número de personas fallecidas durante el mes de septiembre 2018 con PBS correspondió a 1.088.
El número aproximado de personas fallecidas con PBS durante el periodo jul-08 a sep-18 correspondió a 147.308. 
• Existen personas a quienes se les ha extinguido o suspendido el beneficio.
• El mes de concedida la pensión no necesariamente coincide con el primer mes de pago.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</si>
</sst>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0.0"/>
  </numFmts>
  <fonts count="34" x14ac:knownFonts="1">
    <font>
      <sz val="11"/>
      <color theme="1"/>
      <name val="Calibri"/>
      <family val="2"/>
      <scheme val="minor"/>
    </font>
    <font>
      <sz val="11"/>
      <color theme="1"/>
      <name val="Calibri"/>
      <family val="2"/>
      <scheme val="minor"/>
    </font>
    <font>
      <sz val="11"/>
      <color theme="0"/>
      <name val="Calibri"/>
      <family val="2"/>
      <scheme val="minor"/>
    </font>
    <font>
      <b/>
      <sz val="9"/>
      <color theme="0"/>
      <name val="Calibri"/>
      <family val="2"/>
      <scheme val="minor"/>
    </font>
    <font>
      <sz val="9"/>
      <color theme="0"/>
      <name val="Calibri"/>
      <family val="2"/>
      <scheme val="minor"/>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sz val="10"/>
      <name val="Arial"/>
      <family val="2"/>
    </font>
    <font>
      <u/>
      <sz val="11"/>
      <color theme="10"/>
      <name val="Calibri"/>
      <family val="2"/>
    </font>
    <font>
      <sz val="9"/>
      <color indexed="8"/>
      <name val="Calibri"/>
      <family val="2"/>
      <scheme val="minor"/>
    </font>
    <font>
      <b/>
      <sz val="9"/>
      <color indexed="8"/>
      <name val="Calibri"/>
      <family val="2"/>
      <scheme val="minor"/>
    </font>
    <font>
      <u/>
      <sz val="9"/>
      <color theme="10"/>
      <name val="Calibri"/>
      <family val="2"/>
      <scheme val="minor"/>
    </font>
    <font>
      <b/>
      <sz val="9"/>
      <color theme="3"/>
      <name val="Calibri"/>
      <family val="2"/>
      <scheme val="minor"/>
    </font>
    <font>
      <b/>
      <u/>
      <sz val="9"/>
      <color indexed="8"/>
      <name val="Calibri"/>
      <family val="2"/>
      <scheme val="minor"/>
    </font>
    <font>
      <b/>
      <sz val="10"/>
      <color theme="1"/>
      <name val="Calibri"/>
      <family val="2"/>
      <scheme val="minor"/>
    </font>
    <font>
      <b/>
      <sz val="9"/>
      <color rgb="FFFFFFFF"/>
      <name val="Calibri"/>
      <family val="2"/>
      <scheme val="minor"/>
    </font>
    <font>
      <b/>
      <sz val="9"/>
      <color rgb="FF000000"/>
      <name val="Calibri"/>
      <family val="2"/>
      <scheme val="minor"/>
    </font>
    <font>
      <sz val="9"/>
      <color rgb="FF000000"/>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u/>
      <sz val="10"/>
      <color theme="10"/>
      <name val="Calibri"/>
      <family val="2"/>
    </font>
    <font>
      <b/>
      <sz val="10"/>
      <color indexed="8"/>
      <name val="Calibri"/>
      <family val="2"/>
      <scheme val="minor"/>
    </font>
    <font>
      <b/>
      <u/>
      <sz val="9"/>
      <color theme="10"/>
      <name val="Calibri"/>
      <family val="2"/>
    </font>
    <font>
      <b/>
      <u/>
      <sz val="10"/>
      <color theme="10"/>
      <name val="Calibri"/>
      <family val="2"/>
    </font>
    <font>
      <b/>
      <u/>
      <sz val="9"/>
      <color indexed="30"/>
      <name val="Calibri"/>
      <family val="2"/>
    </font>
    <font>
      <b/>
      <u/>
      <sz val="10"/>
      <color theme="10"/>
      <name val="Calibri"/>
      <family val="2"/>
      <scheme val="minor"/>
    </font>
    <font>
      <sz val="9"/>
      <color rgb="FF000000"/>
      <name val="Calibri"/>
      <family val="2"/>
    </font>
    <font>
      <sz val="8"/>
      <name val="Arial"/>
      <family val="2"/>
    </font>
    <font>
      <b/>
      <sz val="9"/>
      <color rgb="FF000000"/>
      <name val="Calibri"/>
      <family val="2"/>
    </font>
    <font>
      <b/>
      <sz val="8"/>
      <name val="Arial"/>
      <family val="2"/>
    </font>
  </fonts>
  <fills count="15">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C0504D"/>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E6B8B7"/>
        <bgColor indexed="64"/>
      </patternFill>
    </fill>
    <fill>
      <patternFill patternType="solid">
        <fgColor theme="4"/>
        <bgColor indexed="64"/>
      </patternFill>
    </fill>
  </fills>
  <borders count="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9" fillId="0" borderId="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9" fontId="9" fillId="0" borderId="0" applyFont="0" applyFill="0" applyBorder="0" applyAlignment="0" applyProtection="0"/>
    <xf numFmtId="0" fontId="20" fillId="0" borderId="0" applyNumberFormat="0" applyFill="0" applyBorder="0" applyAlignment="0" applyProtection="0"/>
    <xf numFmtId="0" fontId="9" fillId="0" borderId="0"/>
    <xf numFmtId="0" fontId="9" fillId="0" borderId="0"/>
  </cellStyleXfs>
  <cellXfs count="524">
    <xf numFmtId="0" fontId="0" fillId="0" borderId="0" xfId="0"/>
    <xf numFmtId="164" fontId="5" fillId="3" borderId="14" xfId="3" applyNumberFormat="1" applyFont="1" applyFill="1" applyBorder="1" applyAlignment="1">
      <alignment horizontal="left" vertical="center" wrapText="1"/>
    </xf>
    <xf numFmtId="164" fontId="6" fillId="3" borderId="9" xfId="3" applyNumberFormat="1" applyFont="1" applyFill="1" applyBorder="1" applyAlignment="1">
      <alignment horizontal="center" vertical="center"/>
    </xf>
    <xf numFmtId="164" fontId="6" fillId="3" borderId="10" xfId="3" applyNumberFormat="1" applyFont="1" applyFill="1" applyBorder="1" applyAlignment="1">
      <alignment horizontal="center" vertical="center"/>
    </xf>
    <xf numFmtId="164" fontId="5" fillId="3" borderId="10" xfId="3" applyNumberFormat="1" applyFont="1" applyFill="1" applyBorder="1" applyAlignment="1">
      <alignment horizontal="center" vertical="center"/>
    </xf>
    <xf numFmtId="164" fontId="5" fillId="3" borderId="11" xfId="3" applyNumberFormat="1" applyFont="1" applyFill="1" applyBorder="1" applyAlignment="1">
      <alignment horizontal="center" vertical="center"/>
    </xf>
    <xf numFmtId="164" fontId="5" fillId="3" borderId="9" xfId="3" applyNumberFormat="1" applyFont="1" applyFill="1" applyBorder="1" applyAlignment="1">
      <alignment horizontal="center" vertical="center"/>
    </xf>
    <xf numFmtId="164" fontId="5" fillId="3" borderId="12" xfId="3" applyNumberFormat="1" applyFont="1" applyFill="1" applyBorder="1" applyAlignment="1">
      <alignment horizontal="center" vertical="center"/>
    </xf>
    <xf numFmtId="164" fontId="6" fillId="3" borderId="13" xfId="3" applyNumberFormat="1" applyFont="1" applyFill="1" applyBorder="1" applyAlignment="1">
      <alignment horizontal="center" vertical="center"/>
    </xf>
    <xf numFmtId="164" fontId="6" fillId="3" borderId="12" xfId="3" applyNumberFormat="1" applyFont="1" applyFill="1" applyBorder="1" applyAlignment="1">
      <alignment horizontal="center" vertical="center"/>
    </xf>
    <xf numFmtId="164" fontId="7" fillId="3" borderId="14" xfId="3" applyNumberFormat="1" applyFont="1" applyFill="1" applyBorder="1" applyAlignment="1">
      <alignment horizontal="left" vertical="center" wrapText="1"/>
    </xf>
    <xf numFmtId="164" fontId="8" fillId="3" borderId="9" xfId="1" applyNumberFormat="1" applyFont="1" applyFill="1" applyBorder="1"/>
    <xf numFmtId="164" fontId="7" fillId="3" borderId="9" xfId="1" applyNumberFormat="1" applyFont="1" applyFill="1" applyBorder="1"/>
    <xf numFmtId="164" fontId="7" fillId="3" borderId="11" xfId="1" applyNumberFormat="1" applyFont="1" applyFill="1" applyBorder="1"/>
    <xf numFmtId="164" fontId="7" fillId="3" borderId="15" xfId="1" applyNumberFormat="1" applyFont="1" applyFill="1" applyBorder="1"/>
    <xf numFmtId="164" fontId="8" fillId="3" borderId="13" xfId="1" applyNumberFormat="1" applyFont="1" applyFill="1" applyBorder="1"/>
    <xf numFmtId="164" fontId="8" fillId="3" borderId="15" xfId="1" applyNumberFormat="1" applyFont="1" applyFill="1" applyBorder="1"/>
    <xf numFmtId="164" fontId="5" fillId="3" borderId="14" xfId="3" applyNumberFormat="1" applyFont="1" applyFill="1" applyBorder="1" applyAlignment="1">
      <alignment vertical="center" wrapText="1"/>
    </xf>
    <xf numFmtId="164" fontId="8" fillId="3" borderId="16" xfId="1" applyNumberFormat="1" applyFont="1" applyFill="1" applyBorder="1" applyAlignment="1">
      <alignment vertical="center"/>
    </xf>
    <xf numFmtId="164" fontId="7" fillId="3" borderId="16" xfId="1" applyNumberFormat="1" applyFont="1" applyFill="1" applyBorder="1" applyAlignment="1">
      <alignment vertical="center"/>
    </xf>
    <xf numFmtId="164" fontId="7" fillId="3" borderId="17" xfId="1" applyNumberFormat="1" applyFont="1" applyFill="1" applyBorder="1" applyAlignment="1">
      <alignment vertical="center"/>
    </xf>
    <xf numFmtId="164" fontId="8" fillId="3" borderId="18" xfId="1" applyNumberFormat="1" applyFont="1" applyFill="1" applyBorder="1" applyAlignment="1">
      <alignment vertical="center"/>
    </xf>
    <xf numFmtId="164" fontId="8" fillId="3" borderId="17" xfId="1" applyNumberFormat="1" applyFont="1" applyFill="1" applyBorder="1" applyAlignment="1">
      <alignment vertical="center"/>
    </xf>
    <xf numFmtId="164" fontId="6" fillId="0" borderId="19" xfId="3" applyNumberFormat="1" applyFont="1" applyFill="1" applyBorder="1" applyAlignment="1">
      <alignment vertical="center" wrapText="1"/>
    </xf>
    <xf numFmtId="164" fontId="8" fillId="0" borderId="9" xfId="1" applyNumberFormat="1" applyFont="1" applyFill="1" applyBorder="1"/>
    <xf numFmtId="164" fontId="8" fillId="0" borderId="10" xfId="1" applyNumberFormat="1" applyFont="1" applyFill="1" applyBorder="1"/>
    <xf numFmtId="164" fontId="6" fillId="4" borderId="10" xfId="3" applyNumberFormat="1" applyFont="1" applyFill="1" applyBorder="1" applyAlignment="1">
      <alignment horizontal="center" vertical="center"/>
    </xf>
    <xf numFmtId="164" fontId="8" fillId="0" borderId="10" xfId="1" applyNumberFormat="1" applyFont="1" applyBorder="1"/>
    <xf numFmtId="164" fontId="6" fillId="4" borderId="20" xfId="3" applyNumberFormat="1" applyFont="1" applyFill="1" applyBorder="1" applyAlignment="1">
      <alignment horizontal="center" vertical="center"/>
    </xf>
    <xf numFmtId="164" fontId="8" fillId="0" borderId="9" xfId="1" applyNumberFormat="1" applyFont="1" applyBorder="1"/>
    <xf numFmtId="164" fontId="8" fillId="0" borderId="15" xfId="1" applyNumberFormat="1" applyFont="1" applyBorder="1"/>
    <xf numFmtId="164" fontId="8" fillId="0" borderId="13" xfId="1" applyNumberFormat="1" applyFont="1" applyBorder="1"/>
    <xf numFmtId="164" fontId="6" fillId="0" borderId="14" xfId="3" applyNumberFormat="1" applyFont="1" applyFill="1" applyBorder="1" applyAlignment="1">
      <alignment vertical="center" wrapText="1"/>
    </xf>
    <xf numFmtId="164" fontId="8" fillId="0" borderId="21" xfId="1" applyNumberFormat="1" applyFont="1" applyBorder="1"/>
    <xf numFmtId="164" fontId="8" fillId="0" borderId="22" xfId="1" applyNumberFormat="1" applyFont="1" applyBorder="1"/>
    <xf numFmtId="164" fontId="6" fillId="4" borderId="14" xfId="3" applyNumberFormat="1" applyFont="1" applyFill="1" applyBorder="1" applyAlignment="1">
      <alignment vertical="center" wrapText="1"/>
    </xf>
    <xf numFmtId="164" fontId="6" fillId="3" borderId="14" xfId="3" applyNumberFormat="1" applyFont="1" applyFill="1" applyBorder="1" applyAlignment="1">
      <alignment vertical="center" wrapText="1"/>
    </xf>
    <xf numFmtId="164" fontId="8" fillId="3" borderId="10" xfId="1" applyNumberFormat="1" applyFont="1" applyFill="1" applyBorder="1"/>
    <xf numFmtId="164" fontId="6" fillId="3" borderId="20" xfId="3" applyNumberFormat="1" applyFont="1" applyFill="1" applyBorder="1" applyAlignment="1">
      <alignment horizontal="center" vertical="center"/>
    </xf>
    <xf numFmtId="164" fontId="5" fillId="0" borderId="23" xfId="3" applyNumberFormat="1" applyFont="1" applyFill="1" applyBorder="1" applyAlignment="1">
      <alignment vertical="center" wrapText="1"/>
    </xf>
    <xf numFmtId="164" fontId="7" fillId="0" borderId="24" xfId="1" applyNumberFormat="1" applyFont="1" applyFill="1" applyBorder="1" applyAlignment="1">
      <alignment vertical="center"/>
    </xf>
    <xf numFmtId="164" fontId="7" fillId="0" borderId="25" xfId="1" applyNumberFormat="1" applyFont="1" applyFill="1" applyBorder="1" applyAlignment="1">
      <alignment vertical="center"/>
    </xf>
    <xf numFmtId="164" fontId="4" fillId="5" borderId="9" xfId="3" applyNumberFormat="1" applyFont="1" applyFill="1" applyBorder="1" applyAlignment="1">
      <alignment horizontal="center" vertical="center"/>
    </xf>
    <xf numFmtId="164" fontId="4" fillId="5" borderId="10" xfId="3" applyNumberFormat="1" applyFont="1" applyFill="1" applyBorder="1" applyAlignment="1">
      <alignment horizontal="center" vertical="center"/>
    </xf>
    <xf numFmtId="164" fontId="3" fillId="5" borderId="10" xfId="3" applyNumberFormat="1" applyFont="1" applyFill="1" applyBorder="1" applyAlignment="1">
      <alignment horizontal="center" vertical="center" wrapText="1"/>
    </xf>
    <xf numFmtId="164" fontId="4" fillId="5" borderId="10" xfId="3" applyNumberFormat="1" applyFont="1" applyFill="1" applyBorder="1" applyAlignment="1">
      <alignment horizontal="center" vertical="center" wrapText="1"/>
    </xf>
    <xf numFmtId="0" fontId="3" fillId="5" borderId="11" xfId="3" applyNumberFormat="1" applyFont="1" applyFill="1" applyBorder="1" applyAlignment="1">
      <alignment horizontal="center" vertical="center" wrapText="1"/>
    </xf>
    <xf numFmtId="164" fontId="3" fillId="5" borderId="9" xfId="3" applyNumberFormat="1" applyFont="1" applyFill="1" applyBorder="1" applyAlignment="1">
      <alignment horizontal="center" vertical="center" wrapText="1"/>
    </xf>
    <xf numFmtId="164" fontId="3" fillId="5" borderId="12" xfId="3" applyNumberFormat="1" applyFont="1" applyFill="1" applyBorder="1" applyAlignment="1">
      <alignment horizontal="center" vertical="center" wrapText="1"/>
    </xf>
    <xf numFmtId="0" fontId="3" fillId="5" borderId="13" xfId="3" applyNumberFormat="1" applyFont="1" applyFill="1" applyBorder="1" applyAlignment="1">
      <alignment horizontal="center" vertical="center" wrapText="1"/>
    </xf>
    <xf numFmtId="0" fontId="3" fillId="5" borderId="10" xfId="3" applyNumberFormat="1" applyFont="1" applyFill="1" applyBorder="1" applyAlignment="1">
      <alignment horizontal="center" vertical="center" wrapText="1"/>
    </xf>
    <xf numFmtId="0" fontId="3" fillId="5" borderId="12" xfId="3" applyNumberFormat="1" applyFont="1" applyFill="1" applyBorder="1" applyAlignment="1">
      <alignment horizontal="center" vertical="center" wrapText="1"/>
    </xf>
    <xf numFmtId="164" fontId="5" fillId="3" borderId="19" xfId="3" applyNumberFormat="1" applyFont="1" applyFill="1" applyBorder="1" applyAlignment="1">
      <alignment horizontal="left" vertical="center" wrapText="1"/>
    </xf>
    <xf numFmtId="164" fontId="8" fillId="3" borderId="31" xfId="1" applyNumberFormat="1" applyFont="1" applyFill="1" applyBorder="1"/>
    <xf numFmtId="164" fontId="8" fillId="3" borderId="32" xfId="1" applyNumberFormat="1" applyFont="1" applyFill="1" applyBorder="1"/>
    <xf numFmtId="164" fontId="5" fillId="3" borderId="32" xfId="3" applyNumberFormat="1" applyFont="1" applyFill="1" applyBorder="1" applyAlignment="1">
      <alignment horizontal="center" vertical="center"/>
    </xf>
    <xf numFmtId="164" fontId="5" fillId="3" borderId="33" xfId="3" applyNumberFormat="1" applyFont="1" applyFill="1" applyBorder="1" applyAlignment="1">
      <alignment horizontal="center" vertical="center"/>
    </xf>
    <xf numFmtId="164" fontId="5" fillId="3" borderId="34" xfId="1" applyNumberFormat="1" applyFont="1" applyFill="1" applyBorder="1" applyAlignment="1">
      <alignment vertical="center" wrapText="1"/>
    </xf>
    <xf numFmtId="164" fontId="6" fillId="3" borderId="35" xfId="3" applyNumberFormat="1" applyFont="1" applyFill="1" applyBorder="1" applyAlignment="1">
      <alignment horizontal="center" vertical="center"/>
    </xf>
    <xf numFmtId="164" fontId="8" fillId="3" borderId="21" xfId="1" applyNumberFormat="1" applyFont="1" applyFill="1" applyBorder="1"/>
    <xf numFmtId="164" fontId="8" fillId="3" borderId="36" xfId="1" applyNumberFormat="1" applyFont="1" applyFill="1" applyBorder="1"/>
    <xf numFmtId="164" fontId="8" fillId="3" borderId="37" xfId="1" applyNumberFormat="1" applyFont="1" applyFill="1" applyBorder="1"/>
    <xf numFmtId="164" fontId="5" fillId="3" borderId="38" xfId="3" applyNumberFormat="1" applyFont="1" applyFill="1" applyBorder="1" applyAlignment="1">
      <alignment horizontal="center" vertical="center"/>
    </xf>
    <xf numFmtId="164" fontId="5" fillId="3" borderId="20" xfId="1" applyNumberFormat="1" applyFont="1" applyFill="1" applyBorder="1" applyAlignment="1">
      <alignment vertical="center" wrapText="1"/>
    </xf>
    <xf numFmtId="164" fontId="8" fillId="3" borderId="12" xfId="1" applyNumberFormat="1" applyFont="1" applyFill="1" applyBorder="1"/>
    <xf numFmtId="164" fontId="8" fillId="3" borderId="16" xfId="1" applyNumberFormat="1" applyFont="1" applyFill="1" applyBorder="1"/>
    <xf numFmtId="164" fontId="8" fillId="3" borderId="17" xfId="1" applyNumberFormat="1" applyFont="1" applyFill="1" applyBorder="1"/>
    <xf numFmtId="164" fontId="8" fillId="3" borderId="39" xfId="1" applyNumberFormat="1" applyFont="1" applyFill="1" applyBorder="1"/>
    <xf numFmtId="164" fontId="6" fillId="4" borderId="19" xfId="3" applyNumberFormat="1" applyFont="1" applyFill="1" applyBorder="1" applyAlignment="1">
      <alignment vertical="center" wrapText="1"/>
    </xf>
    <xf numFmtId="164" fontId="8" fillId="0" borderId="31" xfId="1" applyNumberFormat="1" applyFont="1" applyFill="1" applyBorder="1"/>
    <xf numFmtId="164" fontId="8" fillId="0" borderId="32" xfId="1" applyNumberFormat="1" applyFont="1" applyFill="1" applyBorder="1"/>
    <xf numFmtId="164" fontId="5" fillId="4" borderId="32" xfId="3" applyNumberFormat="1" applyFont="1" applyFill="1" applyBorder="1" applyAlignment="1">
      <alignment horizontal="center" vertical="center"/>
    </xf>
    <xf numFmtId="164" fontId="8" fillId="0" borderId="32" xfId="1" applyNumberFormat="1" applyFont="1" applyBorder="1"/>
    <xf numFmtId="164" fontId="5" fillId="4" borderId="33" xfId="3" applyNumberFormat="1" applyFont="1" applyFill="1" applyBorder="1" applyAlignment="1">
      <alignment horizontal="center" vertical="center"/>
    </xf>
    <xf numFmtId="164" fontId="5" fillId="4" borderId="34" xfId="1" applyNumberFormat="1" applyFont="1" applyFill="1" applyBorder="1" applyAlignment="1">
      <alignment vertical="center" wrapText="1"/>
    </xf>
    <xf numFmtId="164" fontId="8" fillId="0" borderId="31" xfId="1" applyNumberFormat="1" applyFont="1" applyBorder="1"/>
    <xf numFmtId="164" fontId="8" fillId="0" borderId="35" xfId="1" applyNumberFormat="1" applyFont="1" applyBorder="1"/>
    <xf numFmtId="164" fontId="5" fillId="4" borderId="10" xfId="3" applyNumberFormat="1" applyFont="1" applyFill="1" applyBorder="1" applyAlignment="1">
      <alignment horizontal="center" vertical="center"/>
    </xf>
    <xf numFmtId="164" fontId="5" fillId="4" borderId="38" xfId="3" applyNumberFormat="1" applyFont="1" applyFill="1" applyBorder="1" applyAlignment="1">
      <alignment horizontal="center" vertical="center"/>
    </xf>
    <xf numFmtId="164" fontId="5" fillId="4" borderId="20" xfId="1" applyNumberFormat="1" applyFont="1" applyFill="1" applyBorder="1" applyAlignment="1">
      <alignment vertical="center" wrapText="1"/>
    </xf>
    <xf numFmtId="164" fontId="8" fillId="0" borderId="12" xfId="1" applyNumberFormat="1" applyFont="1" applyBorder="1"/>
    <xf numFmtId="164" fontId="6" fillId="4" borderId="8" xfId="3" applyNumberFormat="1" applyFont="1" applyFill="1" applyBorder="1" applyAlignment="1">
      <alignment vertical="center" wrapText="1"/>
    </xf>
    <xf numFmtId="164" fontId="8" fillId="0" borderId="21" xfId="1" applyNumberFormat="1" applyFont="1" applyFill="1" applyBorder="1"/>
    <xf numFmtId="164" fontId="5" fillId="4" borderId="21" xfId="3" applyNumberFormat="1" applyFont="1" applyFill="1" applyBorder="1" applyAlignment="1">
      <alignment horizontal="center" vertical="center"/>
    </xf>
    <xf numFmtId="164" fontId="7" fillId="3" borderId="10" xfId="1" applyNumberFormat="1" applyFont="1" applyFill="1" applyBorder="1"/>
    <xf numFmtId="164" fontId="7" fillId="3" borderId="12" xfId="1" applyNumberFormat="1" applyFont="1" applyFill="1" applyBorder="1"/>
    <xf numFmtId="164" fontId="5" fillId="4" borderId="20" xfId="3" applyNumberFormat="1" applyFont="1" applyFill="1" applyBorder="1" applyAlignment="1">
      <alignment horizontal="center" vertical="center"/>
    </xf>
    <xf numFmtId="164" fontId="5" fillId="4" borderId="14" xfId="3" applyNumberFormat="1" applyFont="1" applyFill="1" applyBorder="1" applyAlignment="1">
      <alignment vertical="center" wrapText="1"/>
    </xf>
    <xf numFmtId="164" fontId="7" fillId="0" borderId="9" xfId="1" applyNumberFormat="1" applyFont="1" applyFill="1" applyBorder="1"/>
    <xf numFmtId="164" fontId="7" fillId="0" borderId="10" xfId="1" applyNumberFormat="1" applyFont="1" applyFill="1" applyBorder="1"/>
    <xf numFmtId="164" fontId="7" fillId="0" borderId="10" xfId="1" applyNumberFormat="1" applyFont="1" applyBorder="1"/>
    <xf numFmtId="164" fontId="7" fillId="0" borderId="9" xfId="1" applyNumberFormat="1" applyFont="1" applyBorder="1"/>
    <xf numFmtId="164" fontId="7" fillId="0" borderId="12" xfId="1" applyNumberFormat="1" applyFont="1" applyBorder="1"/>
    <xf numFmtId="164" fontId="4" fillId="5" borderId="26" xfId="3" applyNumberFormat="1" applyFont="1" applyFill="1" applyBorder="1" applyAlignment="1">
      <alignment horizontal="center" vertical="center"/>
    </xf>
    <xf numFmtId="164" fontId="4" fillId="5" borderId="27" xfId="3" applyNumberFormat="1" applyFont="1" applyFill="1" applyBorder="1" applyAlignment="1">
      <alignment horizontal="center" vertical="center"/>
    </xf>
    <xf numFmtId="164" fontId="3" fillId="5" borderId="27" xfId="3" applyNumberFormat="1" applyFont="1" applyFill="1" applyBorder="1" applyAlignment="1">
      <alignment horizontal="center" vertical="center"/>
    </xf>
    <xf numFmtId="164" fontId="3" fillId="5" borderId="28" xfId="3" applyNumberFormat="1" applyFont="1" applyFill="1" applyBorder="1" applyAlignment="1">
      <alignment horizontal="center" vertical="center"/>
    </xf>
    <xf numFmtId="0" fontId="3" fillId="5" borderId="29" xfId="3" applyNumberFormat="1" applyFont="1" applyFill="1" applyBorder="1" applyAlignment="1">
      <alignment horizontal="center" vertical="center" wrapText="1"/>
    </xf>
    <xf numFmtId="164" fontId="3" fillId="5" borderId="26" xfId="3" applyNumberFormat="1" applyFont="1" applyFill="1" applyBorder="1" applyAlignment="1">
      <alignment horizontal="center" vertical="center" wrapText="1"/>
    </xf>
    <xf numFmtId="164" fontId="3" fillId="5" borderId="30" xfId="3" applyNumberFormat="1" applyFont="1" applyFill="1" applyBorder="1" applyAlignment="1">
      <alignment horizontal="center" vertical="center" wrapText="1"/>
    </xf>
    <xf numFmtId="0" fontId="3" fillId="5" borderId="26" xfId="3" applyNumberFormat="1" applyFont="1" applyFill="1" applyBorder="1" applyAlignment="1">
      <alignment horizontal="center" vertical="center" wrapText="1"/>
    </xf>
    <xf numFmtId="0" fontId="3" fillId="5" borderId="27" xfId="3" applyNumberFormat="1" applyFont="1" applyFill="1" applyBorder="1" applyAlignment="1">
      <alignment horizontal="center" vertical="center" wrapText="1"/>
    </xf>
    <xf numFmtId="0" fontId="3" fillId="5" borderId="30" xfId="3" applyNumberFormat="1" applyFont="1" applyFill="1" applyBorder="1" applyAlignment="1">
      <alignment horizontal="center" vertical="center" wrapText="1"/>
    </xf>
    <xf numFmtId="164" fontId="5" fillId="0" borderId="46" xfId="3" applyNumberFormat="1" applyFont="1" applyFill="1" applyBorder="1" applyAlignment="1">
      <alignment vertical="center" wrapText="1"/>
    </xf>
    <xf numFmtId="164" fontId="6" fillId="0" borderId="47" xfId="3" applyNumberFormat="1" applyFont="1" applyFill="1" applyBorder="1" applyAlignment="1">
      <alignment vertical="center" wrapText="1"/>
    </xf>
    <xf numFmtId="164" fontId="6" fillId="0" borderId="32" xfId="3" applyNumberFormat="1" applyFont="1" applyFill="1" applyBorder="1" applyAlignment="1">
      <alignment vertical="center" wrapText="1"/>
    </xf>
    <xf numFmtId="164" fontId="6" fillId="0" borderId="33" xfId="3" applyNumberFormat="1" applyFont="1" applyFill="1" applyBorder="1" applyAlignment="1">
      <alignment vertical="center" wrapText="1"/>
    </xf>
    <xf numFmtId="164" fontId="6" fillId="0" borderId="48" xfId="3" applyNumberFormat="1" applyFont="1" applyFill="1" applyBorder="1" applyAlignment="1">
      <alignment vertical="center" wrapText="1"/>
    </xf>
    <xf numFmtId="165" fontId="6" fillId="0" borderId="49" xfId="2" applyNumberFormat="1" applyFont="1" applyFill="1" applyBorder="1"/>
    <xf numFmtId="164" fontId="6" fillId="0" borderId="9" xfId="3" applyNumberFormat="1" applyFont="1" applyFill="1" applyBorder="1" applyAlignment="1">
      <alignment vertical="center" wrapText="1"/>
    </xf>
    <xf numFmtId="164" fontId="6" fillId="0" borderId="50" xfId="3" applyNumberFormat="1" applyFont="1" applyFill="1" applyBorder="1" applyAlignment="1">
      <alignment vertical="center" wrapText="1"/>
    </xf>
    <xf numFmtId="164" fontId="6" fillId="0" borderId="51" xfId="3" applyNumberFormat="1" applyFont="1" applyFill="1" applyBorder="1" applyAlignment="1">
      <alignment vertical="center" wrapText="1"/>
    </xf>
    <xf numFmtId="164" fontId="6" fillId="0" borderId="52" xfId="3" applyNumberFormat="1" applyFont="1" applyFill="1" applyBorder="1" applyAlignment="1">
      <alignment vertical="center" wrapText="1"/>
    </xf>
    <xf numFmtId="164" fontId="6" fillId="0" borderId="53" xfId="3" applyNumberFormat="1" applyFont="1" applyFill="1" applyBorder="1" applyAlignment="1">
      <alignment vertical="center" wrapText="1"/>
    </xf>
    <xf numFmtId="164" fontId="6" fillId="0" borderId="13" xfId="3" applyNumberFormat="1" applyFont="1" applyFill="1" applyBorder="1" applyAlignment="1">
      <alignment vertical="center" wrapText="1"/>
    </xf>
    <xf numFmtId="164" fontId="6" fillId="0" borderId="10" xfId="3" applyNumberFormat="1" applyFont="1" applyFill="1" applyBorder="1" applyAlignment="1">
      <alignment vertical="center" wrapText="1"/>
    </xf>
    <xf numFmtId="164" fontId="6" fillId="0" borderId="38" xfId="3" applyNumberFormat="1" applyFont="1" applyFill="1" applyBorder="1" applyAlignment="1">
      <alignment vertical="center" wrapText="1"/>
    </xf>
    <xf numFmtId="164" fontId="6" fillId="0" borderId="54" xfId="3" applyNumberFormat="1" applyFont="1" applyFill="1" applyBorder="1" applyAlignment="1">
      <alignment vertical="center" wrapText="1"/>
    </xf>
    <xf numFmtId="165" fontId="6" fillId="0" borderId="20" xfId="2" applyNumberFormat="1" applyFont="1" applyFill="1" applyBorder="1"/>
    <xf numFmtId="164" fontId="6" fillId="0" borderId="12" xfId="3" applyNumberFormat="1" applyFont="1" applyFill="1" applyBorder="1" applyAlignment="1">
      <alignment vertical="center" wrapText="1"/>
    </xf>
    <xf numFmtId="164" fontId="5" fillId="3" borderId="55" xfId="3" applyNumberFormat="1" applyFont="1" applyFill="1" applyBorder="1" applyAlignment="1">
      <alignment vertical="center" wrapText="1"/>
    </xf>
    <xf numFmtId="164" fontId="6" fillId="3" borderId="18" xfId="3" applyNumberFormat="1" applyFont="1" applyFill="1" applyBorder="1" applyAlignment="1">
      <alignment vertical="center" wrapText="1"/>
    </xf>
    <xf numFmtId="164" fontId="6" fillId="3" borderId="39" xfId="3" applyNumberFormat="1" applyFont="1" applyFill="1" applyBorder="1" applyAlignment="1">
      <alignment vertical="center" wrapText="1"/>
    </xf>
    <xf numFmtId="164" fontId="5" fillId="3" borderId="39" xfId="3" applyNumberFormat="1" applyFont="1" applyFill="1" applyBorder="1" applyAlignment="1">
      <alignment vertical="center" wrapText="1"/>
    </xf>
    <xf numFmtId="164" fontId="5" fillId="3" borderId="56" xfId="3" applyNumberFormat="1" applyFont="1" applyFill="1" applyBorder="1" applyAlignment="1">
      <alignment vertical="center" wrapText="1"/>
    </xf>
    <xf numFmtId="164" fontId="5" fillId="3" borderId="57" xfId="3" applyNumberFormat="1" applyFont="1" applyFill="1" applyBorder="1" applyAlignment="1">
      <alignment vertical="center" wrapText="1"/>
    </xf>
    <xf numFmtId="165" fontId="6" fillId="3" borderId="58" xfId="2" applyNumberFormat="1" applyFont="1" applyFill="1" applyBorder="1"/>
    <xf numFmtId="164" fontId="6" fillId="3" borderId="59" xfId="3" applyNumberFormat="1" applyFont="1" applyFill="1" applyBorder="1" applyAlignment="1">
      <alignment vertical="center" wrapText="1"/>
    </xf>
    <xf numFmtId="164" fontId="6" fillId="3" borderId="60" xfId="3" applyNumberFormat="1" applyFont="1" applyFill="1" applyBorder="1" applyAlignment="1">
      <alignment vertical="center" wrapText="1"/>
    </xf>
    <xf numFmtId="164" fontId="6" fillId="3" borderId="61" xfId="3" applyNumberFormat="1" applyFont="1" applyFill="1" applyBorder="1" applyAlignment="1">
      <alignment vertical="center" wrapText="1"/>
    </xf>
    <xf numFmtId="164" fontId="6" fillId="3" borderId="62" xfId="3" applyNumberFormat="1" applyFont="1" applyFill="1" applyBorder="1" applyAlignment="1">
      <alignment vertical="center" wrapText="1"/>
    </xf>
    <xf numFmtId="164" fontId="6" fillId="3" borderId="63" xfId="3" applyNumberFormat="1" applyFont="1" applyFill="1" applyBorder="1" applyAlignment="1">
      <alignment vertical="center" wrapText="1"/>
    </xf>
    <xf numFmtId="164" fontId="5" fillId="0" borderId="1" xfId="3" applyNumberFormat="1" applyFont="1" applyFill="1" applyBorder="1" applyAlignment="1">
      <alignment vertical="center" wrapText="1"/>
    </xf>
    <xf numFmtId="9" fontId="5" fillId="0" borderId="40" xfId="2" applyFont="1" applyFill="1" applyBorder="1" applyAlignment="1">
      <alignment vertical="center" wrapText="1"/>
    </xf>
    <xf numFmtId="9" fontId="5" fillId="0" borderId="27" xfId="2" applyFont="1" applyFill="1" applyBorder="1" applyAlignment="1">
      <alignment vertical="center" wrapText="1"/>
    </xf>
    <xf numFmtId="9" fontId="5" fillId="0" borderId="28" xfId="2" applyFont="1" applyFill="1" applyBorder="1" applyAlignment="1">
      <alignment vertical="center" wrapText="1"/>
    </xf>
    <xf numFmtId="9" fontId="5" fillId="0" borderId="26" xfId="2" applyFont="1" applyFill="1" applyBorder="1" applyAlignment="1">
      <alignment vertical="center" wrapText="1"/>
    </xf>
    <xf numFmtId="9" fontId="5" fillId="0" borderId="30" xfId="2" applyFont="1" applyFill="1" applyBorder="1" applyAlignment="1">
      <alignment vertical="center" wrapText="1"/>
    </xf>
    <xf numFmtId="9" fontId="5" fillId="0" borderId="66" xfId="2" applyFont="1" applyFill="1" applyBorder="1" applyAlignment="1">
      <alignment vertical="center" wrapText="1"/>
    </xf>
    <xf numFmtId="9" fontId="5" fillId="0" borderId="67" xfId="2" applyFont="1" applyFill="1" applyBorder="1" applyAlignment="1">
      <alignment vertical="center" wrapText="1"/>
    </xf>
    <xf numFmtId="9" fontId="5" fillId="0" borderId="68" xfId="2" applyFont="1" applyFill="1" applyBorder="1" applyAlignment="1">
      <alignment vertical="center" wrapText="1"/>
    </xf>
    <xf numFmtId="164" fontId="4" fillId="5" borderId="40" xfId="3" applyNumberFormat="1" applyFont="1" applyFill="1" applyBorder="1" applyAlignment="1">
      <alignment horizontal="center" vertical="center"/>
    </xf>
    <xf numFmtId="164" fontId="3" fillId="5" borderId="27" xfId="3" applyNumberFormat="1" applyFont="1" applyFill="1" applyBorder="1" applyAlignment="1">
      <alignment horizontal="center" vertical="center" wrapText="1"/>
    </xf>
    <xf numFmtId="164" fontId="3" fillId="5" borderId="28" xfId="3" applyNumberFormat="1" applyFont="1" applyFill="1" applyBorder="1" applyAlignment="1">
      <alignment horizontal="center" vertical="center" wrapText="1"/>
    </xf>
    <xf numFmtId="0" fontId="3" fillId="5" borderId="41" xfId="3" applyNumberFormat="1" applyFont="1" applyFill="1" applyBorder="1" applyAlignment="1">
      <alignment horizontal="center" vertical="center" wrapText="1"/>
    </xf>
    <xf numFmtId="0" fontId="3" fillId="5" borderId="42" xfId="3" applyNumberFormat="1" applyFont="1" applyFill="1" applyBorder="1" applyAlignment="1">
      <alignment horizontal="center" vertical="center" wrapText="1"/>
    </xf>
    <xf numFmtId="0" fontId="3" fillId="5" borderId="43" xfId="3" applyNumberFormat="1" applyFont="1" applyFill="1" applyBorder="1" applyAlignment="1">
      <alignment horizontal="center" vertical="center" wrapText="1"/>
    </xf>
    <xf numFmtId="0" fontId="3" fillId="5" borderId="44" xfId="3" applyNumberFormat="1" applyFont="1" applyFill="1" applyBorder="1" applyAlignment="1">
      <alignment horizontal="center" vertical="center" wrapText="1"/>
    </xf>
    <xf numFmtId="0" fontId="3" fillId="5" borderId="45" xfId="3" applyNumberFormat="1" applyFont="1" applyFill="1" applyBorder="1" applyAlignment="1">
      <alignment horizontal="center" vertical="center" wrapText="1"/>
    </xf>
    <xf numFmtId="164" fontId="5" fillId="4" borderId="46" xfId="3" applyNumberFormat="1" applyFont="1" applyFill="1" applyBorder="1" applyAlignment="1">
      <alignment vertical="center" wrapText="1"/>
    </xf>
    <xf numFmtId="164" fontId="6" fillId="4" borderId="51" xfId="3" applyNumberFormat="1" applyFont="1" applyFill="1" applyBorder="1" applyAlignment="1">
      <alignment vertical="center" wrapText="1"/>
    </xf>
    <xf numFmtId="164" fontId="6" fillId="4" borderId="52" xfId="3" applyNumberFormat="1" applyFont="1" applyFill="1" applyBorder="1" applyAlignment="1">
      <alignment vertical="center" wrapText="1"/>
    </xf>
    <xf numFmtId="164" fontId="6" fillId="4" borderId="76" xfId="3" applyNumberFormat="1" applyFont="1" applyFill="1" applyBorder="1" applyAlignment="1">
      <alignment vertical="center" wrapText="1"/>
    </xf>
    <xf numFmtId="164" fontId="6" fillId="4" borderId="54" xfId="3" applyNumberFormat="1" applyFont="1" applyFill="1" applyBorder="1" applyAlignment="1">
      <alignment vertical="center" wrapText="1"/>
    </xf>
    <xf numFmtId="165" fontId="6" fillId="4" borderId="20" xfId="2" applyNumberFormat="1" applyFont="1" applyFill="1" applyBorder="1"/>
    <xf numFmtId="164" fontId="6" fillId="4" borderId="9" xfId="3" applyNumberFormat="1" applyFont="1" applyFill="1" applyBorder="1" applyAlignment="1">
      <alignment vertical="center" wrapText="1"/>
    </xf>
    <xf numFmtId="164" fontId="6" fillId="4" borderId="50" xfId="3" applyNumberFormat="1" applyFont="1" applyFill="1" applyBorder="1" applyAlignment="1">
      <alignment vertical="center" wrapText="1"/>
    </xf>
    <xf numFmtId="164" fontId="6" fillId="4" borderId="53" xfId="3" applyNumberFormat="1" applyFont="1" applyFill="1" applyBorder="1" applyAlignment="1">
      <alignment vertical="center" wrapText="1"/>
    </xf>
    <xf numFmtId="164" fontId="6" fillId="4" borderId="13" xfId="3" applyNumberFormat="1" applyFont="1" applyFill="1" applyBorder="1" applyAlignment="1">
      <alignment vertical="center" wrapText="1"/>
    </xf>
    <xf numFmtId="164" fontId="6" fillId="4" borderId="10" xfId="3" applyNumberFormat="1" applyFont="1" applyFill="1" applyBorder="1" applyAlignment="1">
      <alignment vertical="center" wrapText="1"/>
    </xf>
    <xf numFmtId="164" fontId="6" fillId="4" borderId="38" xfId="3" applyNumberFormat="1" applyFont="1" applyFill="1" applyBorder="1" applyAlignment="1">
      <alignment vertical="center" wrapText="1"/>
    </xf>
    <xf numFmtId="164" fontId="6" fillId="4" borderId="12" xfId="3" applyNumberFormat="1" applyFont="1" applyFill="1" applyBorder="1" applyAlignment="1">
      <alignment vertical="center" wrapText="1"/>
    </xf>
    <xf numFmtId="164" fontId="5" fillId="3" borderId="62" xfId="3" applyNumberFormat="1" applyFont="1" applyFill="1" applyBorder="1" applyAlignment="1">
      <alignment vertical="center" wrapText="1"/>
    </xf>
    <xf numFmtId="164" fontId="5" fillId="3" borderId="77" xfId="3" applyNumberFormat="1" applyFont="1" applyFill="1" applyBorder="1" applyAlignment="1">
      <alignment vertical="center" wrapText="1"/>
    </xf>
    <xf numFmtId="164" fontId="5" fillId="3" borderId="59" xfId="3" applyNumberFormat="1" applyFont="1" applyFill="1" applyBorder="1" applyAlignment="1">
      <alignment vertical="center" wrapText="1"/>
    </xf>
    <xf numFmtId="164" fontId="5" fillId="3" borderId="60" xfId="3" applyNumberFormat="1" applyFont="1" applyFill="1" applyBorder="1" applyAlignment="1">
      <alignment vertical="center" wrapText="1"/>
    </xf>
    <xf numFmtId="164" fontId="5" fillId="3" borderId="61" xfId="3" applyNumberFormat="1" applyFont="1" applyFill="1" applyBorder="1" applyAlignment="1">
      <alignment vertical="center" wrapText="1"/>
    </xf>
    <xf numFmtId="164" fontId="5" fillId="3" borderId="63" xfId="3" applyNumberFormat="1" applyFont="1" applyFill="1" applyBorder="1" applyAlignment="1">
      <alignment vertical="center" wrapText="1"/>
    </xf>
    <xf numFmtId="9" fontId="5" fillId="0" borderId="78" xfId="2" applyFont="1" applyFill="1" applyBorder="1" applyAlignment="1">
      <alignment vertical="center" wrapText="1"/>
    </xf>
    <xf numFmtId="9" fontId="5" fillId="0" borderId="2" xfId="2" applyFont="1" applyFill="1" applyBorder="1" applyAlignment="1">
      <alignment vertical="center" wrapText="1"/>
    </xf>
    <xf numFmtId="164" fontId="4" fillId="5" borderId="72" xfId="3" applyNumberFormat="1" applyFont="1" applyFill="1" applyBorder="1" applyAlignment="1">
      <alignment horizontal="center" vertical="center"/>
    </xf>
    <xf numFmtId="164" fontId="4" fillId="5" borderId="36" xfId="3" applyNumberFormat="1" applyFont="1" applyFill="1" applyBorder="1" applyAlignment="1">
      <alignment horizontal="center" vertical="center"/>
    </xf>
    <xf numFmtId="164" fontId="3" fillId="5" borderId="36" xfId="3" applyNumberFormat="1" applyFont="1" applyFill="1" applyBorder="1" applyAlignment="1">
      <alignment horizontal="center" vertical="center"/>
    </xf>
    <xf numFmtId="164" fontId="3" fillId="5" borderId="73" xfId="3" applyNumberFormat="1" applyFont="1" applyFill="1" applyBorder="1" applyAlignment="1">
      <alignment horizontal="center" vertical="center"/>
    </xf>
    <xf numFmtId="0" fontId="3" fillId="5" borderId="48" xfId="3" applyNumberFormat="1" applyFont="1" applyFill="1" applyBorder="1" applyAlignment="1">
      <alignment horizontal="center" vertical="center" wrapText="1"/>
    </xf>
    <xf numFmtId="0" fontId="3" fillId="5" borderId="49" xfId="3" applyNumberFormat="1" applyFont="1" applyFill="1" applyBorder="1" applyAlignment="1">
      <alignment horizontal="center" vertical="center" wrapText="1"/>
    </xf>
    <xf numFmtId="164" fontId="3" fillId="5" borderId="74" xfId="3" applyNumberFormat="1" applyFont="1" applyFill="1" applyBorder="1" applyAlignment="1">
      <alignment horizontal="center" vertical="center" wrapText="1"/>
    </xf>
    <xf numFmtId="164" fontId="3" fillId="5" borderId="75" xfId="3" applyNumberFormat="1" applyFont="1" applyFill="1" applyBorder="1" applyAlignment="1">
      <alignment horizontal="center" vertical="center" wrapText="1"/>
    </xf>
    <xf numFmtId="0" fontId="3" fillId="5" borderId="72" xfId="3" applyNumberFormat="1" applyFont="1" applyFill="1" applyBorder="1" applyAlignment="1">
      <alignment horizontal="center" vertical="center" wrapText="1"/>
    </xf>
    <xf numFmtId="0" fontId="3" fillId="5" borderId="36" xfId="3" applyNumberFormat="1" applyFont="1" applyFill="1" applyBorder="1" applyAlignment="1">
      <alignment horizontal="center" vertical="center" wrapText="1"/>
    </xf>
    <xf numFmtId="0" fontId="3" fillId="5" borderId="37" xfId="3" applyNumberFormat="1" applyFont="1" applyFill="1" applyBorder="1" applyAlignment="1">
      <alignment horizontal="center" vertical="center" wrapText="1"/>
    </xf>
    <xf numFmtId="164" fontId="11" fillId="4" borderId="10" xfId="5" applyNumberFormat="1" applyFont="1" applyFill="1" applyBorder="1" applyAlignment="1">
      <alignment vertical="center" wrapText="1"/>
    </xf>
    <xf numFmtId="165" fontId="11" fillId="4" borderId="10" xfId="2" applyNumberFormat="1" applyFont="1" applyFill="1" applyBorder="1" applyAlignment="1">
      <alignment vertical="center" wrapText="1"/>
    </xf>
    <xf numFmtId="164" fontId="12" fillId="4" borderId="10" xfId="5" applyNumberFormat="1" applyFont="1" applyFill="1" applyBorder="1" applyAlignment="1">
      <alignment vertical="center" wrapText="1"/>
    </xf>
    <xf numFmtId="9" fontId="11" fillId="4" borderId="10" xfId="2" applyFont="1" applyFill="1" applyBorder="1" applyAlignment="1">
      <alignment vertical="center" wrapText="1"/>
    </xf>
    <xf numFmtId="9" fontId="11" fillId="4" borderId="10" xfId="2" applyNumberFormat="1" applyFont="1" applyFill="1" applyBorder="1" applyAlignment="1">
      <alignment vertical="center" wrapText="1"/>
    </xf>
    <xf numFmtId="164" fontId="4" fillId="5" borderId="10" xfId="5" applyNumberFormat="1" applyFont="1" applyFill="1" applyBorder="1" applyAlignment="1">
      <alignment horizontal="center" vertical="center" wrapText="1"/>
    </xf>
    <xf numFmtId="164" fontId="3" fillId="5" borderId="10" xfId="5" applyNumberFormat="1" applyFont="1" applyFill="1" applyBorder="1" applyAlignment="1">
      <alignment horizontal="center" vertical="center" wrapText="1"/>
    </xf>
    <xf numFmtId="0" fontId="8" fillId="0" borderId="0" xfId="0" applyFont="1"/>
    <xf numFmtId="164" fontId="11" fillId="6" borderId="0" xfId="5" applyNumberFormat="1" applyFont="1" applyFill="1"/>
    <xf numFmtId="164" fontId="11" fillId="6" borderId="0" xfId="5" applyNumberFormat="1" applyFont="1" applyFill="1" applyBorder="1"/>
    <xf numFmtId="0" fontId="13" fillId="0" borderId="0" xfId="6" applyFont="1" applyAlignment="1" applyProtection="1"/>
    <xf numFmtId="164" fontId="11" fillId="4" borderId="0" xfId="5" applyNumberFormat="1" applyFont="1" applyFill="1" applyAlignment="1"/>
    <xf numFmtId="164" fontId="11" fillId="4" borderId="0" xfId="5" applyNumberFormat="1" applyFont="1" applyFill="1"/>
    <xf numFmtId="165" fontId="11" fillId="6" borderId="0" xfId="2" applyNumberFormat="1" applyFont="1" applyFill="1"/>
    <xf numFmtId="164" fontId="12" fillId="3" borderId="10" xfId="5" applyNumberFormat="1" applyFont="1" applyFill="1" applyBorder="1" applyAlignment="1">
      <alignment vertical="center" wrapText="1"/>
    </xf>
    <xf numFmtId="9" fontId="11" fillId="3" borderId="10" xfId="2" applyFont="1" applyFill="1" applyBorder="1" applyAlignment="1">
      <alignment vertical="center" wrapText="1"/>
    </xf>
    <xf numFmtId="9" fontId="12" fillId="3" borderId="10" xfId="2" applyFont="1" applyFill="1" applyBorder="1" applyAlignment="1">
      <alignment vertical="center" wrapText="1"/>
    </xf>
    <xf numFmtId="164" fontId="12" fillId="0" borderId="0" xfId="5" applyNumberFormat="1" applyFont="1" applyFill="1" applyBorder="1" applyAlignment="1">
      <alignment vertical="center" wrapText="1"/>
    </xf>
    <xf numFmtId="9" fontId="11" fillId="0" borderId="0" xfId="2" applyFont="1" applyFill="1" applyBorder="1" applyAlignment="1">
      <alignment vertical="center" wrapText="1"/>
    </xf>
    <xf numFmtId="9" fontId="12" fillId="0" borderId="0" xfId="2" applyFont="1" applyFill="1" applyBorder="1" applyAlignment="1">
      <alignment vertical="center" wrapText="1"/>
    </xf>
    <xf numFmtId="164" fontId="11" fillId="6" borderId="0" xfId="5" applyNumberFormat="1" applyFont="1" applyFill="1" applyAlignment="1">
      <alignment wrapText="1"/>
    </xf>
    <xf numFmtId="164" fontId="14" fillId="6" borderId="0" xfId="5" applyNumberFormat="1" applyFont="1" applyFill="1" applyBorder="1" applyAlignment="1">
      <alignment vertical="center" wrapText="1"/>
    </xf>
    <xf numFmtId="0" fontId="8" fillId="0" borderId="0" xfId="0" applyFont="1" applyBorder="1"/>
    <xf numFmtId="165" fontId="11" fillId="4" borderId="38" xfId="2" applyNumberFormat="1" applyFont="1" applyFill="1" applyBorder="1" applyAlignment="1">
      <alignment vertical="center" wrapText="1"/>
    </xf>
    <xf numFmtId="9" fontId="11" fillId="4" borderId="38" xfId="2" applyNumberFormat="1" applyFont="1" applyFill="1" applyBorder="1" applyAlignment="1">
      <alignment vertical="center" wrapText="1"/>
    </xf>
    <xf numFmtId="9" fontId="12" fillId="3" borderId="38" xfId="2" applyFont="1" applyFill="1" applyBorder="1" applyAlignment="1">
      <alignment vertical="center" wrapText="1"/>
    </xf>
    <xf numFmtId="164" fontId="4" fillId="5" borderId="38" xfId="5" applyNumberFormat="1" applyFont="1" applyFill="1" applyBorder="1" applyAlignment="1">
      <alignment horizontal="center" vertical="center" wrapText="1"/>
    </xf>
    <xf numFmtId="164" fontId="14" fillId="0" borderId="0" xfId="5" applyNumberFormat="1" applyFont="1" applyFill="1" applyBorder="1" applyAlignment="1">
      <alignment vertical="center" wrapText="1"/>
    </xf>
    <xf numFmtId="164" fontId="6" fillId="4" borderId="10" xfId="5" applyNumberFormat="1" applyFont="1" applyFill="1" applyBorder="1" applyAlignment="1">
      <alignment vertical="center" wrapText="1"/>
    </xf>
    <xf numFmtId="165" fontId="6" fillId="4" borderId="10" xfId="2" applyNumberFormat="1" applyFont="1" applyFill="1" applyBorder="1" applyAlignment="1">
      <alignment vertical="center" wrapText="1"/>
    </xf>
    <xf numFmtId="164" fontId="5" fillId="4" borderId="10" xfId="5" applyNumberFormat="1" applyFont="1" applyFill="1" applyBorder="1" applyAlignment="1">
      <alignment vertical="center" wrapText="1"/>
    </xf>
    <xf numFmtId="9" fontId="6" fillId="4" borderId="10" xfId="2" applyNumberFormat="1" applyFont="1" applyFill="1" applyBorder="1" applyAlignment="1">
      <alignment vertical="center" wrapText="1"/>
    </xf>
    <xf numFmtId="165" fontId="12" fillId="3" borderId="10" xfId="2" applyNumberFormat="1" applyFont="1" applyFill="1" applyBorder="1" applyAlignment="1">
      <alignment vertical="center" wrapText="1"/>
    </xf>
    <xf numFmtId="9" fontId="12" fillId="4" borderId="10" xfId="2" applyNumberFormat="1" applyFont="1" applyFill="1" applyBorder="1" applyAlignment="1">
      <alignment vertical="center" wrapText="1"/>
    </xf>
    <xf numFmtId="9" fontId="6" fillId="3" borderId="10" xfId="2" applyFont="1" applyFill="1" applyBorder="1" applyAlignment="1">
      <alignment vertical="center" wrapText="1"/>
    </xf>
    <xf numFmtId="9" fontId="5" fillId="3" borderId="10" xfId="2" applyFont="1" applyFill="1" applyBorder="1" applyAlignment="1">
      <alignment vertical="center" wrapText="1"/>
    </xf>
    <xf numFmtId="0" fontId="7" fillId="0" borderId="0" xfId="0" applyFont="1"/>
    <xf numFmtId="0" fontId="8" fillId="0" borderId="0" xfId="0" applyFont="1" applyFill="1"/>
    <xf numFmtId="164" fontId="5" fillId="3" borderId="10" xfId="5" applyNumberFormat="1" applyFont="1" applyFill="1" applyBorder="1" applyAlignment="1">
      <alignment vertical="center" wrapText="1"/>
    </xf>
    <xf numFmtId="9" fontId="11" fillId="3" borderId="10" xfId="7" applyNumberFormat="1" applyFont="1" applyFill="1" applyBorder="1" applyAlignment="1">
      <alignment vertical="center" wrapText="1"/>
    </xf>
    <xf numFmtId="9" fontId="12" fillId="3" borderId="10" xfId="7" applyNumberFormat="1" applyFont="1" applyFill="1" applyBorder="1" applyAlignment="1">
      <alignment vertical="center" wrapText="1"/>
    </xf>
    <xf numFmtId="9" fontId="11" fillId="0" borderId="0" xfId="7" applyNumberFormat="1" applyFont="1" applyFill="1" applyBorder="1" applyAlignment="1">
      <alignment vertical="center" wrapText="1"/>
    </xf>
    <xf numFmtId="9" fontId="12" fillId="0" borderId="0" xfId="7" applyNumberFormat="1" applyFont="1" applyFill="1" applyBorder="1" applyAlignment="1">
      <alignment vertical="center" wrapText="1"/>
    </xf>
    <xf numFmtId="164" fontId="11" fillId="0" borderId="0" xfId="5" applyNumberFormat="1" applyFont="1" applyFill="1" applyAlignment="1">
      <alignment wrapText="1"/>
    </xf>
    <xf numFmtId="164" fontId="11" fillId="0" borderId="0" xfId="5" applyNumberFormat="1" applyFont="1" applyFill="1"/>
    <xf numFmtId="164" fontId="11" fillId="0" borderId="10" xfId="5" applyNumberFormat="1" applyFont="1" applyFill="1" applyBorder="1" applyAlignment="1">
      <alignment vertical="center" wrapText="1"/>
    </xf>
    <xf numFmtId="165" fontId="11" fillId="0" borderId="10" xfId="2" applyNumberFormat="1" applyFont="1" applyFill="1" applyBorder="1" applyAlignment="1">
      <alignment vertical="center" wrapText="1"/>
    </xf>
    <xf numFmtId="164" fontId="12" fillId="0" borderId="10" xfId="5" applyNumberFormat="1" applyFont="1" applyFill="1" applyBorder="1" applyAlignment="1">
      <alignment vertical="center" wrapText="1"/>
    </xf>
    <xf numFmtId="9" fontId="11" fillId="0" borderId="10" xfId="2" applyNumberFormat="1" applyFont="1" applyFill="1" applyBorder="1" applyAlignment="1">
      <alignment vertical="center" wrapText="1"/>
    </xf>
    <xf numFmtId="9" fontId="12" fillId="0" borderId="10" xfId="2" applyFont="1" applyFill="1" applyBorder="1" applyAlignment="1">
      <alignment vertical="center" wrapText="1"/>
    </xf>
    <xf numFmtId="164" fontId="11" fillId="4" borderId="0" xfId="5" applyNumberFormat="1" applyFont="1" applyFill="1" applyBorder="1" applyAlignment="1"/>
    <xf numFmtId="164" fontId="11" fillId="4" borderId="10" xfId="5" applyNumberFormat="1" applyFont="1" applyFill="1" applyBorder="1" applyAlignment="1">
      <alignment horizontal="right" vertical="center" wrapText="1"/>
    </xf>
    <xf numFmtId="165" fontId="11" fillId="4" borderId="10" xfId="2" applyNumberFormat="1" applyFont="1" applyFill="1" applyBorder="1" applyAlignment="1">
      <alignment horizontal="right" vertical="center" wrapText="1"/>
    </xf>
    <xf numFmtId="164" fontId="12" fillId="4" borderId="10" xfId="5" applyNumberFormat="1" applyFont="1" applyFill="1" applyBorder="1" applyAlignment="1">
      <alignment horizontal="right" vertical="center" wrapText="1"/>
    </xf>
    <xf numFmtId="9" fontId="11" fillId="4" borderId="10" xfId="2" applyNumberFormat="1" applyFont="1" applyFill="1" applyBorder="1" applyAlignment="1">
      <alignment horizontal="right" vertical="center" wrapText="1"/>
    </xf>
    <xf numFmtId="9" fontId="11" fillId="6" borderId="0" xfId="2" applyNumberFormat="1" applyFont="1" applyFill="1"/>
    <xf numFmtId="9" fontId="12" fillId="3" borderId="10" xfId="2" applyNumberFormat="1" applyFont="1" applyFill="1" applyBorder="1" applyAlignment="1">
      <alignment vertical="center" wrapText="1"/>
    </xf>
    <xf numFmtId="164" fontId="12" fillId="4" borderId="0" xfId="5" applyNumberFormat="1" applyFont="1" applyFill="1" applyBorder="1" applyAlignment="1"/>
    <xf numFmtId="165" fontId="11" fillId="3" borderId="10" xfId="2" applyNumberFormat="1" applyFont="1" applyFill="1" applyBorder="1" applyAlignment="1">
      <alignment vertical="center" wrapText="1"/>
    </xf>
    <xf numFmtId="164" fontId="11" fillId="4" borderId="0" xfId="5" applyNumberFormat="1" applyFont="1" applyFill="1" applyBorder="1"/>
    <xf numFmtId="164" fontId="15" fillId="6" borderId="0" xfId="5" applyNumberFormat="1" applyFont="1" applyFill="1" applyBorder="1" applyAlignment="1">
      <alignment horizontal="center" vertical="center" wrapText="1"/>
    </xf>
    <xf numFmtId="164" fontId="8" fillId="6" borderId="0" xfId="5" applyNumberFormat="1" applyFont="1" applyFill="1" applyBorder="1" applyAlignment="1">
      <alignment horizontal="center" vertical="center"/>
    </xf>
    <xf numFmtId="164" fontId="15" fillId="6" borderId="0" xfId="5" applyNumberFormat="1" applyFont="1" applyFill="1" applyBorder="1" applyAlignment="1">
      <alignment vertical="center" wrapText="1"/>
    </xf>
    <xf numFmtId="164" fontId="12" fillId="6" borderId="0" xfId="5" applyNumberFormat="1" applyFont="1" applyFill="1" applyBorder="1" applyAlignment="1">
      <alignment horizontal="center" vertical="center" wrapText="1"/>
    </xf>
    <xf numFmtId="10" fontId="12" fillId="6" borderId="0" xfId="7" applyNumberFormat="1" applyFont="1" applyFill="1" applyBorder="1" applyAlignment="1">
      <alignment vertical="center" wrapText="1"/>
    </xf>
    <xf numFmtId="0" fontId="8" fillId="0" borderId="0" xfId="0" applyFont="1" applyAlignment="1">
      <alignment vertical="top"/>
    </xf>
    <xf numFmtId="164" fontId="3" fillId="5" borderId="10" xfId="5" applyNumberFormat="1" applyFont="1" applyFill="1" applyBorder="1" applyAlignment="1">
      <alignment horizontal="center" vertical="center" wrapText="1"/>
    </xf>
    <xf numFmtId="0" fontId="16" fillId="0" borderId="0" xfId="0" applyFont="1"/>
    <xf numFmtId="0" fontId="8" fillId="0" borderId="0" xfId="0" applyFont="1" applyBorder="1" applyAlignment="1">
      <alignment horizontal="left" vertical="top" wrapText="1"/>
    </xf>
    <xf numFmtId="0" fontId="17" fillId="5" borderId="10" xfId="0" applyFont="1" applyFill="1" applyBorder="1" applyAlignment="1">
      <alignment horizontal="center" vertical="center" wrapText="1"/>
    </xf>
    <xf numFmtId="0" fontId="18" fillId="7" borderId="10" xfId="0" applyFont="1" applyFill="1" applyBorder="1" applyAlignment="1">
      <alignment horizontal="left" vertical="center" wrapText="1"/>
    </xf>
    <xf numFmtId="0" fontId="19" fillId="7" borderId="10" xfId="0" applyFont="1" applyFill="1" applyBorder="1" applyAlignment="1">
      <alignment horizontal="center" vertical="center" wrapText="1"/>
    </xf>
    <xf numFmtId="3" fontId="18" fillId="7" borderId="10" xfId="0" applyNumberFormat="1" applyFont="1" applyFill="1" applyBorder="1" applyAlignment="1">
      <alignment horizontal="right" vertical="center" wrapText="1"/>
    </xf>
    <xf numFmtId="17" fontId="19" fillId="0" borderId="10" xfId="0" applyNumberFormat="1" applyFont="1" applyBorder="1" applyAlignment="1">
      <alignment horizontal="left" vertical="center"/>
    </xf>
    <xf numFmtId="3" fontId="19" fillId="0" borderId="10" xfId="0" applyNumberFormat="1" applyFont="1" applyBorder="1" applyAlignment="1">
      <alignment horizontal="right" vertical="center"/>
    </xf>
    <xf numFmtId="0" fontId="19" fillId="0" borderId="10" xfId="0" applyFont="1" applyBorder="1" applyAlignment="1">
      <alignment horizontal="right" vertical="center"/>
    </xf>
    <xf numFmtId="3" fontId="19" fillId="8" borderId="10" xfId="0" applyNumberFormat="1" applyFont="1" applyFill="1" applyBorder="1" applyAlignment="1">
      <alignment horizontal="right" vertical="center"/>
    </xf>
    <xf numFmtId="0" fontId="19" fillId="8" borderId="10" xfId="0" applyFont="1" applyFill="1" applyBorder="1" applyAlignment="1">
      <alignment horizontal="right" vertical="center"/>
    </xf>
    <xf numFmtId="0" fontId="18" fillId="7" borderId="10" xfId="0" applyFont="1" applyFill="1" applyBorder="1" applyAlignment="1">
      <alignment horizontal="left" vertical="center"/>
    </xf>
    <xf numFmtId="3" fontId="18" fillId="7" borderId="10" xfId="0" applyNumberFormat="1" applyFont="1" applyFill="1" applyBorder="1" applyAlignment="1">
      <alignment horizontal="right" vertical="center"/>
    </xf>
    <xf numFmtId="17" fontId="19" fillId="0" borderId="10" xfId="0" applyNumberFormat="1" applyFont="1" applyFill="1" applyBorder="1" applyAlignment="1">
      <alignment horizontal="left" vertical="center"/>
    </xf>
    <xf numFmtId="3" fontId="19" fillId="0" borderId="10" xfId="0" applyNumberFormat="1" applyFont="1" applyFill="1" applyBorder="1" applyAlignment="1">
      <alignment horizontal="right" vertical="center"/>
    </xf>
    <xf numFmtId="3" fontId="18" fillId="3" borderId="10" xfId="0" applyNumberFormat="1" applyFont="1" applyFill="1" applyBorder="1" applyAlignment="1">
      <alignment horizontal="right" vertical="center"/>
    </xf>
    <xf numFmtId="166" fontId="8" fillId="0" borderId="0" xfId="0" applyNumberFormat="1" applyFont="1"/>
    <xf numFmtId="0" fontId="17" fillId="5" borderId="10" xfId="0" applyFont="1" applyFill="1" applyBorder="1" applyAlignment="1">
      <alignment horizontal="center" vertical="center"/>
    </xf>
    <xf numFmtId="0" fontId="17" fillId="5" borderId="10" xfId="0" applyFont="1" applyFill="1" applyBorder="1" applyAlignment="1">
      <alignment vertical="center"/>
    </xf>
    <xf numFmtId="0" fontId="18" fillId="3" borderId="10" xfId="0" applyFont="1" applyFill="1" applyBorder="1" applyAlignment="1">
      <alignment horizontal="left" vertical="center"/>
    </xf>
    <xf numFmtId="17" fontId="18" fillId="3" borderId="10" xfId="0" applyNumberFormat="1" applyFont="1" applyFill="1" applyBorder="1" applyAlignment="1">
      <alignment horizontal="left" vertical="center"/>
    </xf>
    <xf numFmtId="165" fontId="8" fillId="0" borderId="0" xfId="2" applyNumberFormat="1" applyFont="1"/>
    <xf numFmtId="3" fontId="19" fillId="3" borderId="10" xfId="0" applyNumberFormat="1" applyFont="1" applyFill="1" applyBorder="1" applyAlignment="1">
      <alignment horizontal="right" vertical="center"/>
    </xf>
    <xf numFmtId="0" fontId="3" fillId="5" borderId="16" xfId="0" applyFont="1" applyFill="1" applyBorder="1" applyAlignment="1">
      <alignment horizontal="center" vertical="center" wrapText="1"/>
    </xf>
    <xf numFmtId="0" fontId="3" fillId="5" borderId="39" xfId="0" applyFont="1" applyFill="1" applyBorder="1" applyAlignment="1">
      <alignment horizontal="center" vertical="center" wrapText="1"/>
    </xf>
    <xf numFmtId="17" fontId="7" fillId="11" borderId="10" xfId="0" applyNumberFormat="1" applyFont="1" applyFill="1" applyBorder="1" applyAlignment="1">
      <alignment horizontal="left"/>
    </xf>
    <xf numFmtId="164" fontId="7" fillId="11" borderId="20" xfId="1" applyNumberFormat="1" applyFont="1" applyFill="1" applyBorder="1"/>
    <xf numFmtId="164" fontId="7" fillId="11" borderId="9" xfId="1" applyNumberFormat="1" applyFont="1" applyFill="1" applyBorder="1"/>
    <xf numFmtId="164" fontId="7" fillId="11" borderId="10" xfId="1" applyNumberFormat="1" applyFont="1" applyFill="1" applyBorder="1"/>
    <xf numFmtId="0" fontId="7" fillId="11" borderId="10" xfId="0" applyNumberFormat="1" applyFont="1" applyFill="1" applyBorder="1" applyAlignment="1">
      <alignment horizontal="left"/>
    </xf>
    <xf numFmtId="164" fontId="5" fillId="11" borderId="20" xfId="1" applyNumberFormat="1" applyFont="1" applyFill="1" applyBorder="1"/>
    <xf numFmtId="164" fontId="5" fillId="11" borderId="9" xfId="1" applyNumberFormat="1" applyFont="1" applyFill="1" applyBorder="1"/>
    <xf numFmtId="164" fontId="5" fillId="11" borderId="10" xfId="1" applyNumberFormat="1" applyFont="1" applyFill="1" applyBorder="1"/>
    <xf numFmtId="17" fontId="8" fillId="4" borderId="10" xfId="0" applyNumberFormat="1" applyFont="1" applyFill="1" applyBorder="1" applyAlignment="1">
      <alignment horizontal="left"/>
    </xf>
    <xf numFmtId="164" fontId="6" fillId="4" borderId="20" xfId="1" applyNumberFormat="1" applyFont="1" applyFill="1" applyBorder="1"/>
    <xf numFmtId="164" fontId="6" fillId="4" borderId="9" xfId="1" applyNumberFormat="1" applyFont="1" applyFill="1" applyBorder="1"/>
    <xf numFmtId="164" fontId="6" fillId="4" borderId="10" xfId="1" applyNumberFormat="1" applyFont="1" applyFill="1" applyBorder="1"/>
    <xf numFmtId="164" fontId="8" fillId="4" borderId="20" xfId="1" applyNumberFormat="1" applyFont="1" applyFill="1" applyBorder="1"/>
    <xf numFmtId="164" fontId="8" fillId="4" borderId="9" xfId="1" applyNumberFormat="1" applyFont="1" applyFill="1" applyBorder="1"/>
    <xf numFmtId="164" fontId="8" fillId="4" borderId="10" xfId="1" applyNumberFormat="1" applyFont="1" applyFill="1" applyBorder="1"/>
    <xf numFmtId="164" fontId="8" fillId="4" borderId="9" xfId="1" applyNumberFormat="1" applyFont="1" applyFill="1" applyBorder="1" applyAlignment="1">
      <alignment horizontal="right"/>
    </xf>
    <xf numFmtId="164" fontId="8" fillId="4" borderId="10" xfId="1" applyNumberFormat="1" applyFont="1" applyFill="1" applyBorder="1" applyAlignment="1">
      <alignment horizontal="right"/>
    </xf>
    <xf numFmtId="164" fontId="8" fillId="11" borderId="9" xfId="1" applyNumberFormat="1" applyFont="1" applyFill="1" applyBorder="1"/>
    <xf numFmtId="17" fontId="7" fillId="12" borderId="10" xfId="0" applyNumberFormat="1" applyFont="1" applyFill="1" applyBorder="1" applyAlignment="1">
      <alignment horizontal="left"/>
    </xf>
    <xf numFmtId="164" fontId="7" fillId="12" borderId="20" xfId="0" applyNumberFormat="1" applyFont="1" applyFill="1" applyBorder="1"/>
    <xf numFmtId="164" fontId="7" fillId="12" borderId="9" xfId="0" applyNumberFormat="1" applyFont="1" applyFill="1" applyBorder="1"/>
    <xf numFmtId="164" fontId="7" fillId="12" borderId="10" xfId="0" applyNumberFormat="1" applyFont="1" applyFill="1" applyBorder="1"/>
    <xf numFmtId="0" fontId="3" fillId="5" borderId="10" xfId="0" applyFont="1" applyFill="1" applyBorder="1" applyAlignment="1">
      <alignment horizontal="center"/>
    </xf>
    <xf numFmtId="17" fontId="7" fillId="4" borderId="10" xfId="0" applyNumberFormat="1" applyFont="1" applyFill="1" applyBorder="1" applyAlignment="1">
      <alignment horizontal="left"/>
    </xf>
    <xf numFmtId="164" fontId="7" fillId="4" borderId="10" xfId="1" applyNumberFormat="1" applyFont="1" applyFill="1" applyBorder="1" applyAlignment="1">
      <alignment horizontal="right"/>
    </xf>
    <xf numFmtId="0" fontId="7" fillId="4" borderId="10" xfId="0" applyFont="1" applyFill="1" applyBorder="1" applyAlignment="1">
      <alignment horizontal="right"/>
    </xf>
    <xf numFmtId="164" fontId="7" fillId="3" borderId="10" xfId="1" applyNumberFormat="1" applyFont="1" applyFill="1" applyBorder="1" applyAlignment="1">
      <alignment horizontal="right"/>
    </xf>
    <xf numFmtId="0" fontId="8" fillId="4" borderId="10" xfId="0" applyFont="1" applyFill="1" applyBorder="1" applyAlignment="1">
      <alignment horizontal="right"/>
    </xf>
    <xf numFmtId="164" fontId="8" fillId="3" borderId="10" xfId="1" applyNumberFormat="1" applyFont="1" applyFill="1" applyBorder="1" applyAlignment="1">
      <alignment horizontal="right"/>
    </xf>
    <xf numFmtId="164" fontId="7" fillId="3" borderId="10" xfId="0" applyNumberFormat="1" applyFont="1" applyFill="1" applyBorder="1" applyAlignment="1">
      <alignment horizontal="right"/>
    </xf>
    <xf numFmtId="17" fontId="8" fillId="0" borderId="10" xfId="0" applyNumberFormat="1" applyFont="1" applyBorder="1" applyAlignment="1">
      <alignment horizontal="left"/>
    </xf>
    <xf numFmtId="17" fontId="7" fillId="0" borderId="10" xfId="0" applyNumberFormat="1" applyFont="1" applyBorder="1" applyAlignment="1">
      <alignment horizontal="left"/>
    </xf>
    <xf numFmtId="0"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17" fontId="8" fillId="4" borderId="38" xfId="0" applyNumberFormat="1" applyFont="1" applyFill="1" applyBorder="1" applyAlignment="1">
      <alignment horizontal="left"/>
    </xf>
    <xf numFmtId="164" fontId="7" fillId="3" borderId="10" xfId="0" applyNumberFormat="1" applyFont="1" applyFill="1" applyBorder="1"/>
    <xf numFmtId="0" fontId="7" fillId="3" borderId="10" xfId="0" applyNumberFormat="1" applyFont="1" applyFill="1" applyBorder="1" applyAlignment="1">
      <alignment horizontal="left"/>
    </xf>
    <xf numFmtId="164" fontId="7" fillId="3" borderId="10" xfId="0" applyNumberFormat="1" applyFont="1" applyFill="1" applyBorder="1" applyAlignment="1"/>
    <xf numFmtId="164" fontId="7" fillId="12" borderId="10" xfId="0" applyNumberFormat="1" applyFont="1" applyFill="1" applyBorder="1" applyAlignment="1">
      <alignment horizontal="right"/>
    </xf>
    <xf numFmtId="164" fontId="7" fillId="4" borderId="20" xfId="1" applyNumberFormat="1" applyFont="1" applyFill="1" applyBorder="1"/>
    <xf numFmtId="164" fontId="7" fillId="4" borderId="54" xfId="1" applyNumberFormat="1" applyFont="1" applyFill="1" applyBorder="1"/>
    <xf numFmtId="164" fontId="7" fillId="4" borderId="10" xfId="1" applyNumberFormat="1" applyFont="1" applyFill="1" applyBorder="1"/>
    <xf numFmtId="164" fontId="7" fillId="4" borderId="82" xfId="1" applyNumberFormat="1" applyFont="1" applyFill="1" applyBorder="1"/>
    <xf numFmtId="164" fontId="7" fillId="4" borderId="11" xfId="1" applyNumberFormat="1" applyFont="1" applyFill="1" applyBorder="1"/>
    <xf numFmtId="164" fontId="7" fillId="4" borderId="9" xfId="1" applyNumberFormat="1" applyFont="1" applyFill="1" applyBorder="1"/>
    <xf numFmtId="0" fontId="7" fillId="4" borderId="10" xfId="0" applyNumberFormat="1" applyFont="1" applyFill="1" applyBorder="1" applyAlignment="1">
      <alignment horizontal="left"/>
    </xf>
    <xf numFmtId="164" fontId="8" fillId="4" borderId="54" xfId="1" applyNumberFormat="1" applyFont="1" applyFill="1" applyBorder="1"/>
    <xf numFmtId="164" fontId="8" fillId="4" borderId="82" xfId="1" applyNumberFormat="1" applyFont="1" applyFill="1" applyBorder="1"/>
    <xf numFmtId="164" fontId="8" fillId="4" borderId="11" xfId="1" applyNumberFormat="1" applyFont="1" applyFill="1" applyBorder="1"/>
    <xf numFmtId="164" fontId="8" fillId="0" borderId="20" xfId="1" applyNumberFormat="1" applyFont="1" applyFill="1" applyBorder="1"/>
    <xf numFmtId="164" fontId="8" fillId="0" borderId="54" xfId="1" applyNumberFormat="1" applyFont="1" applyFill="1" applyBorder="1"/>
    <xf numFmtId="0" fontId="8" fillId="0" borderId="20" xfId="0" applyFont="1" applyBorder="1"/>
    <xf numFmtId="0" fontId="8" fillId="0" borderId="82" xfId="0" applyFont="1" applyBorder="1"/>
    <xf numFmtId="0" fontId="8" fillId="0" borderId="10" xfId="0" applyFont="1" applyBorder="1"/>
    <xf numFmtId="164" fontId="8" fillId="0" borderId="11" xfId="1" applyNumberFormat="1" applyFont="1" applyBorder="1"/>
    <xf numFmtId="164" fontId="7" fillId="0" borderId="20" xfId="0" applyNumberFormat="1" applyFont="1" applyFill="1" applyBorder="1"/>
    <xf numFmtId="164" fontId="7" fillId="0" borderId="54" xfId="0" applyNumberFormat="1" applyFont="1" applyFill="1" applyBorder="1"/>
    <xf numFmtId="164" fontId="7" fillId="0" borderId="10" xfId="0" applyNumberFormat="1" applyFont="1" applyFill="1" applyBorder="1"/>
    <xf numFmtId="164" fontId="7" fillId="0" borderId="82" xfId="0" applyNumberFormat="1" applyFont="1" applyFill="1" applyBorder="1"/>
    <xf numFmtId="164" fontId="7" fillId="0" borderId="11" xfId="0" applyNumberFormat="1" applyFont="1" applyFill="1" applyBorder="1"/>
    <xf numFmtId="164" fontId="7" fillId="0" borderId="9" xfId="0" applyNumberFormat="1" applyFont="1" applyFill="1" applyBorder="1"/>
    <xf numFmtId="164" fontId="8" fillId="0" borderId="20" xfId="1" applyNumberFormat="1" applyFont="1" applyBorder="1"/>
    <xf numFmtId="164" fontId="8" fillId="0" borderId="82" xfId="1" applyNumberFormat="1" applyFont="1" applyBorder="1"/>
    <xf numFmtId="17" fontId="8" fillId="0" borderId="10" xfId="0" applyNumberFormat="1" applyFont="1" applyFill="1" applyBorder="1" applyAlignment="1">
      <alignment horizontal="left"/>
    </xf>
    <xf numFmtId="164" fontId="8" fillId="0" borderId="54" xfId="1" applyNumberFormat="1" applyFont="1" applyBorder="1"/>
    <xf numFmtId="164" fontId="7" fillId="0" borderId="20" xfId="1" applyNumberFormat="1" applyFont="1" applyFill="1" applyBorder="1"/>
    <xf numFmtId="164" fontId="7" fillId="0" borderId="54" xfId="1" applyNumberFormat="1" applyFont="1" applyFill="1" applyBorder="1"/>
    <xf numFmtId="164" fontId="7" fillId="0" borderId="82" xfId="1" applyNumberFormat="1" applyFont="1" applyFill="1" applyBorder="1"/>
    <xf numFmtId="164" fontId="7" fillId="0" borderId="11" xfId="1" applyNumberFormat="1" applyFont="1" applyFill="1" applyBorder="1"/>
    <xf numFmtId="0" fontId="7" fillId="0" borderId="10" xfId="0" applyFont="1" applyBorder="1"/>
    <xf numFmtId="164" fontId="7" fillId="0" borderId="11" xfId="1" applyNumberFormat="1" applyFont="1" applyBorder="1"/>
    <xf numFmtId="164" fontId="7" fillId="0" borderId="54" xfId="1" applyNumberFormat="1" applyFont="1" applyBorder="1"/>
    <xf numFmtId="164" fontId="7" fillId="0" borderId="82" xfId="1" applyNumberFormat="1" applyFont="1" applyBorder="1"/>
    <xf numFmtId="0" fontId="6" fillId="13" borderId="10" xfId="0" applyFont="1" applyFill="1" applyBorder="1" applyAlignment="1">
      <alignment horizontal="center" vertical="center" wrapText="1"/>
    </xf>
    <xf numFmtId="0" fontId="5" fillId="13" borderId="10" xfId="0" applyFont="1" applyFill="1" applyBorder="1" applyAlignment="1">
      <alignment horizontal="center" vertical="center" wrapText="1"/>
    </xf>
    <xf numFmtId="17" fontId="8" fillId="8" borderId="10" xfId="0" applyNumberFormat="1" applyFont="1" applyFill="1" applyBorder="1" applyAlignment="1">
      <alignment horizontal="left" vertical="center"/>
    </xf>
    <xf numFmtId="3" fontId="8" fillId="8" borderId="10" xfId="0" applyNumberFormat="1" applyFont="1" applyFill="1" applyBorder="1" applyAlignment="1">
      <alignment horizontal="center" vertical="center"/>
    </xf>
    <xf numFmtId="0" fontId="8" fillId="8" borderId="10" xfId="0" applyFont="1" applyFill="1" applyBorder="1" applyAlignment="1">
      <alignment horizontal="center" vertical="center"/>
    </xf>
    <xf numFmtId="0" fontId="8" fillId="4" borderId="10" xfId="0" applyFont="1" applyFill="1" applyBorder="1" applyAlignment="1">
      <alignment horizontal="center" vertical="center"/>
    </xf>
    <xf numFmtId="3" fontId="8" fillId="4" borderId="10" xfId="0" applyNumberFormat="1" applyFont="1" applyFill="1" applyBorder="1" applyAlignment="1">
      <alignment horizontal="center" vertical="center"/>
    </xf>
    <xf numFmtId="17" fontId="7" fillId="8" borderId="10" xfId="0" applyNumberFormat="1" applyFont="1" applyFill="1" applyBorder="1" applyAlignment="1">
      <alignment horizontal="left" vertical="center"/>
    </xf>
    <xf numFmtId="3" fontId="7" fillId="8" borderId="10" xfId="0" applyNumberFormat="1" applyFont="1" applyFill="1" applyBorder="1" applyAlignment="1">
      <alignment horizontal="center" vertical="center"/>
    </xf>
    <xf numFmtId="0" fontId="8" fillId="0" borderId="0" xfId="0" applyFont="1" applyAlignment="1"/>
    <xf numFmtId="0" fontId="8" fillId="0" borderId="0" xfId="0" applyFont="1" applyBorder="1" applyAlignment="1">
      <alignment vertical="top" wrapText="1"/>
    </xf>
    <xf numFmtId="0" fontId="8" fillId="14" borderId="0" xfId="0" applyFont="1" applyFill="1"/>
    <xf numFmtId="0" fontId="0" fillId="14" borderId="0" xfId="0" applyFill="1"/>
    <xf numFmtId="0" fontId="10" fillId="0" borderId="0" xfId="6" applyAlignment="1" applyProtection="1"/>
    <xf numFmtId="164" fontId="13" fillId="6" borderId="0" xfId="5" applyNumberFormat="1" applyFont="1" applyFill="1" applyBorder="1"/>
    <xf numFmtId="0" fontId="13" fillId="0" borderId="0" xfId="0" applyFont="1"/>
    <xf numFmtId="0" fontId="22" fillId="0" borderId="0" xfId="0" applyFont="1"/>
    <xf numFmtId="0" fontId="21" fillId="0" borderId="0" xfId="0" applyFont="1" applyBorder="1"/>
    <xf numFmtId="0" fontId="0" fillId="0" borderId="0" xfId="0" applyFont="1" applyBorder="1" applyAlignment="1">
      <alignment horizontal="left" vertical="top"/>
    </xf>
    <xf numFmtId="0" fontId="10" fillId="0" borderId="0" xfId="6" quotePrefix="1" applyFont="1" applyBorder="1" applyAlignment="1" applyProtection="1">
      <alignment vertical="top"/>
    </xf>
    <xf numFmtId="0" fontId="10" fillId="0" borderId="0" xfId="6" quotePrefix="1" applyFont="1" applyFill="1" applyBorder="1" applyAlignment="1" applyProtection="1"/>
    <xf numFmtId="0" fontId="10" fillId="0" borderId="0" xfId="6" quotePrefix="1" applyFont="1" applyAlignment="1" applyProtection="1"/>
    <xf numFmtId="0" fontId="21" fillId="0" borderId="0" xfId="0" applyFont="1"/>
    <xf numFmtId="0" fontId="16" fillId="0" borderId="0" xfId="0" applyFont="1" applyAlignment="1">
      <alignment vertical="center" wrapText="1"/>
    </xf>
    <xf numFmtId="0" fontId="21" fillId="14" borderId="0" xfId="0" applyFont="1" applyFill="1"/>
    <xf numFmtId="0" fontId="23" fillId="0" borderId="0" xfId="0" applyFont="1"/>
    <xf numFmtId="0" fontId="16" fillId="0" borderId="56" xfId="0" applyFont="1" applyBorder="1"/>
    <xf numFmtId="0" fontId="23" fillId="0" borderId="79" xfId="0" applyFont="1" applyBorder="1"/>
    <xf numFmtId="0" fontId="23" fillId="0" borderId="16" xfId="0" applyFont="1" applyBorder="1"/>
    <xf numFmtId="0" fontId="23" fillId="0" borderId="80" xfId="0" applyFont="1" applyBorder="1"/>
    <xf numFmtId="0" fontId="23" fillId="0" borderId="31" xfId="0" applyFont="1" applyBorder="1"/>
    <xf numFmtId="0" fontId="24" fillId="0" borderId="0" xfId="6" quotePrefix="1" applyFont="1" applyAlignment="1" applyProtection="1"/>
    <xf numFmtId="0" fontId="24" fillId="0" borderId="0" xfId="6" applyFont="1" applyAlignment="1" applyProtection="1"/>
    <xf numFmtId="0" fontId="26" fillId="0" borderId="0" xfId="6" applyFont="1" applyAlignment="1" applyProtection="1"/>
    <xf numFmtId="0" fontId="16" fillId="0" borderId="0" xfId="0" applyFont="1" applyFill="1" applyBorder="1"/>
    <xf numFmtId="0" fontId="26" fillId="0" borderId="0" xfId="6" quotePrefix="1" applyFont="1" applyAlignment="1" applyProtection="1"/>
    <xf numFmtId="0" fontId="23" fillId="0" borderId="73" xfId="0" applyFont="1" applyBorder="1"/>
    <xf numFmtId="0" fontId="23" fillId="0" borderId="0" xfId="0" applyFont="1" applyBorder="1"/>
    <xf numFmtId="0" fontId="23" fillId="0" borderId="21" xfId="0" applyFont="1" applyBorder="1"/>
    <xf numFmtId="0" fontId="23" fillId="0" borderId="33" xfId="0" applyFont="1" applyBorder="1"/>
    <xf numFmtId="0" fontId="24" fillId="0" borderId="0" xfId="6" quotePrefix="1" applyFont="1" applyFill="1" applyBorder="1" applyAlignment="1" applyProtection="1"/>
    <xf numFmtId="0" fontId="19" fillId="0" borderId="0" xfId="0" applyFont="1" applyAlignment="1">
      <alignment vertical="center"/>
    </xf>
    <xf numFmtId="0" fontId="18" fillId="0" borderId="0" xfId="0" applyFont="1" applyAlignment="1">
      <alignment horizontal="left" vertical="center"/>
    </xf>
    <xf numFmtId="0" fontId="27" fillId="0" borderId="0" xfId="6" applyFont="1" applyAlignment="1" applyProtection="1"/>
    <xf numFmtId="0" fontId="28" fillId="0" borderId="0" xfId="6" applyFont="1" applyAlignment="1" applyProtection="1"/>
    <xf numFmtId="0" fontId="29" fillId="0" borderId="0" xfId="6" applyFont="1" applyAlignment="1" applyProtection="1"/>
    <xf numFmtId="164" fontId="8" fillId="0" borderId="50" xfId="1" applyNumberFormat="1" applyFont="1" applyBorder="1"/>
    <xf numFmtId="3" fontId="30" fillId="0" borderId="10" xfId="0" applyNumberFormat="1" applyFont="1" applyFill="1" applyBorder="1" applyAlignment="1">
      <alignment horizontal="right" vertical="center"/>
    </xf>
    <xf numFmtId="3" fontId="30" fillId="0" borderId="10" xfId="0" applyNumberFormat="1" applyFont="1" applyBorder="1" applyAlignment="1">
      <alignment horizontal="right" vertical="center"/>
    </xf>
    <xf numFmtId="0" fontId="31" fillId="0" borderId="10" xfId="9" applyFont="1" applyBorder="1" applyAlignment="1">
      <alignment horizontal="center" vertical="center"/>
    </xf>
    <xf numFmtId="17" fontId="30" fillId="0" borderId="10" xfId="0" applyNumberFormat="1" applyFont="1" applyBorder="1" applyAlignment="1">
      <alignment horizontal="left" vertical="center"/>
    </xf>
    <xf numFmtId="0" fontId="17" fillId="5" borderId="10" xfId="0" applyFont="1" applyFill="1" applyBorder="1" applyAlignment="1">
      <alignment horizontal="center" vertical="center" wrapText="1"/>
    </xf>
    <xf numFmtId="0" fontId="3" fillId="5" borderId="10" xfId="0" applyFont="1" applyFill="1" applyBorder="1" applyAlignment="1">
      <alignment horizontal="center"/>
    </xf>
    <xf numFmtId="0" fontId="3" fillId="5" borderId="10" xfId="0" applyFont="1" applyFill="1" applyBorder="1" applyAlignment="1">
      <alignment horizontal="center" vertical="center"/>
    </xf>
    <xf numFmtId="0" fontId="23" fillId="0" borderId="33" xfId="0" applyFont="1" applyFill="1" applyBorder="1"/>
    <xf numFmtId="17" fontId="30" fillId="0" borderId="10" xfId="0" applyNumberFormat="1" applyFont="1" applyFill="1" applyBorder="1" applyAlignment="1">
      <alignment horizontal="left" vertical="center"/>
    </xf>
    <xf numFmtId="0" fontId="32" fillId="7" borderId="10" xfId="0" applyFont="1" applyFill="1" applyBorder="1" applyAlignment="1">
      <alignment horizontal="left" vertical="center"/>
    </xf>
    <xf numFmtId="3" fontId="32" fillId="3" borderId="10" xfId="0" applyNumberFormat="1" applyFont="1" applyFill="1" applyBorder="1" applyAlignment="1">
      <alignment horizontal="right" vertical="center"/>
    </xf>
    <xf numFmtId="3" fontId="32" fillId="9" borderId="10" xfId="0" applyNumberFormat="1" applyFont="1" applyFill="1" applyBorder="1" applyAlignment="1">
      <alignment horizontal="right" vertical="center"/>
    </xf>
    <xf numFmtId="0" fontId="31" fillId="0" borderId="10" xfId="10" applyFont="1" applyBorder="1" applyAlignment="1">
      <alignment horizontal="center" vertical="center"/>
    </xf>
    <xf numFmtId="0" fontId="33" fillId="0" borderId="10" xfId="10" applyFont="1" applyBorder="1" applyAlignment="1">
      <alignment horizontal="center" vertical="center"/>
    </xf>
    <xf numFmtId="17" fontId="32" fillId="3" borderId="10" xfId="0" applyNumberFormat="1" applyFont="1" applyFill="1" applyBorder="1" applyAlignment="1">
      <alignment horizontal="left" vertical="center"/>
    </xf>
    <xf numFmtId="3" fontId="30" fillId="3" borderId="10" xfId="0" applyNumberFormat="1" applyFont="1" applyFill="1" applyBorder="1" applyAlignment="1">
      <alignment horizontal="right" vertical="center"/>
    </xf>
    <xf numFmtId="0" fontId="32" fillId="10" borderId="10" xfId="0" applyFont="1" applyFill="1" applyBorder="1" applyAlignment="1">
      <alignment horizontal="left" vertical="center"/>
    </xf>
    <xf numFmtId="3" fontId="32" fillId="10" borderId="10" xfId="0" applyNumberFormat="1" applyFont="1" applyFill="1" applyBorder="1" applyAlignment="1">
      <alignment horizontal="right" vertical="center"/>
    </xf>
    <xf numFmtId="164" fontId="3" fillId="5" borderId="10" xfId="5" applyNumberFormat="1" applyFont="1" applyFill="1" applyBorder="1" applyAlignment="1">
      <alignment horizontal="center" vertical="center" wrapText="1"/>
    </xf>
    <xf numFmtId="164" fontId="6" fillId="3" borderId="14" xfId="3" applyNumberFormat="1" applyFont="1" applyFill="1" applyBorder="1" applyAlignment="1">
      <alignment horizontal="left" vertical="center" wrapText="1"/>
    </xf>
    <xf numFmtId="3" fontId="6" fillId="0" borderId="10" xfId="0" applyNumberFormat="1" applyFont="1" applyBorder="1"/>
    <xf numFmtId="3" fontId="3" fillId="5" borderId="10" xfId="0" applyNumberFormat="1" applyFont="1" applyFill="1" applyBorder="1" applyAlignment="1">
      <alignment horizontal="center" vertical="center"/>
    </xf>
    <xf numFmtId="3" fontId="11" fillId="0" borderId="10" xfId="0" applyNumberFormat="1" applyFont="1" applyBorder="1" applyAlignment="1" applyProtection="1">
      <alignment horizontal="left"/>
    </xf>
    <xf numFmtId="3" fontId="5" fillId="0" borderId="10" xfId="0" applyNumberFormat="1" applyFont="1" applyBorder="1"/>
    <xf numFmtId="3" fontId="6" fillId="0" borderId="10" xfId="0" quotePrefix="1" applyNumberFormat="1" applyFont="1" applyBorder="1" applyAlignment="1" applyProtection="1">
      <alignment horizontal="left"/>
    </xf>
    <xf numFmtId="3" fontId="12" fillId="0" borderId="10" xfId="0" applyNumberFormat="1" applyFont="1" applyBorder="1" applyAlignment="1" applyProtection="1">
      <alignment horizontal="left"/>
    </xf>
    <xf numFmtId="3" fontId="5" fillId="0" borderId="10" xfId="0" quotePrefix="1" applyNumberFormat="1" applyFont="1" applyBorder="1" applyAlignment="1" applyProtection="1">
      <alignment horizontal="left"/>
    </xf>
    <xf numFmtId="0" fontId="24" fillId="0" borderId="0" xfId="6" applyFont="1" applyAlignment="1" applyProtection="1">
      <alignment horizontal="left"/>
    </xf>
    <xf numFmtId="0" fontId="23" fillId="0" borderId="73" xfId="0" applyFont="1" applyBorder="1" applyAlignment="1">
      <alignment horizontal="left" vertical="top" wrapText="1"/>
    </xf>
    <xf numFmtId="0" fontId="23" fillId="0" borderId="0" xfId="0" applyFont="1" applyBorder="1" applyAlignment="1">
      <alignment horizontal="left" vertical="top" wrapText="1"/>
    </xf>
    <xf numFmtId="0" fontId="23" fillId="0" borderId="21" xfId="0" applyFont="1" applyBorder="1" applyAlignment="1">
      <alignment horizontal="left" vertical="top" wrapText="1"/>
    </xf>
    <xf numFmtId="0" fontId="24" fillId="0" borderId="0" xfId="6" quotePrefix="1" applyFont="1" applyAlignment="1" applyProtection="1">
      <alignment horizontal="left"/>
    </xf>
    <xf numFmtId="0" fontId="16" fillId="0" borderId="0" xfId="0"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164" fontId="3" fillId="5" borderId="4" xfId="3" applyNumberFormat="1" applyFont="1" applyFill="1" applyBorder="1" applyAlignment="1">
      <alignment horizontal="center" vertical="center" wrapText="1"/>
    </xf>
    <xf numFmtId="164" fontId="3" fillId="5" borderId="8" xfId="3" applyNumberFormat="1" applyFont="1" applyFill="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8" fillId="0" borderId="0" xfId="0" applyFont="1" applyAlignment="1">
      <alignment horizontal="left" vertical="top" wrapText="1"/>
    </xf>
    <xf numFmtId="164" fontId="3" fillId="5" borderId="23" xfId="3" applyNumberFormat="1" applyFont="1" applyFill="1" applyBorder="1" applyAlignment="1">
      <alignment horizontal="center" vertical="center" wrapText="1"/>
    </xf>
    <xf numFmtId="9" fontId="5" fillId="0" borderId="64" xfId="2" applyFont="1" applyFill="1" applyBorder="1" applyAlignment="1">
      <alignment horizontal="center" vertical="center" wrapText="1"/>
    </xf>
    <xf numFmtId="9" fontId="5" fillId="0" borderId="65" xfId="2" applyFont="1" applyFill="1" applyBorder="1" applyAlignment="1">
      <alignment horizontal="center" vertical="center" wrapText="1"/>
    </xf>
    <xf numFmtId="17" fontId="16" fillId="0" borderId="0" xfId="0" applyNumberFormat="1" applyFont="1" applyAlignment="1">
      <alignment horizontal="center"/>
    </xf>
    <xf numFmtId="0" fontId="5" fillId="0" borderId="40" xfId="0" applyFont="1" applyBorder="1" applyAlignment="1">
      <alignment horizontal="center"/>
    </xf>
    <xf numFmtId="0" fontId="5" fillId="0" borderId="28" xfId="0" applyFont="1" applyBorder="1" applyAlignment="1">
      <alignment horizontal="center"/>
    </xf>
    <xf numFmtId="0" fontId="5" fillId="0" borderId="27" xfId="0" applyFont="1" applyBorder="1" applyAlignment="1">
      <alignment horizontal="center"/>
    </xf>
    <xf numFmtId="0" fontId="5" fillId="0" borderId="30" xfId="0" applyFont="1" applyBorder="1" applyAlignment="1">
      <alignment horizontal="center"/>
    </xf>
    <xf numFmtId="0" fontId="25" fillId="0" borderId="0" xfId="0" applyFont="1" applyAlignment="1">
      <alignment horizontal="center"/>
    </xf>
    <xf numFmtId="9" fontId="5" fillId="0" borderId="1" xfId="4" applyNumberFormat="1" applyFont="1" applyBorder="1" applyAlignment="1">
      <alignment horizontal="center"/>
    </xf>
    <xf numFmtId="9" fontId="5" fillId="0" borderId="3" xfId="4" applyNumberFormat="1" applyFont="1" applyBorder="1" applyAlignment="1">
      <alignment horizontal="center"/>
    </xf>
    <xf numFmtId="164" fontId="3" fillId="5" borderId="19" xfId="3" applyNumberFormat="1" applyFont="1" applyFill="1" applyBorder="1" applyAlignment="1">
      <alignment horizontal="center" vertical="center" wrapText="1"/>
    </xf>
    <xf numFmtId="0" fontId="5" fillId="0" borderId="66" xfId="0" applyFont="1" applyBorder="1" applyAlignment="1">
      <alignment horizontal="center"/>
    </xf>
    <xf numFmtId="0" fontId="5" fillId="0" borderId="67" xfId="0" applyFont="1" applyBorder="1" applyAlignment="1">
      <alignment horizontal="center"/>
    </xf>
    <xf numFmtId="0" fontId="5" fillId="0" borderId="69" xfId="0" applyFont="1" applyBorder="1" applyAlignment="1">
      <alignment horizontal="center"/>
    </xf>
    <xf numFmtId="0" fontId="5" fillId="0" borderId="70" xfId="0" applyFont="1" applyBorder="1" applyAlignment="1">
      <alignment horizontal="center"/>
    </xf>
    <xf numFmtId="0" fontId="5" fillId="0" borderId="71" xfId="0" applyFont="1" applyBorder="1" applyAlignment="1">
      <alignment horizontal="center"/>
    </xf>
    <xf numFmtId="0" fontId="5" fillId="0" borderId="68" xfId="0" applyFont="1" applyBorder="1" applyAlignment="1">
      <alignment horizontal="center"/>
    </xf>
    <xf numFmtId="164" fontId="3" fillId="5" borderId="10" xfId="5" applyNumberFormat="1" applyFont="1" applyFill="1" applyBorder="1" applyAlignment="1">
      <alignment horizontal="center" vertical="center" wrapText="1"/>
    </xf>
    <xf numFmtId="164" fontId="3" fillId="5" borderId="38" xfId="5" applyNumberFormat="1" applyFont="1" applyFill="1" applyBorder="1" applyAlignment="1">
      <alignment horizontal="center" vertical="center" wrapText="1"/>
    </xf>
    <xf numFmtId="164" fontId="3" fillId="5" borderId="50" xfId="5" applyNumberFormat="1" applyFont="1" applyFill="1" applyBorder="1" applyAlignment="1">
      <alignment horizontal="center" vertical="center" wrapText="1"/>
    </xf>
    <xf numFmtId="164" fontId="3" fillId="5" borderId="9" xfId="5" applyNumberFormat="1" applyFont="1" applyFill="1" applyBorder="1" applyAlignment="1">
      <alignment horizontal="center" vertical="center" wrapText="1"/>
    </xf>
    <xf numFmtId="164" fontId="25" fillId="0" borderId="0" xfId="5" applyNumberFormat="1" applyFont="1" applyFill="1" applyBorder="1" applyAlignment="1">
      <alignment horizontal="center" vertical="center"/>
    </xf>
    <xf numFmtId="164" fontId="3" fillId="5" borderId="32" xfId="5" applyNumberFormat="1" applyFont="1" applyFill="1" applyBorder="1" applyAlignment="1">
      <alignment horizontal="center" vertical="center" wrapText="1"/>
    </xf>
    <xf numFmtId="164" fontId="3" fillId="5" borderId="39" xfId="5" applyNumberFormat="1" applyFont="1" applyFill="1" applyBorder="1" applyAlignment="1">
      <alignment horizontal="center" vertical="center" wrapText="1"/>
    </xf>
    <xf numFmtId="0" fontId="23" fillId="0" borderId="33" xfId="0" applyFont="1" applyBorder="1" applyAlignment="1">
      <alignment horizontal="left" vertical="top" wrapText="1"/>
    </xf>
    <xf numFmtId="0" fontId="23" fillId="0" borderId="80" xfId="0" applyFont="1" applyBorder="1" applyAlignment="1">
      <alignment horizontal="left" vertical="top" wrapText="1"/>
    </xf>
    <xf numFmtId="0" fontId="23" fillId="0" borderId="31" xfId="0" applyFont="1" applyBorder="1" applyAlignment="1">
      <alignment horizontal="left" vertical="top" wrapText="1"/>
    </xf>
    <xf numFmtId="0" fontId="18" fillId="0" borderId="38" xfId="0" applyFont="1" applyBorder="1" applyAlignment="1">
      <alignment horizontal="center" vertical="center"/>
    </xf>
    <xf numFmtId="0" fontId="18" fillId="0" borderId="50" xfId="0" applyFont="1" applyBorder="1" applyAlignment="1">
      <alignment horizontal="center" vertical="center"/>
    </xf>
    <xf numFmtId="0" fontId="18" fillId="0" borderId="9" xfId="0" applyFont="1" applyBorder="1" applyAlignment="1">
      <alignment horizontal="center" vertical="center"/>
    </xf>
    <xf numFmtId="0" fontId="17" fillId="5" borderId="10" xfId="0" applyFont="1" applyFill="1" applyBorder="1" applyAlignment="1">
      <alignment horizontal="center" vertical="center" wrapText="1"/>
    </xf>
    <xf numFmtId="0" fontId="17" fillId="5" borderId="10" xfId="0" applyFont="1" applyFill="1" applyBorder="1" applyAlignment="1">
      <alignment horizontal="center" vertical="center"/>
    </xf>
    <xf numFmtId="0" fontId="3" fillId="5" borderId="10" xfId="0" applyFont="1" applyFill="1" applyBorder="1" applyAlignment="1">
      <alignment horizontal="center"/>
    </xf>
    <xf numFmtId="0" fontId="5" fillId="0" borderId="10" xfId="0" quotePrefix="1"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alignment horizontal="center" vertical="center"/>
    </xf>
    <xf numFmtId="3" fontId="5" fillId="0" borderId="10" xfId="0" applyNumberFormat="1" applyFont="1" applyBorder="1" applyAlignment="1">
      <alignment horizontal="center" vertical="center"/>
    </xf>
    <xf numFmtId="3" fontId="5" fillId="0" borderId="10" xfId="0" quotePrefix="1" applyNumberFormat="1" applyFont="1" applyBorder="1" applyAlignment="1">
      <alignment horizontal="center" vertical="center"/>
    </xf>
    <xf numFmtId="3" fontId="3" fillId="5" borderId="10" xfId="0" applyNumberFormat="1" applyFont="1" applyFill="1" applyBorder="1" applyAlignment="1">
      <alignment horizontal="center" vertical="center"/>
    </xf>
    <xf numFmtId="0" fontId="4" fillId="5" borderId="10" xfId="0" applyFont="1" applyFill="1" applyBorder="1" applyAlignment="1">
      <alignment horizontal="center" vertical="center"/>
    </xf>
    <xf numFmtId="0" fontId="16" fillId="0" borderId="0" xfId="0" quotePrefix="1" applyFont="1" applyAlignment="1">
      <alignment horizontal="center"/>
    </xf>
    <xf numFmtId="3" fontId="3" fillId="5" borderId="10" xfId="0" applyNumberFormat="1" applyFont="1" applyFill="1" applyBorder="1" applyAlignment="1" applyProtection="1">
      <alignment horizontal="center" vertical="center"/>
    </xf>
    <xf numFmtId="3" fontId="4" fillId="5" borderId="10" xfId="0" applyNumberFormat="1" applyFont="1" applyFill="1" applyBorder="1" applyAlignment="1">
      <alignment horizontal="center"/>
    </xf>
    <xf numFmtId="0" fontId="16" fillId="0" borderId="0" xfId="0" applyFont="1" applyAlignment="1">
      <alignment horizontal="center" vertical="top" wrapText="1"/>
    </xf>
    <xf numFmtId="0" fontId="3" fillId="5" borderId="10"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0" xfId="0" applyFont="1" applyFill="1" applyBorder="1" applyAlignment="1">
      <alignment horizontal="center" vertical="center"/>
    </xf>
    <xf numFmtId="0" fontId="3" fillId="5" borderId="81"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xf>
    <xf numFmtId="0" fontId="3" fillId="5" borderId="38" xfId="0" applyFont="1" applyFill="1" applyBorder="1" applyAlignment="1">
      <alignment horizontal="center" vertical="center" wrapText="1"/>
    </xf>
    <xf numFmtId="0" fontId="3" fillId="5" borderId="50"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39" xfId="0" applyNumberFormat="1" applyFont="1" applyFill="1" applyBorder="1" applyAlignment="1">
      <alignment horizontal="center" vertical="center" wrapText="1"/>
    </xf>
    <xf numFmtId="0" fontId="3" fillId="5" borderId="32" xfId="0" applyNumberFormat="1" applyFont="1" applyFill="1" applyBorder="1" applyAlignment="1">
      <alignment horizontal="center" vertical="center" wrapText="1"/>
    </xf>
    <xf numFmtId="17" fontId="7" fillId="3" borderId="38" xfId="0" applyNumberFormat="1" applyFont="1" applyFill="1" applyBorder="1" applyAlignment="1">
      <alignment horizontal="left"/>
    </xf>
    <xf numFmtId="17" fontId="7" fillId="3" borderId="50" xfId="0" applyNumberFormat="1" applyFont="1" applyFill="1" applyBorder="1" applyAlignment="1">
      <alignment horizontal="left"/>
    </xf>
    <xf numFmtId="17" fontId="7" fillId="3" borderId="9" xfId="0" applyNumberFormat="1" applyFont="1" applyFill="1" applyBorder="1" applyAlignment="1">
      <alignment horizontal="left"/>
    </xf>
    <xf numFmtId="0" fontId="7" fillId="3" borderId="38" xfId="0" applyNumberFormat="1" applyFont="1" applyFill="1" applyBorder="1" applyAlignment="1">
      <alignment horizontal="left"/>
    </xf>
    <xf numFmtId="0" fontId="7" fillId="3" borderId="50" xfId="0" applyNumberFormat="1" applyFont="1" applyFill="1" applyBorder="1" applyAlignment="1">
      <alignment horizontal="left"/>
    </xf>
    <xf numFmtId="0" fontId="7" fillId="3" borderId="9" xfId="0" applyNumberFormat="1" applyFont="1" applyFill="1" applyBorder="1" applyAlignment="1">
      <alignment horizontal="left"/>
    </xf>
    <xf numFmtId="17" fontId="7" fillId="12" borderId="10" xfId="0" applyNumberFormat="1" applyFont="1" applyFill="1" applyBorder="1" applyAlignment="1">
      <alignment horizontal="center"/>
    </xf>
    <xf numFmtId="0" fontId="3" fillId="5" borderId="39"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32"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7" fillId="0" borderId="3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2" xfId="0" applyFont="1" applyBorder="1" applyAlignment="1">
      <alignment horizontal="center" vertical="center" wrapText="1"/>
    </xf>
    <xf numFmtId="0" fontId="17" fillId="5" borderId="38" xfId="0" applyFont="1" applyFill="1" applyBorder="1" applyAlignment="1">
      <alignment horizontal="center" vertical="center"/>
    </xf>
    <xf numFmtId="0" fontId="17" fillId="5" borderId="9" xfId="0" applyFont="1" applyFill="1" applyBorder="1" applyAlignment="1">
      <alignment horizontal="center" vertical="center"/>
    </xf>
    <xf numFmtId="0" fontId="5" fillId="13" borderId="38" xfId="0" applyFont="1" applyFill="1" applyBorder="1" applyAlignment="1">
      <alignment horizontal="center" vertical="center"/>
    </xf>
    <xf numFmtId="0" fontId="5" fillId="13" borderId="50" xfId="0" applyFont="1" applyFill="1" applyBorder="1" applyAlignment="1">
      <alignment horizontal="center" vertical="center"/>
    </xf>
    <xf numFmtId="0" fontId="5" fillId="13" borderId="9" xfId="0" applyFont="1" applyFill="1" applyBorder="1" applyAlignment="1">
      <alignment horizontal="center" vertical="center"/>
    </xf>
    <xf numFmtId="0" fontId="17" fillId="5" borderId="39" xfId="0" applyFont="1" applyFill="1" applyBorder="1" applyAlignment="1">
      <alignment horizontal="center" vertical="center" wrapText="1"/>
    </xf>
    <xf numFmtId="0" fontId="17" fillId="5" borderId="32" xfId="0" applyFont="1" applyFill="1" applyBorder="1" applyAlignment="1">
      <alignment horizontal="center" vertical="center" wrapText="1"/>
    </xf>
    <xf numFmtId="0" fontId="5" fillId="13" borderId="39" xfId="0" applyFont="1" applyFill="1" applyBorder="1" applyAlignment="1">
      <alignment horizontal="center" vertical="center" wrapText="1"/>
    </xf>
    <xf numFmtId="0" fontId="5" fillId="13" borderId="32" xfId="0" applyFont="1" applyFill="1" applyBorder="1" applyAlignment="1">
      <alignment horizontal="center" vertical="center" wrapText="1"/>
    </xf>
    <xf numFmtId="0" fontId="5" fillId="13" borderId="38" xfId="0" applyFont="1" applyFill="1" applyBorder="1" applyAlignment="1">
      <alignment horizontal="center" vertical="center" wrapText="1"/>
    </xf>
    <xf numFmtId="0" fontId="5" fillId="13" borderId="50" xfId="0" applyFont="1" applyFill="1" applyBorder="1" applyAlignment="1">
      <alignment horizontal="center" vertical="center" wrapText="1"/>
    </xf>
    <xf numFmtId="0" fontId="5" fillId="13" borderId="9" xfId="0" applyFont="1" applyFill="1" applyBorder="1" applyAlignment="1">
      <alignment horizontal="center" vertical="center" wrapText="1"/>
    </xf>
  </cellXfs>
  <cellStyles count="11">
    <cellStyle name="Énfasis1" xfId="3" builtinId="29"/>
    <cellStyle name="Hipervínculo" xfId="6" builtinId="8"/>
    <cellStyle name="Hipervínculo 2" xfId="8"/>
    <cellStyle name="Millares" xfId="1" builtinId="3"/>
    <cellStyle name="Millares 2 3" xfId="5"/>
    <cellStyle name="Normal" xfId="0" builtinId="0"/>
    <cellStyle name="Normal 10" xfId="10"/>
    <cellStyle name="Normal 2" xfId="4"/>
    <cellStyle name="Normal 46" xfId="9"/>
    <cellStyle name="Porcentaje" xfId="2" builtinId="5"/>
    <cellStyle name="Porcentual 2" xfId="7"/>
  </cellStyles>
  <dxfs count="0"/>
  <tableStyles count="0" defaultTableStyle="TableStyleMedium2" defaultPivotStyle="PivotStyleLight16"/>
  <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1</xdr:row>
      <xdr:rowOff>0</xdr:rowOff>
    </xdr:to>
    <xdr:pic>
      <xdr:nvPicPr>
        <xdr:cNvPr id="2" name="Imagen 1" descr="cid:image001.png@01CC8988.715F2480"/>
        <xdr:cNvPicPr/>
      </xdr:nvPicPr>
      <xdr:blipFill>
        <a:blip xmlns:r="http://schemas.openxmlformats.org/officeDocument/2006/relationships" r:embed="rId1"/>
        <a:srcRect/>
        <a:stretch>
          <a:fillRect/>
        </a:stretch>
      </xdr:blipFill>
      <xdr:spPr bwMode="auto">
        <a:xfrm>
          <a:off x="0" y="0"/>
          <a:ext cx="885825"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
  <sheetViews>
    <sheetView workbookViewId="0">
      <selection activeCell="B3" sqref="B3"/>
    </sheetView>
  </sheetViews>
  <sheetFormatPr baseColWidth="10" defaultRowHeight="15" x14ac:dyDescent="0.25"/>
  <sheetData>
    <row r="2" spans="1:2" x14ac:dyDescent="0.25">
      <c r="A2" t="s">
        <v>483</v>
      </c>
      <c r="B2" t="s">
        <v>631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Q131"/>
  <sheetViews>
    <sheetView showGridLines="0" zoomScaleNormal="100" workbookViewId="0"/>
  </sheetViews>
  <sheetFormatPr baseColWidth="10" defaultRowHeight="12" x14ac:dyDescent="0.2"/>
  <cols>
    <col min="1" max="1" width="6" style="189" customWidth="1"/>
    <col min="2" max="2" width="18.140625" style="189" customWidth="1"/>
    <col min="3" max="4" width="8.5703125" style="189" bestFit="1" customWidth="1"/>
    <col min="5" max="6" width="8.5703125" style="189" customWidth="1"/>
    <col min="7" max="7" width="9.42578125" style="189" bestFit="1" customWidth="1"/>
    <col min="8" max="8" width="7.5703125" style="189" bestFit="1" customWidth="1"/>
    <col min="9" max="10" width="7.5703125" style="189" customWidth="1"/>
    <col min="11" max="11" width="9.7109375" style="189" customWidth="1"/>
    <col min="12" max="12" width="11.140625" style="189" customWidth="1"/>
    <col min="13" max="14" width="11.42578125" style="189"/>
    <col min="15" max="15" width="12.42578125" style="189" bestFit="1" customWidth="1"/>
    <col min="16" max="251" width="11.42578125" style="189"/>
    <col min="252" max="252" width="18.140625" style="189" customWidth="1"/>
    <col min="253" max="254" width="8.5703125" style="189" bestFit="1" customWidth="1"/>
    <col min="255" max="256" width="8.5703125" style="189" customWidth="1"/>
    <col min="257" max="257" width="9.42578125" style="189" bestFit="1" customWidth="1"/>
    <col min="258" max="258" width="7.5703125" style="189" bestFit="1" customWidth="1"/>
    <col min="259" max="260" width="7.5703125" style="189" customWidth="1"/>
    <col min="261" max="261" width="9.7109375" style="189" customWidth="1"/>
    <col min="262" max="267" width="0" style="189" hidden="1" customWidth="1"/>
    <col min="268" max="268" width="11.140625" style="189" customWidth="1"/>
    <col min="269" max="270" width="11.42578125" style="189"/>
    <col min="271" max="271" width="12.42578125" style="189" bestFit="1" customWidth="1"/>
    <col min="272" max="507" width="11.42578125" style="189"/>
    <col min="508" max="508" width="18.140625" style="189" customWidth="1"/>
    <col min="509" max="510" width="8.5703125" style="189" bestFit="1" customWidth="1"/>
    <col min="511" max="512" width="8.5703125" style="189" customWidth="1"/>
    <col min="513" max="513" width="9.42578125" style="189" bestFit="1" customWidth="1"/>
    <col min="514" max="514" width="7.5703125" style="189" bestFit="1" customWidth="1"/>
    <col min="515" max="516" width="7.5703125" style="189" customWidth="1"/>
    <col min="517" max="517" width="9.7109375" style="189" customWidth="1"/>
    <col min="518" max="523" width="0" style="189" hidden="1" customWidth="1"/>
    <col min="524" max="524" width="11.140625" style="189" customWidth="1"/>
    <col min="525" max="526" width="11.42578125" style="189"/>
    <col min="527" max="527" width="12.42578125" style="189" bestFit="1" customWidth="1"/>
    <col min="528" max="763" width="11.42578125" style="189"/>
    <col min="764" max="764" width="18.140625" style="189" customWidth="1"/>
    <col min="765" max="766" width="8.5703125" style="189" bestFit="1" customWidth="1"/>
    <col min="767" max="768" width="8.5703125" style="189" customWidth="1"/>
    <col min="769" max="769" width="9.42578125" style="189" bestFit="1" customWidth="1"/>
    <col min="770" max="770" width="7.5703125" style="189" bestFit="1" customWidth="1"/>
    <col min="771" max="772" width="7.5703125" style="189" customWidth="1"/>
    <col min="773" max="773" width="9.7109375" style="189" customWidth="1"/>
    <col min="774" max="779" width="0" style="189" hidden="1" customWidth="1"/>
    <col min="780" max="780" width="11.140625" style="189" customWidth="1"/>
    <col min="781" max="782" width="11.42578125" style="189"/>
    <col min="783" max="783" width="12.42578125" style="189" bestFit="1" customWidth="1"/>
    <col min="784" max="1019" width="11.42578125" style="189"/>
    <col min="1020" max="1020" width="18.140625" style="189" customWidth="1"/>
    <col min="1021" max="1022" width="8.5703125" style="189" bestFit="1" customWidth="1"/>
    <col min="1023" max="1024" width="8.5703125" style="189" customWidth="1"/>
    <col min="1025" max="1025" width="9.42578125" style="189" bestFit="1" customWidth="1"/>
    <col min="1026" max="1026" width="7.5703125" style="189" bestFit="1" customWidth="1"/>
    <col min="1027" max="1028" width="7.5703125" style="189" customWidth="1"/>
    <col min="1029" max="1029" width="9.7109375" style="189" customWidth="1"/>
    <col min="1030" max="1035" width="0" style="189" hidden="1" customWidth="1"/>
    <col min="1036" max="1036" width="11.140625" style="189" customWidth="1"/>
    <col min="1037" max="1038" width="11.42578125" style="189"/>
    <col min="1039" max="1039" width="12.42578125" style="189" bestFit="1" customWidth="1"/>
    <col min="1040" max="1275" width="11.42578125" style="189"/>
    <col min="1276" max="1276" width="18.140625" style="189" customWidth="1"/>
    <col min="1277" max="1278" width="8.5703125" style="189" bestFit="1" customWidth="1"/>
    <col min="1279" max="1280" width="8.5703125" style="189" customWidth="1"/>
    <col min="1281" max="1281" width="9.42578125" style="189" bestFit="1" customWidth="1"/>
    <col min="1282" max="1282" width="7.5703125" style="189" bestFit="1" customWidth="1"/>
    <col min="1283" max="1284" width="7.5703125" style="189" customWidth="1"/>
    <col min="1285" max="1285" width="9.7109375" style="189" customWidth="1"/>
    <col min="1286" max="1291" width="0" style="189" hidden="1" customWidth="1"/>
    <col min="1292" max="1292" width="11.140625" style="189" customWidth="1"/>
    <col min="1293" max="1294" width="11.42578125" style="189"/>
    <col min="1295" max="1295" width="12.42578125" style="189" bestFit="1" customWidth="1"/>
    <col min="1296" max="1531" width="11.42578125" style="189"/>
    <col min="1532" max="1532" width="18.140625" style="189" customWidth="1"/>
    <col min="1533" max="1534" width="8.5703125" style="189" bestFit="1" customWidth="1"/>
    <col min="1535" max="1536" width="8.5703125" style="189" customWidth="1"/>
    <col min="1537" max="1537" width="9.42578125" style="189" bestFit="1" customWidth="1"/>
    <col min="1538" max="1538" width="7.5703125" style="189" bestFit="1" customWidth="1"/>
    <col min="1539" max="1540" width="7.5703125" style="189" customWidth="1"/>
    <col min="1541" max="1541" width="9.7109375" style="189" customWidth="1"/>
    <col min="1542" max="1547" width="0" style="189" hidden="1" customWidth="1"/>
    <col min="1548" max="1548" width="11.140625" style="189" customWidth="1"/>
    <col min="1549" max="1550" width="11.42578125" style="189"/>
    <col min="1551" max="1551" width="12.42578125" style="189" bestFit="1" customWidth="1"/>
    <col min="1552" max="1787" width="11.42578125" style="189"/>
    <col min="1788" max="1788" width="18.140625" style="189" customWidth="1"/>
    <col min="1789" max="1790" width="8.5703125" style="189" bestFit="1" customWidth="1"/>
    <col min="1791" max="1792" width="8.5703125" style="189" customWidth="1"/>
    <col min="1793" max="1793" width="9.42578125" style="189" bestFit="1" customWidth="1"/>
    <col min="1794" max="1794" width="7.5703125" style="189" bestFit="1" customWidth="1"/>
    <col min="1795" max="1796" width="7.5703125" style="189" customWidth="1"/>
    <col min="1797" max="1797" width="9.7109375" style="189" customWidth="1"/>
    <col min="1798" max="1803" width="0" style="189" hidden="1" customWidth="1"/>
    <col min="1804" max="1804" width="11.140625" style="189" customWidth="1"/>
    <col min="1805" max="1806" width="11.42578125" style="189"/>
    <col min="1807" max="1807" width="12.42578125" style="189" bestFit="1" customWidth="1"/>
    <col min="1808" max="2043" width="11.42578125" style="189"/>
    <col min="2044" max="2044" width="18.140625" style="189" customWidth="1"/>
    <col min="2045" max="2046" width="8.5703125" style="189" bestFit="1" customWidth="1"/>
    <col min="2047" max="2048" width="8.5703125" style="189" customWidth="1"/>
    <col min="2049" max="2049" width="9.42578125" style="189" bestFit="1" customWidth="1"/>
    <col min="2050" max="2050" width="7.5703125" style="189" bestFit="1" customWidth="1"/>
    <col min="2051" max="2052" width="7.5703125" style="189" customWidth="1"/>
    <col min="2053" max="2053" width="9.7109375" style="189" customWidth="1"/>
    <col min="2054" max="2059" width="0" style="189" hidden="1" customWidth="1"/>
    <col min="2060" max="2060" width="11.140625" style="189" customWidth="1"/>
    <col min="2061" max="2062" width="11.42578125" style="189"/>
    <col min="2063" max="2063" width="12.42578125" style="189" bestFit="1" customWidth="1"/>
    <col min="2064" max="2299" width="11.42578125" style="189"/>
    <col min="2300" max="2300" width="18.140625" style="189" customWidth="1"/>
    <col min="2301" max="2302" width="8.5703125" style="189" bestFit="1" customWidth="1"/>
    <col min="2303" max="2304" width="8.5703125" style="189" customWidth="1"/>
    <col min="2305" max="2305" width="9.42578125" style="189" bestFit="1" customWidth="1"/>
    <col min="2306" max="2306" width="7.5703125" style="189" bestFit="1" customWidth="1"/>
    <col min="2307" max="2308" width="7.5703125" style="189" customWidth="1"/>
    <col min="2309" max="2309" width="9.7109375" style="189" customWidth="1"/>
    <col min="2310" max="2315" width="0" style="189" hidden="1" customWidth="1"/>
    <col min="2316" max="2316" width="11.140625" style="189" customWidth="1"/>
    <col min="2317" max="2318" width="11.42578125" style="189"/>
    <col min="2319" max="2319" width="12.42578125" style="189" bestFit="1" customWidth="1"/>
    <col min="2320" max="2555" width="11.42578125" style="189"/>
    <col min="2556" max="2556" width="18.140625" style="189" customWidth="1"/>
    <col min="2557" max="2558" width="8.5703125" style="189" bestFit="1" customWidth="1"/>
    <col min="2559" max="2560" width="8.5703125" style="189" customWidth="1"/>
    <col min="2561" max="2561" width="9.42578125" style="189" bestFit="1" customWidth="1"/>
    <col min="2562" max="2562" width="7.5703125" style="189" bestFit="1" customWidth="1"/>
    <col min="2563" max="2564" width="7.5703125" style="189" customWidth="1"/>
    <col min="2565" max="2565" width="9.7109375" style="189" customWidth="1"/>
    <col min="2566" max="2571" width="0" style="189" hidden="1" customWidth="1"/>
    <col min="2572" max="2572" width="11.140625" style="189" customWidth="1"/>
    <col min="2573" max="2574" width="11.42578125" style="189"/>
    <col min="2575" max="2575" width="12.42578125" style="189" bestFit="1" customWidth="1"/>
    <col min="2576" max="2811" width="11.42578125" style="189"/>
    <col min="2812" max="2812" width="18.140625" style="189" customWidth="1"/>
    <col min="2813" max="2814" width="8.5703125" style="189" bestFit="1" customWidth="1"/>
    <col min="2815" max="2816" width="8.5703125" style="189" customWidth="1"/>
    <col min="2817" max="2817" width="9.42578125" style="189" bestFit="1" customWidth="1"/>
    <col min="2818" max="2818" width="7.5703125" style="189" bestFit="1" customWidth="1"/>
    <col min="2819" max="2820" width="7.5703125" style="189" customWidth="1"/>
    <col min="2821" max="2821" width="9.7109375" style="189" customWidth="1"/>
    <col min="2822" max="2827" width="0" style="189" hidden="1" customWidth="1"/>
    <col min="2828" max="2828" width="11.140625" style="189" customWidth="1"/>
    <col min="2829" max="2830" width="11.42578125" style="189"/>
    <col min="2831" max="2831" width="12.42578125" style="189" bestFit="1" customWidth="1"/>
    <col min="2832" max="3067" width="11.42578125" style="189"/>
    <col min="3068" max="3068" width="18.140625" style="189" customWidth="1"/>
    <col min="3069" max="3070" width="8.5703125" style="189" bestFit="1" customWidth="1"/>
    <col min="3071" max="3072" width="8.5703125" style="189" customWidth="1"/>
    <col min="3073" max="3073" width="9.42578125" style="189" bestFit="1" customWidth="1"/>
    <col min="3074" max="3074" width="7.5703125" style="189" bestFit="1" customWidth="1"/>
    <col min="3075" max="3076" width="7.5703125" style="189" customWidth="1"/>
    <col min="3077" max="3077" width="9.7109375" style="189" customWidth="1"/>
    <col min="3078" max="3083" width="0" style="189" hidden="1" customWidth="1"/>
    <col min="3084" max="3084" width="11.140625" style="189" customWidth="1"/>
    <col min="3085" max="3086" width="11.42578125" style="189"/>
    <col min="3087" max="3087" width="12.42578125" style="189" bestFit="1" customWidth="1"/>
    <col min="3088" max="3323" width="11.42578125" style="189"/>
    <col min="3324" max="3324" width="18.140625" style="189" customWidth="1"/>
    <col min="3325" max="3326" width="8.5703125" style="189" bestFit="1" customWidth="1"/>
    <col min="3327" max="3328" width="8.5703125" style="189" customWidth="1"/>
    <col min="3329" max="3329" width="9.42578125" style="189" bestFit="1" customWidth="1"/>
    <col min="3330" max="3330" width="7.5703125" style="189" bestFit="1" customWidth="1"/>
    <col min="3331" max="3332" width="7.5703125" style="189" customWidth="1"/>
    <col min="3333" max="3333" width="9.7109375" style="189" customWidth="1"/>
    <col min="3334" max="3339" width="0" style="189" hidden="1" customWidth="1"/>
    <col min="3340" max="3340" width="11.140625" style="189" customWidth="1"/>
    <col min="3341" max="3342" width="11.42578125" style="189"/>
    <col min="3343" max="3343" width="12.42578125" style="189" bestFit="1" customWidth="1"/>
    <col min="3344" max="3579" width="11.42578125" style="189"/>
    <col min="3580" max="3580" width="18.140625" style="189" customWidth="1"/>
    <col min="3581" max="3582" width="8.5703125" style="189" bestFit="1" customWidth="1"/>
    <col min="3583" max="3584" width="8.5703125" style="189" customWidth="1"/>
    <col min="3585" max="3585" width="9.42578125" style="189" bestFit="1" customWidth="1"/>
    <col min="3586" max="3586" width="7.5703125" style="189" bestFit="1" customWidth="1"/>
    <col min="3587" max="3588" width="7.5703125" style="189" customWidth="1"/>
    <col min="3589" max="3589" width="9.7109375" style="189" customWidth="1"/>
    <col min="3590" max="3595" width="0" style="189" hidden="1" customWidth="1"/>
    <col min="3596" max="3596" width="11.140625" style="189" customWidth="1"/>
    <col min="3597" max="3598" width="11.42578125" style="189"/>
    <col min="3599" max="3599" width="12.42578125" style="189" bestFit="1" customWidth="1"/>
    <col min="3600" max="3835" width="11.42578125" style="189"/>
    <col min="3836" max="3836" width="18.140625" style="189" customWidth="1"/>
    <col min="3837" max="3838" width="8.5703125" style="189" bestFit="1" customWidth="1"/>
    <col min="3839" max="3840" width="8.5703125" style="189" customWidth="1"/>
    <col min="3841" max="3841" width="9.42578125" style="189" bestFit="1" customWidth="1"/>
    <col min="3842" max="3842" width="7.5703125" style="189" bestFit="1" customWidth="1"/>
    <col min="3843" max="3844" width="7.5703125" style="189" customWidth="1"/>
    <col min="3845" max="3845" width="9.7109375" style="189" customWidth="1"/>
    <col min="3846" max="3851" width="0" style="189" hidden="1" customWidth="1"/>
    <col min="3852" max="3852" width="11.140625" style="189" customWidth="1"/>
    <col min="3853" max="3854" width="11.42578125" style="189"/>
    <col min="3855" max="3855" width="12.42578125" style="189" bestFit="1" customWidth="1"/>
    <col min="3856" max="4091" width="11.42578125" style="189"/>
    <col min="4092" max="4092" width="18.140625" style="189" customWidth="1"/>
    <col min="4093" max="4094" width="8.5703125" style="189" bestFit="1" customWidth="1"/>
    <col min="4095" max="4096" width="8.5703125" style="189" customWidth="1"/>
    <col min="4097" max="4097" width="9.42578125" style="189" bestFit="1" customWidth="1"/>
    <col min="4098" max="4098" width="7.5703125" style="189" bestFit="1" customWidth="1"/>
    <col min="4099" max="4100" width="7.5703125" style="189" customWidth="1"/>
    <col min="4101" max="4101" width="9.7109375" style="189" customWidth="1"/>
    <col min="4102" max="4107" width="0" style="189" hidden="1" customWidth="1"/>
    <col min="4108" max="4108" width="11.140625" style="189" customWidth="1"/>
    <col min="4109" max="4110" width="11.42578125" style="189"/>
    <col min="4111" max="4111" width="12.42578125" style="189" bestFit="1" customWidth="1"/>
    <col min="4112" max="4347" width="11.42578125" style="189"/>
    <col min="4348" max="4348" width="18.140625" style="189" customWidth="1"/>
    <col min="4349" max="4350" width="8.5703125" style="189" bestFit="1" customWidth="1"/>
    <col min="4351" max="4352" width="8.5703125" style="189" customWidth="1"/>
    <col min="4353" max="4353" width="9.42578125" style="189" bestFit="1" customWidth="1"/>
    <col min="4354" max="4354" width="7.5703125" style="189" bestFit="1" customWidth="1"/>
    <col min="4355" max="4356" width="7.5703125" style="189" customWidth="1"/>
    <col min="4357" max="4357" width="9.7109375" style="189" customWidth="1"/>
    <col min="4358" max="4363" width="0" style="189" hidden="1" customWidth="1"/>
    <col min="4364" max="4364" width="11.140625" style="189" customWidth="1"/>
    <col min="4365" max="4366" width="11.42578125" style="189"/>
    <col min="4367" max="4367" width="12.42578125" style="189" bestFit="1" customWidth="1"/>
    <col min="4368" max="4603" width="11.42578125" style="189"/>
    <col min="4604" max="4604" width="18.140625" style="189" customWidth="1"/>
    <col min="4605" max="4606" width="8.5703125" style="189" bestFit="1" customWidth="1"/>
    <col min="4607" max="4608" width="8.5703125" style="189" customWidth="1"/>
    <col min="4609" max="4609" width="9.42578125" style="189" bestFit="1" customWidth="1"/>
    <col min="4610" max="4610" width="7.5703125" style="189" bestFit="1" customWidth="1"/>
    <col min="4611" max="4612" width="7.5703125" style="189" customWidth="1"/>
    <col min="4613" max="4613" width="9.7109375" style="189" customWidth="1"/>
    <col min="4614" max="4619" width="0" style="189" hidden="1" customWidth="1"/>
    <col min="4620" max="4620" width="11.140625" style="189" customWidth="1"/>
    <col min="4621" max="4622" width="11.42578125" style="189"/>
    <col min="4623" max="4623" width="12.42578125" style="189" bestFit="1" customWidth="1"/>
    <col min="4624" max="4859" width="11.42578125" style="189"/>
    <col min="4860" max="4860" width="18.140625" style="189" customWidth="1"/>
    <col min="4861" max="4862" width="8.5703125" style="189" bestFit="1" customWidth="1"/>
    <col min="4863" max="4864" width="8.5703125" style="189" customWidth="1"/>
    <col min="4865" max="4865" width="9.42578125" style="189" bestFit="1" customWidth="1"/>
    <col min="4866" max="4866" width="7.5703125" style="189" bestFit="1" customWidth="1"/>
    <col min="4867" max="4868" width="7.5703125" style="189" customWidth="1"/>
    <col min="4869" max="4869" width="9.7109375" style="189" customWidth="1"/>
    <col min="4870" max="4875" width="0" style="189" hidden="1" customWidth="1"/>
    <col min="4876" max="4876" width="11.140625" style="189" customWidth="1"/>
    <col min="4877" max="4878" width="11.42578125" style="189"/>
    <col min="4879" max="4879" width="12.42578125" style="189" bestFit="1" customWidth="1"/>
    <col min="4880" max="5115" width="11.42578125" style="189"/>
    <col min="5116" max="5116" width="18.140625" style="189" customWidth="1"/>
    <col min="5117" max="5118" width="8.5703125" style="189" bestFit="1" customWidth="1"/>
    <col min="5119" max="5120" width="8.5703125" style="189" customWidth="1"/>
    <col min="5121" max="5121" width="9.42578125" style="189" bestFit="1" customWidth="1"/>
    <col min="5122" max="5122" width="7.5703125" style="189" bestFit="1" customWidth="1"/>
    <col min="5123" max="5124" width="7.5703125" style="189" customWidth="1"/>
    <col min="5125" max="5125" width="9.7109375" style="189" customWidth="1"/>
    <col min="5126" max="5131" width="0" style="189" hidden="1" customWidth="1"/>
    <col min="5132" max="5132" width="11.140625" style="189" customWidth="1"/>
    <col min="5133" max="5134" width="11.42578125" style="189"/>
    <col min="5135" max="5135" width="12.42578125" style="189" bestFit="1" customWidth="1"/>
    <col min="5136" max="5371" width="11.42578125" style="189"/>
    <col min="5372" max="5372" width="18.140625" style="189" customWidth="1"/>
    <col min="5373" max="5374" width="8.5703125" style="189" bestFit="1" customWidth="1"/>
    <col min="5375" max="5376" width="8.5703125" style="189" customWidth="1"/>
    <col min="5377" max="5377" width="9.42578125" style="189" bestFit="1" customWidth="1"/>
    <col min="5378" max="5378" width="7.5703125" style="189" bestFit="1" customWidth="1"/>
    <col min="5379" max="5380" width="7.5703125" style="189" customWidth="1"/>
    <col min="5381" max="5381" width="9.7109375" style="189" customWidth="1"/>
    <col min="5382" max="5387" width="0" style="189" hidden="1" customWidth="1"/>
    <col min="5388" max="5388" width="11.140625" style="189" customWidth="1"/>
    <col min="5389" max="5390" width="11.42578125" style="189"/>
    <col min="5391" max="5391" width="12.42578125" style="189" bestFit="1" customWidth="1"/>
    <col min="5392" max="5627" width="11.42578125" style="189"/>
    <col min="5628" max="5628" width="18.140625" style="189" customWidth="1"/>
    <col min="5629" max="5630" width="8.5703125" style="189" bestFit="1" customWidth="1"/>
    <col min="5631" max="5632" width="8.5703125" style="189" customWidth="1"/>
    <col min="5633" max="5633" width="9.42578125" style="189" bestFit="1" customWidth="1"/>
    <col min="5634" max="5634" width="7.5703125" style="189" bestFit="1" customWidth="1"/>
    <col min="5635" max="5636" width="7.5703125" style="189" customWidth="1"/>
    <col min="5637" max="5637" width="9.7109375" style="189" customWidth="1"/>
    <col min="5638" max="5643" width="0" style="189" hidden="1" customWidth="1"/>
    <col min="5644" max="5644" width="11.140625" style="189" customWidth="1"/>
    <col min="5645" max="5646" width="11.42578125" style="189"/>
    <col min="5647" max="5647" width="12.42578125" style="189" bestFit="1" customWidth="1"/>
    <col min="5648" max="5883" width="11.42578125" style="189"/>
    <col min="5884" max="5884" width="18.140625" style="189" customWidth="1"/>
    <col min="5885" max="5886" width="8.5703125" style="189" bestFit="1" customWidth="1"/>
    <col min="5887" max="5888" width="8.5703125" style="189" customWidth="1"/>
    <col min="5889" max="5889" width="9.42578125" style="189" bestFit="1" customWidth="1"/>
    <col min="5890" max="5890" width="7.5703125" style="189" bestFit="1" customWidth="1"/>
    <col min="5891" max="5892" width="7.5703125" style="189" customWidth="1"/>
    <col min="5893" max="5893" width="9.7109375" style="189" customWidth="1"/>
    <col min="5894" max="5899" width="0" style="189" hidden="1" customWidth="1"/>
    <col min="5900" max="5900" width="11.140625" style="189" customWidth="1"/>
    <col min="5901" max="5902" width="11.42578125" style="189"/>
    <col min="5903" max="5903" width="12.42578125" style="189" bestFit="1" customWidth="1"/>
    <col min="5904" max="6139" width="11.42578125" style="189"/>
    <col min="6140" max="6140" width="18.140625" style="189" customWidth="1"/>
    <col min="6141" max="6142" width="8.5703125" style="189" bestFit="1" customWidth="1"/>
    <col min="6143" max="6144" width="8.5703125" style="189" customWidth="1"/>
    <col min="6145" max="6145" width="9.42578125" style="189" bestFit="1" customWidth="1"/>
    <col min="6146" max="6146" width="7.5703125" style="189" bestFit="1" customWidth="1"/>
    <col min="6147" max="6148" width="7.5703125" style="189" customWidth="1"/>
    <col min="6149" max="6149" width="9.7109375" style="189" customWidth="1"/>
    <col min="6150" max="6155" width="0" style="189" hidden="1" customWidth="1"/>
    <col min="6156" max="6156" width="11.140625" style="189" customWidth="1"/>
    <col min="6157" max="6158" width="11.42578125" style="189"/>
    <col min="6159" max="6159" width="12.42578125" style="189" bestFit="1" customWidth="1"/>
    <col min="6160" max="6395" width="11.42578125" style="189"/>
    <col min="6396" max="6396" width="18.140625" style="189" customWidth="1"/>
    <col min="6397" max="6398" width="8.5703125" style="189" bestFit="1" customWidth="1"/>
    <col min="6399" max="6400" width="8.5703125" style="189" customWidth="1"/>
    <col min="6401" max="6401" width="9.42578125" style="189" bestFit="1" customWidth="1"/>
    <col min="6402" max="6402" width="7.5703125" style="189" bestFit="1" customWidth="1"/>
    <col min="6403" max="6404" width="7.5703125" style="189" customWidth="1"/>
    <col min="6405" max="6405" width="9.7109375" style="189" customWidth="1"/>
    <col min="6406" max="6411" width="0" style="189" hidden="1" customWidth="1"/>
    <col min="6412" max="6412" width="11.140625" style="189" customWidth="1"/>
    <col min="6413" max="6414" width="11.42578125" style="189"/>
    <col min="6415" max="6415" width="12.42578125" style="189" bestFit="1" customWidth="1"/>
    <col min="6416" max="6651" width="11.42578125" style="189"/>
    <col min="6652" max="6652" width="18.140625" style="189" customWidth="1"/>
    <col min="6653" max="6654" width="8.5703125" style="189" bestFit="1" customWidth="1"/>
    <col min="6655" max="6656" width="8.5703125" style="189" customWidth="1"/>
    <col min="6657" max="6657" width="9.42578125" style="189" bestFit="1" customWidth="1"/>
    <col min="6658" max="6658" width="7.5703125" style="189" bestFit="1" customWidth="1"/>
    <col min="6659" max="6660" width="7.5703125" style="189" customWidth="1"/>
    <col min="6661" max="6661" width="9.7109375" style="189" customWidth="1"/>
    <col min="6662" max="6667" width="0" style="189" hidden="1" customWidth="1"/>
    <col min="6668" max="6668" width="11.140625" style="189" customWidth="1"/>
    <col min="6669" max="6670" width="11.42578125" style="189"/>
    <col min="6671" max="6671" width="12.42578125" style="189" bestFit="1" customWidth="1"/>
    <col min="6672" max="6907" width="11.42578125" style="189"/>
    <col min="6908" max="6908" width="18.140625" style="189" customWidth="1"/>
    <col min="6909" max="6910" width="8.5703125" style="189" bestFit="1" customWidth="1"/>
    <col min="6911" max="6912" width="8.5703125" style="189" customWidth="1"/>
    <col min="6913" max="6913" width="9.42578125" style="189" bestFit="1" customWidth="1"/>
    <col min="6914" max="6914" width="7.5703125" style="189" bestFit="1" customWidth="1"/>
    <col min="6915" max="6916" width="7.5703125" style="189" customWidth="1"/>
    <col min="6917" max="6917" width="9.7109375" style="189" customWidth="1"/>
    <col min="6918" max="6923" width="0" style="189" hidden="1" customWidth="1"/>
    <col min="6924" max="6924" width="11.140625" style="189" customWidth="1"/>
    <col min="6925" max="6926" width="11.42578125" style="189"/>
    <col min="6927" max="6927" width="12.42578125" style="189" bestFit="1" customWidth="1"/>
    <col min="6928" max="7163" width="11.42578125" style="189"/>
    <col min="7164" max="7164" width="18.140625" style="189" customWidth="1"/>
    <col min="7165" max="7166" width="8.5703125" style="189" bestFit="1" customWidth="1"/>
    <col min="7167" max="7168" width="8.5703125" style="189" customWidth="1"/>
    <col min="7169" max="7169" width="9.42578125" style="189" bestFit="1" customWidth="1"/>
    <col min="7170" max="7170" width="7.5703125" style="189" bestFit="1" customWidth="1"/>
    <col min="7171" max="7172" width="7.5703125" style="189" customWidth="1"/>
    <col min="7173" max="7173" width="9.7109375" style="189" customWidth="1"/>
    <col min="7174" max="7179" width="0" style="189" hidden="1" customWidth="1"/>
    <col min="7180" max="7180" width="11.140625" style="189" customWidth="1"/>
    <col min="7181" max="7182" width="11.42578125" style="189"/>
    <col min="7183" max="7183" width="12.42578125" style="189" bestFit="1" customWidth="1"/>
    <col min="7184" max="7419" width="11.42578125" style="189"/>
    <col min="7420" max="7420" width="18.140625" style="189" customWidth="1"/>
    <col min="7421" max="7422" width="8.5703125" style="189" bestFit="1" customWidth="1"/>
    <col min="7423" max="7424" width="8.5703125" style="189" customWidth="1"/>
    <col min="7425" max="7425" width="9.42578125" style="189" bestFit="1" customWidth="1"/>
    <col min="7426" max="7426" width="7.5703125" style="189" bestFit="1" customWidth="1"/>
    <col min="7427" max="7428" width="7.5703125" style="189" customWidth="1"/>
    <col min="7429" max="7429" width="9.7109375" style="189" customWidth="1"/>
    <col min="7430" max="7435" width="0" style="189" hidden="1" customWidth="1"/>
    <col min="7436" max="7436" width="11.140625" style="189" customWidth="1"/>
    <col min="7437" max="7438" width="11.42578125" style="189"/>
    <col min="7439" max="7439" width="12.42578125" style="189" bestFit="1" customWidth="1"/>
    <col min="7440" max="7675" width="11.42578125" style="189"/>
    <col min="7676" max="7676" width="18.140625" style="189" customWidth="1"/>
    <col min="7677" max="7678" width="8.5703125" style="189" bestFit="1" customWidth="1"/>
    <col min="7679" max="7680" width="8.5703125" style="189" customWidth="1"/>
    <col min="7681" max="7681" width="9.42578125" style="189" bestFit="1" customWidth="1"/>
    <col min="7682" max="7682" width="7.5703125" style="189" bestFit="1" customWidth="1"/>
    <col min="7683" max="7684" width="7.5703125" style="189" customWidth="1"/>
    <col min="7685" max="7685" width="9.7109375" style="189" customWidth="1"/>
    <col min="7686" max="7691" width="0" style="189" hidden="1" customWidth="1"/>
    <col min="7692" max="7692" width="11.140625" style="189" customWidth="1"/>
    <col min="7693" max="7694" width="11.42578125" style="189"/>
    <col min="7695" max="7695" width="12.42578125" style="189" bestFit="1" customWidth="1"/>
    <col min="7696" max="7931" width="11.42578125" style="189"/>
    <col min="7932" max="7932" width="18.140625" style="189" customWidth="1"/>
    <col min="7933" max="7934" width="8.5703125" style="189" bestFit="1" customWidth="1"/>
    <col min="7935" max="7936" width="8.5703125" style="189" customWidth="1"/>
    <col min="7937" max="7937" width="9.42578125" style="189" bestFit="1" customWidth="1"/>
    <col min="7938" max="7938" width="7.5703125" style="189" bestFit="1" customWidth="1"/>
    <col min="7939" max="7940" width="7.5703125" style="189" customWidth="1"/>
    <col min="7941" max="7941" width="9.7109375" style="189" customWidth="1"/>
    <col min="7942" max="7947" width="0" style="189" hidden="1" customWidth="1"/>
    <col min="7948" max="7948" width="11.140625" style="189" customWidth="1"/>
    <col min="7949" max="7950" width="11.42578125" style="189"/>
    <col min="7951" max="7951" width="12.42578125" style="189" bestFit="1" customWidth="1"/>
    <col min="7952" max="8187" width="11.42578125" style="189"/>
    <col min="8188" max="8188" width="18.140625" style="189" customWidth="1"/>
    <col min="8189" max="8190" width="8.5703125" style="189" bestFit="1" customWidth="1"/>
    <col min="8191" max="8192" width="8.5703125" style="189" customWidth="1"/>
    <col min="8193" max="8193" width="9.42578125" style="189" bestFit="1" customWidth="1"/>
    <col min="8194" max="8194" width="7.5703125" style="189" bestFit="1" customWidth="1"/>
    <col min="8195" max="8196" width="7.5703125" style="189" customWidth="1"/>
    <col min="8197" max="8197" width="9.7109375" style="189" customWidth="1"/>
    <col min="8198" max="8203" width="0" style="189" hidden="1" customWidth="1"/>
    <col min="8204" max="8204" width="11.140625" style="189" customWidth="1"/>
    <col min="8205" max="8206" width="11.42578125" style="189"/>
    <col min="8207" max="8207" width="12.42578125" style="189" bestFit="1" customWidth="1"/>
    <col min="8208" max="8443" width="11.42578125" style="189"/>
    <col min="8444" max="8444" width="18.140625" style="189" customWidth="1"/>
    <col min="8445" max="8446" width="8.5703125" style="189" bestFit="1" customWidth="1"/>
    <col min="8447" max="8448" width="8.5703125" style="189" customWidth="1"/>
    <col min="8449" max="8449" width="9.42578125" style="189" bestFit="1" customWidth="1"/>
    <col min="8450" max="8450" width="7.5703125" style="189" bestFit="1" customWidth="1"/>
    <col min="8451" max="8452" width="7.5703125" style="189" customWidth="1"/>
    <col min="8453" max="8453" width="9.7109375" style="189" customWidth="1"/>
    <col min="8454" max="8459" width="0" style="189" hidden="1" customWidth="1"/>
    <col min="8460" max="8460" width="11.140625" style="189" customWidth="1"/>
    <col min="8461" max="8462" width="11.42578125" style="189"/>
    <col min="8463" max="8463" width="12.42578125" style="189" bestFit="1" customWidth="1"/>
    <col min="8464" max="8699" width="11.42578125" style="189"/>
    <col min="8700" max="8700" width="18.140625" style="189" customWidth="1"/>
    <col min="8701" max="8702" width="8.5703125" style="189" bestFit="1" customWidth="1"/>
    <col min="8703" max="8704" width="8.5703125" style="189" customWidth="1"/>
    <col min="8705" max="8705" width="9.42578125" style="189" bestFit="1" customWidth="1"/>
    <col min="8706" max="8706" width="7.5703125" style="189" bestFit="1" customWidth="1"/>
    <col min="8707" max="8708" width="7.5703125" style="189" customWidth="1"/>
    <col min="8709" max="8709" width="9.7109375" style="189" customWidth="1"/>
    <col min="8710" max="8715" width="0" style="189" hidden="1" customWidth="1"/>
    <col min="8716" max="8716" width="11.140625" style="189" customWidth="1"/>
    <col min="8717" max="8718" width="11.42578125" style="189"/>
    <col min="8719" max="8719" width="12.42578125" style="189" bestFit="1" customWidth="1"/>
    <col min="8720" max="8955" width="11.42578125" style="189"/>
    <col min="8956" max="8956" width="18.140625" style="189" customWidth="1"/>
    <col min="8957" max="8958" width="8.5703125" style="189" bestFit="1" customWidth="1"/>
    <col min="8959" max="8960" width="8.5703125" style="189" customWidth="1"/>
    <col min="8961" max="8961" width="9.42578125" style="189" bestFit="1" customWidth="1"/>
    <col min="8962" max="8962" width="7.5703125" style="189" bestFit="1" customWidth="1"/>
    <col min="8963" max="8964" width="7.5703125" style="189" customWidth="1"/>
    <col min="8965" max="8965" width="9.7109375" style="189" customWidth="1"/>
    <col min="8966" max="8971" width="0" style="189" hidden="1" customWidth="1"/>
    <col min="8972" max="8972" width="11.140625" style="189" customWidth="1"/>
    <col min="8973" max="8974" width="11.42578125" style="189"/>
    <col min="8975" max="8975" width="12.42578125" style="189" bestFit="1" customWidth="1"/>
    <col min="8976" max="9211" width="11.42578125" style="189"/>
    <col min="9212" max="9212" width="18.140625" style="189" customWidth="1"/>
    <col min="9213" max="9214" width="8.5703125" style="189" bestFit="1" customWidth="1"/>
    <col min="9215" max="9216" width="8.5703125" style="189" customWidth="1"/>
    <col min="9217" max="9217" width="9.42578125" style="189" bestFit="1" customWidth="1"/>
    <col min="9218" max="9218" width="7.5703125" style="189" bestFit="1" customWidth="1"/>
    <col min="9219" max="9220" width="7.5703125" style="189" customWidth="1"/>
    <col min="9221" max="9221" width="9.7109375" style="189" customWidth="1"/>
    <col min="9222" max="9227" width="0" style="189" hidden="1" customWidth="1"/>
    <col min="9228" max="9228" width="11.140625" style="189" customWidth="1"/>
    <col min="9229" max="9230" width="11.42578125" style="189"/>
    <col min="9231" max="9231" width="12.42578125" style="189" bestFit="1" customWidth="1"/>
    <col min="9232" max="9467" width="11.42578125" style="189"/>
    <col min="9468" max="9468" width="18.140625" style="189" customWidth="1"/>
    <col min="9469" max="9470" width="8.5703125" style="189" bestFit="1" customWidth="1"/>
    <col min="9471" max="9472" width="8.5703125" style="189" customWidth="1"/>
    <col min="9473" max="9473" width="9.42578125" style="189" bestFit="1" customWidth="1"/>
    <col min="9474" max="9474" width="7.5703125" style="189" bestFit="1" customWidth="1"/>
    <col min="9475" max="9476" width="7.5703125" style="189" customWidth="1"/>
    <col min="9477" max="9477" width="9.7109375" style="189" customWidth="1"/>
    <col min="9478" max="9483" width="0" style="189" hidden="1" customWidth="1"/>
    <col min="9484" max="9484" width="11.140625" style="189" customWidth="1"/>
    <col min="9485" max="9486" width="11.42578125" style="189"/>
    <col min="9487" max="9487" width="12.42578125" style="189" bestFit="1" customWidth="1"/>
    <col min="9488" max="9723" width="11.42578125" style="189"/>
    <col min="9724" max="9724" width="18.140625" style="189" customWidth="1"/>
    <col min="9725" max="9726" width="8.5703125" style="189" bestFit="1" customWidth="1"/>
    <col min="9727" max="9728" width="8.5703125" style="189" customWidth="1"/>
    <col min="9729" max="9729" width="9.42578125" style="189" bestFit="1" customWidth="1"/>
    <col min="9730" max="9730" width="7.5703125" style="189" bestFit="1" customWidth="1"/>
    <col min="9731" max="9732" width="7.5703125" style="189" customWidth="1"/>
    <col min="9733" max="9733" width="9.7109375" style="189" customWidth="1"/>
    <col min="9734" max="9739" width="0" style="189" hidden="1" customWidth="1"/>
    <col min="9740" max="9740" width="11.140625" style="189" customWidth="1"/>
    <col min="9741" max="9742" width="11.42578125" style="189"/>
    <col min="9743" max="9743" width="12.42578125" style="189" bestFit="1" customWidth="1"/>
    <col min="9744" max="9979" width="11.42578125" style="189"/>
    <col min="9980" max="9980" width="18.140625" style="189" customWidth="1"/>
    <col min="9981" max="9982" width="8.5703125" style="189" bestFit="1" customWidth="1"/>
    <col min="9983" max="9984" width="8.5703125" style="189" customWidth="1"/>
    <col min="9985" max="9985" width="9.42578125" style="189" bestFit="1" customWidth="1"/>
    <col min="9986" max="9986" width="7.5703125" style="189" bestFit="1" customWidth="1"/>
    <col min="9987" max="9988" width="7.5703125" style="189" customWidth="1"/>
    <col min="9989" max="9989" width="9.7109375" style="189" customWidth="1"/>
    <col min="9990" max="9995" width="0" style="189" hidden="1" customWidth="1"/>
    <col min="9996" max="9996" width="11.140625" style="189" customWidth="1"/>
    <col min="9997" max="9998" width="11.42578125" style="189"/>
    <col min="9999" max="9999" width="12.42578125" style="189" bestFit="1" customWidth="1"/>
    <col min="10000" max="10235" width="11.42578125" style="189"/>
    <col min="10236" max="10236" width="18.140625" style="189" customWidth="1"/>
    <col min="10237" max="10238" width="8.5703125" style="189" bestFit="1" customWidth="1"/>
    <col min="10239" max="10240" width="8.5703125" style="189" customWidth="1"/>
    <col min="10241" max="10241" width="9.42578125" style="189" bestFit="1" customWidth="1"/>
    <col min="10242" max="10242" width="7.5703125" style="189" bestFit="1" customWidth="1"/>
    <col min="10243" max="10244" width="7.5703125" style="189" customWidth="1"/>
    <col min="10245" max="10245" width="9.7109375" style="189" customWidth="1"/>
    <col min="10246" max="10251" width="0" style="189" hidden="1" customWidth="1"/>
    <col min="10252" max="10252" width="11.140625" style="189" customWidth="1"/>
    <col min="10253" max="10254" width="11.42578125" style="189"/>
    <col min="10255" max="10255" width="12.42578125" style="189" bestFit="1" customWidth="1"/>
    <col min="10256" max="10491" width="11.42578125" style="189"/>
    <col min="10492" max="10492" width="18.140625" style="189" customWidth="1"/>
    <col min="10493" max="10494" width="8.5703125" style="189" bestFit="1" customWidth="1"/>
    <col min="10495" max="10496" width="8.5703125" style="189" customWidth="1"/>
    <col min="10497" max="10497" width="9.42578125" style="189" bestFit="1" customWidth="1"/>
    <col min="10498" max="10498" width="7.5703125" style="189" bestFit="1" customWidth="1"/>
    <col min="10499" max="10500" width="7.5703125" style="189" customWidth="1"/>
    <col min="10501" max="10501" width="9.7109375" style="189" customWidth="1"/>
    <col min="10502" max="10507" width="0" style="189" hidden="1" customWidth="1"/>
    <col min="10508" max="10508" width="11.140625" style="189" customWidth="1"/>
    <col min="10509" max="10510" width="11.42578125" style="189"/>
    <col min="10511" max="10511" width="12.42578125" style="189" bestFit="1" customWidth="1"/>
    <col min="10512" max="10747" width="11.42578125" style="189"/>
    <col min="10748" max="10748" width="18.140625" style="189" customWidth="1"/>
    <col min="10749" max="10750" width="8.5703125" style="189" bestFit="1" customWidth="1"/>
    <col min="10751" max="10752" width="8.5703125" style="189" customWidth="1"/>
    <col min="10753" max="10753" width="9.42578125" style="189" bestFit="1" customWidth="1"/>
    <col min="10754" max="10754" width="7.5703125" style="189" bestFit="1" customWidth="1"/>
    <col min="10755" max="10756" width="7.5703125" style="189" customWidth="1"/>
    <col min="10757" max="10757" width="9.7109375" style="189" customWidth="1"/>
    <col min="10758" max="10763" width="0" style="189" hidden="1" customWidth="1"/>
    <col min="10764" max="10764" width="11.140625" style="189" customWidth="1"/>
    <col min="10765" max="10766" width="11.42578125" style="189"/>
    <col min="10767" max="10767" width="12.42578125" style="189" bestFit="1" customWidth="1"/>
    <col min="10768" max="11003" width="11.42578125" style="189"/>
    <col min="11004" max="11004" width="18.140625" style="189" customWidth="1"/>
    <col min="11005" max="11006" width="8.5703125" style="189" bestFit="1" customWidth="1"/>
    <col min="11007" max="11008" width="8.5703125" style="189" customWidth="1"/>
    <col min="11009" max="11009" width="9.42578125" style="189" bestFit="1" customWidth="1"/>
    <col min="11010" max="11010" width="7.5703125" style="189" bestFit="1" customWidth="1"/>
    <col min="11011" max="11012" width="7.5703125" style="189" customWidth="1"/>
    <col min="11013" max="11013" width="9.7109375" style="189" customWidth="1"/>
    <col min="11014" max="11019" width="0" style="189" hidden="1" customWidth="1"/>
    <col min="11020" max="11020" width="11.140625" style="189" customWidth="1"/>
    <col min="11021" max="11022" width="11.42578125" style="189"/>
    <col min="11023" max="11023" width="12.42578125" style="189" bestFit="1" customWidth="1"/>
    <col min="11024" max="11259" width="11.42578125" style="189"/>
    <col min="11260" max="11260" width="18.140625" style="189" customWidth="1"/>
    <col min="11261" max="11262" width="8.5703125" style="189" bestFit="1" customWidth="1"/>
    <col min="11263" max="11264" width="8.5703125" style="189" customWidth="1"/>
    <col min="11265" max="11265" width="9.42578125" style="189" bestFit="1" customWidth="1"/>
    <col min="11266" max="11266" width="7.5703125" style="189" bestFit="1" customWidth="1"/>
    <col min="11267" max="11268" width="7.5703125" style="189" customWidth="1"/>
    <col min="11269" max="11269" width="9.7109375" style="189" customWidth="1"/>
    <col min="11270" max="11275" width="0" style="189" hidden="1" customWidth="1"/>
    <col min="11276" max="11276" width="11.140625" style="189" customWidth="1"/>
    <col min="11277" max="11278" width="11.42578125" style="189"/>
    <col min="11279" max="11279" width="12.42578125" style="189" bestFit="1" customWidth="1"/>
    <col min="11280" max="11515" width="11.42578125" style="189"/>
    <col min="11516" max="11516" width="18.140625" style="189" customWidth="1"/>
    <col min="11517" max="11518" width="8.5703125" style="189" bestFit="1" customWidth="1"/>
    <col min="11519" max="11520" width="8.5703125" style="189" customWidth="1"/>
    <col min="11521" max="11521" width="9.42578125" style="189" bestFit="1" customWidth="1"/>
    <col min="11522" max="11522" width="7.5703125" style="189" bestFit="1" customWidth="1"/>
    <col min="11523" max="11524" width="7.5703125" style="189" customWidth="1"/>
    <col min="11525" max="11525" width="9.7109375" style="189" customWidth="1"/>
    <col min="11526" max="11531" width="0" style="189" hidden="1" customWidth="1"/>
    <col min="11532" max="11532" width="11.140625" style="189" customWidth="1"/>
    <col min="11533" max="11534" width="11.42578125" style="189"/>
    <col min="11535" max="11535" width="12.42578125" style="189" bestFit="1" customWidth="1"/>
    <col min="11536" max="11771" width="11.42578125" style="189"/>
    <col min="11772" max="11772" width="18.140625" style="189" customWidth="1"/>
    <col min="11773" max="11774" width="8.5703125" style="189" bestFit="1" customWidth="1"/>
    <col min="11775" max="11776" width="8.5703125" style="189" customWidth="1"/>
    <col min="11777" max="11777" width="9.42578125" style="189" bestFit="1" customWidth="1"/>
    <col min="11778" max="11778" width="7.5703125" style="189" bestFit="1" customWidth="1"/>
    <col min="11779" max="11780" width="7.5703125" style="189" customWidth="1"/>
    <col min="11781" max="11781" width="9.7109375" style="189" customWidth="1"/>
    <col min="11782" max="11787" width="0" style="189" hidden="1" customWidth="1"/>
    <col min="11788" max="11788" width="11.140625" style="189" customWidth="1"/>
    <col min="11789" max="11790" width="11.42578125" style="189"/>
    <col min="11791" max="11791" width="12.42578125" style="189" bestFit="1" customWidth="1"/>
    <col min="11792" max="12027" width="11.42578125" style="189"/>
    <col min="12028" max="12028" width="18.140625" style="189" customWidth="1"/>
    <col min="12029" max="12030" width="8.5703125" style="189" bestFit="1" customWidth="1"/>
    <col min="12031" max="12032" width="8.5703125" style="189" customWidth="1"/>
    <col min="12033" max="12033" width="9.42578125" style="189" bestFit="1" customWidth="1"/>
    <col min="12034" max="12034" width="7.5703125" style="189" bestFit="1" customWidth="1"/>
    <col min="12035" max="12036" width="7.5703125" style="189" customWidth="1"/>
    <col min="12037" max="12037" width="9.7109375" style="189" customWidth="1"/>
    <col min="12038" max="12043" width="0" style="189" hidden="1" customWidth="1"/>
    <col min="12044" max="12044" width="11.140625" style="189" customWidth="1"/>
    <col min="12045" max="12046" width="11.42578125" style="189"/>
    <col min="12047" max="12047" width="12.42578125" style="189" bestFit="1" customWidth="1"/>
    <col min="12048" max="12283" width="11.42578125" style="189"/>
    <col min="12284" max="12284" width="18.140625" style="189" customWidth="1"/>
    <col min="12285" max="12286" width="8.5703125" style="189" bestFit="1" customWidth="1"/>
    <col min="12287" max="12288" width="8.5703125" style="189" customWidth="1"/>
    <col min="12289" max="12289" width="9.42578125" style="189" bestFit="1" customWidth="1"/>
    <col min="12290" max="12290" width="7.5703125" style="189" bestFit="1" customWidth="1"/>
    <col min="12291" max="12292" width="7.5703125" style="189" customWidth="1"/>
    <col min="12293" max="12293" width="9.7109375" style="189" customWidth="1"/>
    <col min="12294" max="12299" width="0" style="189" hidden="1" customWidth="1"/>
    <col min="12300" max="12300" width="11.140625" style="189" customWidth="1"/>
    <col min="12301" max="12302" width="11.42578125" style="189"/>
    <col min="12303" max="12303" width="12.42578125" style="189" bestFit="1" customWidth="1"/>
    <col min="12304" max="12539" width="11.42578125" style="189"/>
    <col min="12540" max="12540" width="18.140625" style="189" customWidth="1"/>
    <col min="12541" max="12542" width="8.5703125" style="189" bestFit="1" customWidth="1"/>
    <col min="12543" max="12544" width="8.5703125" style="189" customWidth="1"/>
    <col min="12545" max="12545" width="9.42578125" style="189" bestFit="1" customWidth="1"/>
    <col min="12546" max="12546" width="7.5703125" style="189" bestFit="1" customWidth="1"/>
    <col min="12547" max="12548" width="7.5703125" style="189" customWidth="1"/>
    <col min="12549" max="12549" width="9.7109375" style="189" customWidth="1"/>
    <col min="12550" max="12555" width="0" style="189" hidden="1" customWidth="1"/>
    <col min="12556" max="12556" width="11.140625" style="189" customWidth="1"/>
    <col min="12557" max="12558" width="11.42578125" style="189"/>
    <col min="12559" max="12559" width="12.42578125" style="189" bestFit="1" customWidth="1"/>
    <col min="12560" max="12795" width="11.42578125" style="189"/>
    <col min="12796" max="12796" width="18.140625" style="189" customWidth="1"/>
    <col min="12797" max="12798" width="8.5703125" style="189" bestFit="1" customWidth="1"/>
    <col min="12799" max="12800" width="8.5703125" style="189" customWidth="1"/>
    <col min="12801" max="12801" width="9.42578125" style="189" bestFit="1" customWidth="1"/>
    <col min="12802" max="12802" width="7.5703125" style="189" bestFit="1" customWidth="1"/>
    <col min="12803" max="12804" width="7.5703125" style="189" customWidth="1"/>
    <col min="12805" max="12805" width="9.7109375" style="189" customWidth="1"/>
    <col min="12806" max="12811" width="0" style="189" hidden="1" customWidth="1"/>
    <col min="12812" max="12812" width="11.140625" style="189" customWidth="1"/>
    <col min="12813" max="12814" width="11.42578125" style="189"/>
    <col min="12815" max="12815" width="12.42578125" style="189" bestFit="1" customWidth="1"/>
    <col min="12816" max="13051" width="11.42578125" style="189"/>
    <col min="13052" max="13052" width="18.140625" style="189" customWidth="1"/>
    <col min="13053" max="13054" width="8.5703125" style="189" bestFit="1" customWidth="1"/>
    <col min="13055" max="13056" width="8.5703125" style="189" customWidth="1"/>
    <col min="13057" max="13057" width="9.42578125" style="189" bestFit="1" customWidth="1"/>
    <col min="13058" max="13058" width="7.5703125" style="189" bestFit="1" customWidth="1"/>
    <col min="13059" max="13060" width="7.5703125" style="189" customWidth="1"/>
    <col min="13061" max="13061" width="9.7109375" style="189" customWidth="1"/>
    <col min="13062" max="13067" width="0" style="189" hidden="1" customWidth="1"/>
    <col min="13068" max="13068" width="11.140625" style="189" customWidth="1"/>
    <col min="13069" max="13070" width="11.42578125" style="189"/>
    <col min="13071" max="13071" width="12.42578125" style="189" bestFit="1" customWidth="1"/>
    <col min="13072" max="13307" width="11.42578125" style="189"/>
    <col min="13308" max="13308" width="18.140625" style="189" customWidth="1"/>
    <col min="13309" max="13310" width="8.5703125" style="189" bestFit="1" customWidth="1"/>
    <col min="13311" max="13312" width="8.5703125" style="189" customWidth="1"/>
    <col min="13313" max="13313" width="9.42578125" style="189" bestFit="1" customWidth="1"/>
    <col min="13314" max="13314" width="7.5703125" style="189" bestFit="1" customWidth="1"/>
    <col min="13315" max="13316" width="7.5703125" style="189" customWidth="1"/>
    <col min="13317" max="13317" width="9.7109375" style="189" customWidth="1"/>
    <col min="13318" max="13323" width="0" style="189" hidden="1" customWidth="1"/>
    <col min="13324" max="13324" width="11.140625" style="189" customWidth="1"/>
    <col min="13325" max="13326" width="11.42578125" style="189"/>
    <col min="13327" max="13327" width="12.42578125" style="189" bestFit="1" customWidth="1"/>
    <col min="13328" max="13563" width="11.42578125" style="189"/>
    <col min="13564" max="13564" width="18.140625" style="189" customWidth="1"/>
    <col min="13565" max="13566" width="8.5703125" style="189" bestFit="1" customWidth="1"/>
    <col min="13567" max="13568" width="8.5703125" style="189" customWidth="1"/>
    <col min="13569" max="13569" width="9.42578125" style="189" bestFit="1" customWidth="1"/>
    <col min="13570" max="13570" width="7.5703125" style="189" bestFit="1" customWidth="1"/>
    <col min="13571" max="13572" width="7.5703125" style="189" customWidth="1"/>
    <col min="13573" max="13573" width="9.7109375" style="189" customWidth="1"/>
    <col min="13574" max="13579" width="0" style="189" hidden="1" customWidth="1"/>
    <col min="13580" max="13580" width="11.140625" style="189" customWidth="1"/>
    <col min="13581" max="13582" width="11.42578125" style="189"/>
    <col min="13583" max="13583" width="12.42578125" style="189" bestFit="1" customWidth="1"/>
    <col min="13584" max="13819" width="11.42578125" style="189"/>
    <col min="13820" max="13820" width="18.140625" style="189" customWidth="1"/>
    <col min="13821" max="13822" width="8.5703125" style="189" bestFit="1" customWidth="1"/>
    <col min="13823" max="13824" width="8.5703125" style="189" customWidth="1"/>
    <col min="13825" max="13825" width="9.42578125" style="189" bestFit="1" customWidth="1"/>
    <col min="13826" max="13826" width="7.5703125" style="189" bestFit="1" customWidth="1"/>
    <col min="13827" max="13828" width="7.5703125" style="189" customWidth="1"/>
    <col min="13829" max="13829" width="9.7109375" style="189" customWidth="1"/>
    <col min="13830" max="13835" width="0" style="189" hidden="1" customWidth="1"/>
    <col min="13836" max="13836" width="11.140625" style="189" customWidth="1"/>
    <col min="13837" max="13838" width="11.42578125" style="189"/>
    <col min="13839" max="13839" width="12.42578125" style="189" bestFit="1" customWidth="1"/>
    <col min="13840" max="14075" width="11.42578125" style="189"/>
    <col min="14076" max="14076" width="18.140625" style="189" customWidth="1"/>
    <col min="14077" max="14078" width="8.5703125" style="189" bestFit="1" customWidth="1"/>
    <col min="14079" max="14080" width="8.5703125" style="189" customWidth="1"/>
    <col min="14081" max="14081" width="9.42578125" style="189" bestFit="1" customWidth="1"/>
    <col min="14082" max="14082" width="7.5703125" style="189" bestFit="1" customWidth="1"/>
    <col min="14083" max="14084" width="7.5703125" style="189" customWidth="1"/>
    <col min="14085" max="14085" width="9.7109375" style="189" customWidth="1"/>
    <col min="14086" max="14091" width="0" style="189" hidden="1" customWidth="1"/>
    <col min="14092" max="14092" width="11.140625" style="189" customWidth="1"/>
    <col min="14093" max="14094" width="11.42578125" style="189"/>
    <col min="14095" max="14095" width="12.42578125" style="189" bestFit="1" customWidth="1"/>
    <col min="14096" max="14331" width="11.42578125" style="189"/>
    <col min="14332" max="14332" width="18.140625" style="189" customWidth="1"/>
    <col min="14333" max="14334" width="8.5703125" style="189" bestFit="1" customWidth="1"/>
    <col min="14335" max="14336" width="8.5703125" style="189" customWidth="1"/>
    <col min="14337" max="14337" width="9.42578125" style="189" bestFit="1" customWidth="1"/>
    <col min="14338" max="14338" width="7.5703125" style="189" bestFit="1" customWidth="1"/>
    <col min="14339" max="14340" width="7.5703125" style="189" customWidth="1"/>
    <col min="14341" max="14341" width="9.7109375" style="189" customWidth="1"/>
    <col min="14342" max="14347" width="0" style="189" hidden="1" customWidth="1"/>
    <col min="14348" max="14348" width="11.140625" style="189" customWidth="1"/>
    <col min="14349" max="14350" width="11.42578125" style="189"/>
    <col min="14351" max="14351" width="12.42578125" style="189" bestFit="1" customWidth="1"/>
    <col min="14352" max="14587" width="11.42578125" style="189"/>
    <col min="14588" max="14588" width="18.140625" style="189" customWidth="1"/>
    <col min="14589" max="14590" width="8.5703125" style="189" bestFit="1" customWidth="1"/>
    <col min="14591" max="14592" width="8.5703125" style="189" customWidth="1"/>
    <col min="14593" max="14593" width="9.42578125" style="189" bestFit="1" customWidth="1"/>
    <col min="14594" max="14594" width="7.5703125" style="189" bestFit="1" customWidth="1"/>
    <col min="14595" max="14596" width="7.5703125" style="189" customWidth="1"/>
    <col min="14597" max="14597" width="9.7109375" style="189" customWidth="1"/>
    <col min="14598" max="14603" width="0" style="189" hidden="1" customWidth="1"/>
    <col min="14604" max="14604" width="11.140625" style="189" customWidth="1"/>
    <col min="14605" max="14606" width="11.42578125" style="189"/>
    <col min="14607" max="14607" width="12.42578125" style="189" bestFit="1" customWidth="1"/>
    <col min="14608" max="14843" width="11.42578125" style="189"/>
    <col min="14844" max="14844" width="18.140625" style="189" customWidth="1"/>
    <col min="14845" max="14846" width="8.5703125" style="189" bestFit="1" customWidth="1"/>
    <col min="14847" max="14848" width="8.5703125" style="189" customWidth="1"/>
    <col min="14849" max="14849" width="9.42578125" style="189" bestFit="1" customWidth="1"/>
    <col min="14850" max="14850" width="7.5703125" style="189" bestFit="1" customWidth="1"/>
    <col min="14851" max="14852" width="7.5703125" style="189" customWidth="1"/>
    <col min="14853" max="14853" width="9.7109375" style="189" customWidth="1"/>
    <col min="14854" max="14859" width="0" style="189" hidden="1" customWidth="1"/>
    <col min="14860" max="14860" width="11.140625" style="189" customWidth="1"/>
    <col min="14861" max="14862" width="11.42578125" style="189"/>
    <col min="14863" max="14863" width="12.42578125" style="189" bestFit="1" customWidth="1"/>
    <col min="14864" max="15099" width="11.42578125" style="189"/>
    <col min="15100" max="15100" width="18.140625" style="189" customWidth="1"/>
    <col min="15101" max="15102" width="8.5703125" style="189" bestFit="1" customWidth="1"/>
    <col min="15103" max="15104" width="8.5703125" style="189" customWidth="1"/>
    <col min="15105" max="15105" width="9.42578125" style="189" bestFit="1" customWidth="1"/>
    <col min="15106" max="15106" width="7.5703125" style="189" bestFit="1" customWidth="1"/>
    <col min="15107" max="15108" width="7.5703125" style="189" customWidth="1"/>
    <col min="15109" max="15109" width="9.7109375" style="189" customWidth="1"/>
    <col min="15110" max="15115" width="0" style="189" hidden="1" customWidth="1"/>
    <col min="15116" max="15116" width="11.140625" style="189" customWidth="1"/>
    <col min="15117" max="15118" width="11.42578125" style="189"/>
    <col min="15119" max="15119" width="12.42578125" style="189" bestFit="1" customWidth="1"/>
    <col min="15120" max="15355" width="11.42578125" style="189"/>
    <col min="15356" max="15356" width="18.140625" style="189" customWidth="1"/>
    <col min="15357" max="15358" width="8.5703125" style="189" bestFit="1" customWidth="1"/>
    <col min="15359" max="15360" width="8.5703125" style="189" customWidth="1"/>
    <col min="15361" max="15361" width="9.42578125" style="189" bestFit="1" customWidth="1"/>
    <col min="15362" max="15362" width="7.5703125" style="189" bestFit="1" customWidth="1"/>
    <col min="15363" max="15364" width="7.5703125" style="189" customWidth="1"/>
    <col min="15365" max="15365" width="9.7109375" style="189" customWidth="1"/>
    <col min="15366" max="15371" width="0" style="189" hidden="1" customWidth="1"/>
    <col min="15372" max="15372" width="11.140625" style="189" customWidth="1"/>
    <col min="15373" max="15374" width="11.42578125" style="189"/>
    <col min="15375" max="15375" width="12.42578125" style="189" bestFit="1" customWidth="1"/>
    <col min="15376" max="15611" width="11.42578125" style="189"/>
    <col min="15612" max="15612" width="18.140625" style="189" customWidth="1"/>
    <col min="15613" max="15614" width="8.5703125" style="189" bestFit="1" customWidth="1"/>
    <col min="15615" max="15616" width="8.5703125" style="189" customWidth="1"/>
    <col min="15617" max="15617" width="9.42578125" style="189" bestFit="1" customWidth="1"/>
    <col min="15618" max="15618" width="7.5703125" style="189" bestFit="1" customWidth="1"/>
    <col min="15619" max="15620" width="7.5703125" style="189" customWidth="1"/>
    <col min="15621" max="15621" width="9.7109375" style="189" customWidth="1"/>
    <col min="15622" max="15627" width="0" style="189" hidden="1" customWidth="1"/>
    <col min="15628" max="15628" width="11.140625" style="189" customWidth="1"/>
    <col min="15629" max="15630" width="11.42578125" style="189"/>
    <col min="15631" max="15631" width="12.42578125" style="189" bestFit="1" customWidth="1"/>
    <col min="15632" max="15867" width="11.42578125" style="189"/>
    <col min="15868" max="15868" width="18.140625" style="189" customWidth="1"/>
    <col min="15869" max="15870" width="8.5703125" style="189" bestFit="1" customWidth="1"/>
    <col min="15871" max="15872" width="8.5703125" style="189" customWidth="1"/>
    <col min="15873" max="15873" width="9.42578125" style="189" bestFit="1" customWidth="1"/>
    <col min="15874" max="15874" width="7.5703125" style="189" bestFit="1" customWidth="1"/>
    <col min="15875" max="15876" width="7.5703125" style="189" customWidth="1"/>
    <col min="15877" max="15877" width="9.7109375" style="189" customWidth="1"/>
    <col min="15878" max="15883" width="0" style="189" hidden="1" customWidth="1"/>
    <col min="15884" max="15884" width="11.140625" style="189" customWidth="1"/>
    <col min="15885" max="15886" width="11.42578125" style="189"/>
    <col min="15887" max="15887" width="12.42578125" style="189" bestFit="1" customWidth="1"/>
    <col min="15888" max="16123" width="11.42578125" style="189"/>
    <col min="16124" max="16124" width="18.140625" style="189" customWidth="1"/>
    <col min="16125" max="16126" width="8.5703125" style="189" bestFit="1" customWidth="1"/>
    <col min="16127" max="16128" width="8.5703125" style="189" customWidth="1"/>
    <col min="16129" max="16129" width="9.42578125" style="189" bestFit="1" customWidth="1"/>
    <col min="16130" max="16130" width="7.5703125" style="189" bestFit="1" customWidth="1"/>
    <col min="16131" max="16132" width="7.5703125" style="189" customWidth="1"/>
    <col min="16133" max="16133" width="9.7109375" style="189" customWidth="1"/>
    <col min="16134" max="16139" width="0" style="189" hidden="1" customWidth="1"/>
    <col min="16140" max="16140" width="11.140625" style="189" customWidth="1"/>
    <col min="16141" max="16142" width="11.42578125" style="189"/>
    <col min="16143" max="16143" width="12.42578125" style="189" bestFit="1" customWidth="1"/>
    <col min="16144" max="16384" width="11.42578125" style="189"/>
  </cols>
  <sheetData>
    <row r="1" spans="1:17" s="190" customFormat="1" x14ac:dyDescent="0.2"/>
    <row r="2" spans="1:17" s="190" customFormat="1" x14ac:dyDescent="0.2">
      <c r="A2" s="217" t="s">
        <v>121</v>
      </c>
    </row>
    <row r="3" spans="1:17" s="190" customFormat="1" ht="15" x14ac:dyDescent="0.25">
      <c r="A3" s="217" t="s">
        <v>122</v>
      </c>
      <c r="J3" s="359"/>
    </row>
    <row r="4" spans="1:17" s="190" customFormat="1" x14ac:dyDescent="0.2"/>
    <row r="5" spans="1:17" s="190" customFormat="1" ht="12.75" x14ac:dyDescent="0.2">
      <c r="B5" s="425" t="s">
        <v>99</v>
      </c>
      <c r="C5" s="425"/>
      <c r="D5" s="425"/>
      <c r="E5" s="425"/>
      <c r="F5" s="425"/>
      <c r="G5" s="425"/>
      <c r="H5" s="425"/>
      <c r="I5" s="425"/>
      <c r="J5" s="425"/>
      <c r="K5" s="425"/>
      <c r="M5" s="390" t="s">
        <v>595</v>
      </c>
      <c r="O5" s="360"/>
    </row>
    <row r="6" spans="1:17" s="190" customFormat="1" ht="12.75" x14ac:dyDescent="0.2">
      <c r="B6" s="438" t="str">
        <f>'Solicitudes Regiones'!$B$6:$P$6</f>
        <v>Acumuladas de julio de 2008 a septiembre de 2018</v>
      </c>
      <c r="C6" s="438"/>
      <c r="D6" s="438"/>
      <c r="E6" s="438"/>
      <c r="F6" s="438"/>
      <c r="G6" s="438"/>
      <c r="H6" s="438"/>
      <c r="I6" s="438"/>
      <c r="J6" s="438"/>
      <c r="K6" s="438"/>
    </row>
    <row r="7" spans="1:17" s="193" customFormat="1" x14ac:dyDescent="0.2">
      <c r="B7" s="191"/>
      <c r="C7" s="192"/>
      <c r="D7" s="192"/>
      <c r="E7" s="192"/>
      <c r="F7" s="192"/>
      <c r="G7" s="192"/>
      <c r="H7" s="192"/>
      <c r="I7" s="192"/>
      <c r="J7" s="192"/>
      <c r="K7" s="192"/>
      <c r="L7" s="192"/>
    </row>
    <row r="8" spans="1:17" ht="15" customHeight="1" x14ac:dyDescent="0.2">
      <c r="B8" s="453" t="s">
        <v>98</v>
      </c>
      <c r="C8" s="453"/>
      <c r="D8" s="453"/>
      <c r="E8" s="453"/>
      <c r="F8" s="453"/>
      <c r="G8" s="453"/>
      <c r="H8" s="453"/>
      <c r="I8" s="453"/>
      <c r="J8" s="453"/>
      <c r="K8" s="453"/>
    </row>
    <row r="9" spans="1:17" ht="20.25" customHeight="1" x14ac:dyDescent="0.2">
      <c r="B9" s="453" t="s">
        <v>74</v>
      </c>
      <c r="C9" s="454" t="s">
        <v>2</v>
      </c>
      <c r="D9" s="455"/>
      <c r="E9" s="455"/>
      <c r="F9" s="455"/>
      <c r="G9" s="455"/>
      <c r="H9" s="455"/>
      <c r="I9" s="455"/>
      <c r="J9" s="455"/>
      <c r="K9" s="456"/>
    </row>
    <row r="10" spans="1:17" ht="24" x14ac:dyDescent="0.2">
      <c r="B10" s="453"/>
      <c r="C10" s="186" t="s">
        <v>75</v>
      </c>
      <c r="D10" s="186" t="s">
        <v>76</v>
      </c>
      <c r="E10" s="186" t="s">
        <v>77</v>
      </c>
      <c r="F10" s="186" t="s">
        <v>78</v>
      </c>
      <c r="G10" s="186" t="s">
        <v>8</v>
      </c>
      <c r="H10" s="186" t="s">
        <v>79</v>
      </c>
      <c r="I10" s="186" t="s">
        <v>80</v>
      </c>
      <c r="J10" s="186" t="s">
        <v>81</v>
      </c>
      <c r="K10" s="187" t="s">
        <v>46</v>
      </c>
    </row>
    <row r="11" spans="1:17" x14ac:dyDescent="0.2">
      <c r="B11" s="181" t="s">
        <v>53</v>
      </c>
      <c r="C11" s="181">
        <v>6249</v>
      </c>
      <c r="D11" s="181">
        <v>2966</v>
      </c>
      <c r="E11" s="181">
        <f>C11+D11</f>
        <v>9215</v>
      </c>
      <c r="F11" s="182">
        <f>E11/$E$20</f>
        <v>0.62444941383750086</v>
      </c>
      <c r="G11" s="181">
        <v>19410</v>
      </c>
      <c r="H11" s="181">
        <v>1065</v>
      </c>
      <c r="I11" s="181">
        <f>G11+H11</f>
        <v>20475</v>
      </c>
      <c r="J11" s="182">
        <f>I11/$I$20</f>
        <v>0.65415335463258784</v>
      </c>
      <c r="K11" s="181">
        <f t="shared" ref="K11:K19" si="0">E11+I11</f>
        <v>29690</v>
      </c>
      <c r="Q11" s="194"/>
    </row>
    <row r="12" spans="1:17" x14ac:dyDescent="0.2">
      <c r="B12" s="181" t="s">
        <v>152</v>
      </c>
      <c r="C12" s="181">
        <v>181</v>
      </c>
      <c r="D12" s="181">
        <v>69</v>
      </c>
      <c r="E12" s="181">
        <f t="shared" ref="E12:E19" si="1">C12+D12</f>
        <v>250</v>
      </c>
      <c r="F12" s="182">
        <f t="shared" ref="F12:F19" si="2">E12/$E$20</f>
        <v>1.6941112692281629E-2</v>
      </c>
      <c r="G12" s="181">
        <v>543</v>
      </c>
      <c r="H12" s="181">
        <v>25</v>
      </c>
      <c r="I12" s="181">
        <f t="shared" ref="I12:I19" si="3">G12+H12</f>
        <v>568</v>
      </c>
      <c r="J12" s="182">
        <f t="shared" ref="J12:J19" si="4">I12/$I$20</f>
        <v>1.8146964856230033E-2</v>
      </c>
      <c r="K12" s="181">
        <f t="shared" si="0"/>
        <v>818</v>
      </c>
      <c r="Q12" s="194"/>
    </row>
    <row r="13" spans="1:17" x14ac:dyDescent="0.2">
      <c r="B13" s="181" t="s">
        <v>153</v>
      </c>
      <c r="C13" s="181">
        <v>22</v>
      </c>
      <c r="D13" s="181">
        <v>5</v>
      </c>
      <c r="E13" s="181">
        <f t="shared" si="1"/>
        <v>27</v>
      </c>
      <c r="F13" s="182">
        <f t="shared" si="2"/>
        <v>1.829640170766416E-3</v>
      </c>
      <c r="G13" s="181">
        <v>38</v>
      </c>
      <c r="H13" s="181">
        <v>2</v>
      </c>
      <c r="I13" s="181">
        <f t="shared" si="3"/>
        <v>40</v>
      </c>
      <c r="J13" s="182">
        <f t="shared" si="4"/>
        <v>1.2779552715654952E-3</v>
      </c>
      <c r="K13" s="181">
        <f t="shared" si="0"/>
        <v>67</v>
      </c>
      <c r="Q13" s="194"/>
    </row>
    <row r="14" spans="1:17" x14ac:dyDescent="0.2">
      <c r="B14" s="181" t="s">
        <v>154</v>
      </c>
      <c r="C14" s="181">
        <v>281</v>
      </c>
      <c r="D14" s="181">
        <v>211</v>
      </c>
      <c r="E14" s="181">
        <f t="shared" si="1"/>
        <v>492</v>
      </c>
      <c r="F14" s="182">
        <f t="shared" si="2"/>
        <v>3.3340109778410246E-2</v>
      </c>
      <c r="G14" s="181">
        <v>941</v>
      </c>
      <c r="H14" s="181">
        <v>47</v>
      </c>
      <c r="I14" s="181">
        <f t="shared" si="3"/>
        <v>988</v>
      </c>
      <c r="J14" s="182">
        <f t="shared" si="4"/>
        <v>3.1565495207667729E-2</v>
      </c>
      <c r="K14" s="181">
        <f t="shared" si="0"/>
        <v>1480</v>
      </c>
      <c r="Q14" s="194"/>
    </row>
    <row r="15" spans="1:17" x14ac:dyDescent="0.2">
      <c r="B15" s="181" t="s">
        <v>155</v>
      </c>
      <c r="C15" s="181">
        <v>2502</v>
      </c>
      <c r="D15" s="181">
        <v>870</v>
      </c>
      <c r="E15" s="181">
        <f t="shared" si="1"/>
        <v>3372</v>
      </c>
      <c r="F15" s="182">
        <f t="shared" si="2"/>
        <v>0.22850172799349461</v>
      </c>
      <c r="G15" s="181">
        <v>6212</v>
      </c>
      <c r="H15" s="181">
        <v>283</v>
      </c>
      <c r="I15" s="181">
        <f t="shared" si="3"/>
        <v>6495</v>
      </c>
      <c r="J15" s="182">
        <f t="shared" si="4"/>
        <v>0.20750798722044728</v>
      </c>
      <c r="K15" s="181">
        <f t="shared" si="0"/>
        <v>9867</v>
      </c>
      <c r="Q15" s="194"/>
    </row>
    <row r="16" spans="1:17" x14ac:dyDescent="0.2">
      <c r="B16" s="181" t="s">
        <v>156</v>
      </c>
      <c r="C16" s="181">
        <v>15</v>
      </c>
      <c r="D16" s="181">
        <v>1</v>
      </c>
      <c r="E16" s="181">
        <f t="shared" si="1"/>
        <v>16</v>
      </c>
      <c r="F16" s="182">
        <f t="shared" si="2"/>
        <v>1.0842312123060243E-3</v>
      </c>
      <c r="G16" s="181">
        <v>13</v>
      </c>
      <c r="H16" s="181">
        <v>0</v>
      </c>
      <c r="I16" s="181">
        <f t="shared" si="3"/>
        <v>13</v>
      </c>
      <c r="J16" s="182">
        <f t="shared" si="4"/>
        <v>4.1533546325878595E-4</v>
      </c>
      <c r="K16" s="181">
        <f t="shared" si="0"/>
        <v>29</v>
      </c>
      <c r="Q16" s="194"/>
    </row>
    <row r="17" spans="2:17" ht="24" x14ac:dyDescent="0.2">
      <c r="B17" s="181" t="s">
        <v>157</v>
      </c>
      <c r="C17" s="181">
        <v>150</v>
      </c>
      <c r="D17" s="181">
        <v>41</v>
      </c>
      <c r="E17" s="181">
        <f t="shared" si="1"/>
        <v>191</v>
      </c>
      <c r="F17" s="182">
        <f t="shared" si="2"/>
        <v>1.2943010096903164E-2</v>
      </c>
      <c r="G17" s="181">
        <v>268</v>
      </c>
      <c r="H17" s="181">
        <v>10</v>
      </c>
      <c r="I17" s="181">
        <f t="shared" si="3"/>
        <v>278</v>
      </c>
      <c r="J17" s="182">
        <f t="shared" si="4"/>
        <v>8.8817891373801916E-3</v>
      </c>
      <c r="K17" s="181">
        <f t="shared" si="0"/>
        <v>469</v>
      </c>
      <c r="Q17" s="194"/>
    </row>
    <row r="18" spans="2:17" x14ac:dyDescent="0.2">
      <c r="B18" s="181" t="s">
        <v>158</v>
      </c>
      <c r="C18" s="181">
        <v>689</v>
      </c>
      <c r="D18" s="181">
        <v>417</v>
      </c>
      <c r="E18" s="181">
        <f t="shared" si="1"/>
        <v>1106</v>
      </c>
      <c r="F18" s="182">
        <f t="shared" si="2"/>
        <v>7.4947482550653921E-2</v>
      </c>
      <c r="G18" s="181">
        <v>2154</v>
      </c>
      <c r="H18" s="181">
        <v>107</v>
      </c>
      <c r="I18" s="181">
        <f t="shared" si="3"/>
        <v>2261</v>
      </c>
      <c r="J18" s="182">
        <f t="shared" si="4"/>
        <v>7.2236421725239613E-2</v>
      </c>
      <c r="K18" s="181">
        <f t="shared" si="0"/>
        <v>3367</v>
      </c>
      <c r="Q18" s="194"/>
    </row>
    <row r="19" spans="2:17" x14ac:dyDescent="0.2">
      <c r="B19" s="181" t="s">
        <v>159</v>
      </c>
      <c r="C19" s="181">
        <v>69</v>
      </c>
      <c r="D19" s="181">
        <v>19</v>
      </c>
      <c r="E19" s="181">
        <f t="shared" si="1"/>
        <v>88</v>
      </c>
      <c r="F19" s="182">
        <f t="shared" si="2"/>
        <v>5.9632716676831336E-3</v>
      </c>
      <c r="G19" s="181">
        <v>175</v>
      </c>
      <c r="H19" s="181">
        <v>7</v>
      </c>
      <c r="I19" s="181">
        <f t="shared" si="3"/>
        <v>182</v>
      </c>
      <c r="J19" s="182">
        <f t="shared" si="4"/>
        <v>5.814696485623003E-3</v>
      </c>
      <c r="K19" s="181">
        <f t="shared" si="0"/>
        <v>270</v>
      </c>
      <c r="Q19" s="194"/>
    </row>
    <row r="20" spans="2:17" x14ac:dyDescent="0.2">
      <c r="B20" s="183" t="s">
        <v>66</v>
      </c>
      <c r="C20" s="181">
        <f>SUM(C11:C19)</f>
        <v>10158</v>
      </c>
      <c r="D20" s="181">
        <f>SUM(D11:D19)</f>
        <v>4599</v>
      </c>
      <c r="E20" s="183">
        <f t="shared" ref="E20" si="5">C20+D20</f>
        <v>14757</v>
      </c>
      <c r="F20" s="185">
        <f t="shared" ref="F20" si="6">E20/$E$20</f>
        <v>1</v>
      </c>
      <c r="G20" s="181">
        <f t="shared" ref="G20:H20" si="7">SUM(G11:G19)</f>
        <v>29754</v>
      </c>
      <c r="H20" s="181">
        <f t="shared" si="7"/>
        <v>1546</v>
      </c>
      <c r="I20" s="183">
        <f t="shared" ref="I20" si="8">G20+H20</f>
        <v>31300</v>
      </c>
      <c r="J20" s="185">
        <f t="shared" ref="J20" si="9">I20/$I$20</f>
        <v>1</v>
      </c>
      <c r="K20" s="183">
        <f t="shared" ref="K20:K21" si="10">E20+I20</f>
        <v>46057</v>
      </c>
      <c r="Q20" s="194"/>
    </row>
    <row r="21" spans="2:17" ht="25.5" customHeight="1" x14ac:dyDescent="0.2">
      <c r="B21" s="195" t="s">
        <v>82</v>
      </c>
      <c r="C21" s="196">
        <f>+C20/$K$20</f>
        <v>0.22055279327789479</v>
      </c>
      <c r="D21" s="196">
        <f>+D20/$K$20</f>
        <v>9.9854528084764527E-2</v>
      </c>
      <c r="E21" s="197">
        <f>C21+D21</f>
        <v>0.32040732136265931</v>
      </c>
      <c r="F21" s="197"/>
      <c r="G21" s="196">
        <f>+G20/$K$20</f>
        <v>0.64602557700241003</v>
      </c>
      <c r="H21" s="196">
        <f>+H20/$K$20</f>
        <v>3.3567101634930631E-2</v>
      </c>
      <c r="I21" s="197">
        <f>G21+H21</f>
        <v>0.67959267863734063</v>
      </c>
      <c r="J21" s="197"/>
      <c r="K21" s="197">
        <f t="shared" si="10"/>
        <v>1</v>
      </c>
    </row>
    <row r="22" spans="2:17" ht="15.75" customHeight="1" x14ac:dyDescent="0.2">
      <c r="B22" s="198"/>
      <c r="C22" s="199"/>
      <c r="D22" s="199"/>
      <c r="E22" s="200"/>
      <c r="F22" s="200"/>
      <c r="G22" s="199"/>
      <c r="H22" s="199"/>
      <c r="I22" s="200"/>
      <c r="J22" s="200"/>
      <c r="K22" s="200"/>
      <c r="L22" s="200"/>
    </row>
    <row r="23" spans="2:17" ht="15.75" customHeight="1" x14ac:dyDescent="0.2">
      <c r="B23" s="425" t="s">
        <v>100</v>
      </c>
      <c r="C23" s="425"/>
      <c r="D23" s="425"/>
      <c r="E23" s="425"/>
      <c r="F23" s="425"/>
      <c r="G23" s="425"/>
      <c r="H23" s="425"/>
      <c r="I23" s="425"/>
      <c r="J23" s="425"/>
      <c r="K23" s="425"/>
      <c r="L23" s="200"/>
    </row>
    <row r="24" spans="2:17" ht="15.75" customHeight="1" x14ac:dyDescent="0.2">
      <c r="B24" s="438" t="str">
        <f>'Solicitudes Regiones'!$B$6:$P$6</f>
        <v>Acumuladas de julio de 2008 a septiembre de 2018</v>
      </c>
      <c r="C24" s="438"/>
      <c r="D24" s="438"/>
      <c r="E24" s="438"/>
      <c r="F24" s="438"/>
      <c r="G24" s="438"/>
      <c r="H24" s="438"/>
      <c r="I24" s="438"/>
      <c r="J24" s="438"/>
      <c r="K24" s="438"/>
      <c r="L24" s="200"/>
    </row>
    <row r="25" spans="2:17" x14ac:dyDescent="0.2">
      <c r="B25" s="201"/>
      <c r="C25" s="201"/>
      <c r="D25" s="201"/>
      <c r="E25" s="201"/>
      <c r="F25" s="201"/>
      <c r="G25" s="201"/>
      <c r="H25" s="201"/>
      <c r="I25" s="201"/>
      <c r="J25" s="201"/>
      <c r="K25" s="201"/>
    </row>
    <row r="26" spans="2:17" ht="12.75" customHeight="1" x14ac:dyDescent="0.2">
      <c r="B26" s="453" t="s">
        <v>83</v>
      </c>
      <c r="C26" s="453"/>
      <c r="D26" s="453"/>
      <c r="E26" s="453"/>
      <c r="F26" s="453"/>
      <c r="G26" s="453"/>
      <c r="H26" s="453"/>
      <c r="I26" s="453"/>
      <c r="J26" s="453"/>
      <c r="K26" s="453"/>
      <c r="L26" s="202"/>
    </row>
    <row r="27" spans="2:17" ht="20.25" customHeight="1" x14ac:dyDescent="0.2">
      <c r="B27" s="453" t="s">
        <v>74</v>
      </c>
      <c r="C27" s="453" t="s">
        <v>2</v>
      </c>
      <c r="D27" s="453"/>
      <c r="E27" s="453"/>
      <c r="F27" s="453"/>
      <c r="G27" s="453"/>
      <c r="H27" s="453"/>
      <c r="I27" s="453"/>
      <c r="J27" s="453"/>
      <c r="K27" s="453"/>
    </row>
    <row r="28" spans="2:17" ht="24" customHeight="1" x14ac:dyDescent="0.2">
      <c r="B28" s="453"/>
      <c r="C28" s="186" t="s">
        <v>75</v>
      </c>
      <c r="D28" s="186" t="s">
        <v>76</v>
      </c>
      <c r="E28" s="186" t="s">
        <v>77</v>
      </c>
      <c r="F28" s="186" t="s">
        <v>78</v>
      </c>
      <c r="G28" s="186" t="s">
        <v>8</v>
      </c>
      <c r="H28" s="186" t="s">
        <v>79</v>
      </c>
      <c r="I28" s="186" t="s">
        <v>80</v>
      </c>
      <c r="J28" s="186" t="s">
        <v>81</v>
      </c>
      <c r="K28" s="187" t="s">
        <v>46</v>
      </c>
    </row>
    <row r="29" spans="2:17" ht="15.75" customHeight="1" x14ac:dyDescent="0.2">
      <c r="B29" s="181" t="s">
        <v>53</v>
      </c>
      <c r="C29" s="181">
        <v>5134</v>
      </c>
      <c r="D29" s="181">
        <v>1877</v>
      </c>
      <c r="E29" s="181">
        <f>D29+C29</f>
        <v>7011</v>
      </c>
      <c r="F29" s="182">
        <f>E29/$E$38</f>
        <v>0.62314460936805616</v>
      </c>
      <c r="G29" s="181">
        <v>15220</v>
      </c>
      <c r="H29" s="181">
        <v>821</v>
      </c>
      <c r="I29" s="181">
        <f>G29+H29</f>
        <v>16041</v>
      </c>
      <c r="J29" s="182">
        <f>I29/$I$38</f>
        <v>0.65180820804550998</v>
      </c>
      <c r="K29" s="181">
        <f t="shared" ref="K29:K37" si="11">E29+I29</f>
        <v>23052</v>
      </c>
    </row>
    <row r="30" spans="2:17" x14ac:dyDescent="0.2">
      <c r="B30" s="181" t="s">
        <v>152</v>
      </c>
      <c r="C30" s="181">
        <v>138</v>
      </c>
      <c r="D30" s="181">
        <v>43</v>
      </c>
      <c r="E30" s="181">
        <f t="shared" ref="E30:E37" si="12">D30+C30</f>
        <v>181</v>
      </c>
      <c r="F30" s="182">
        <f t="shared" ref="F30:F37" si="13">E30/$E$38</f>
        <v>1.6087458892542886E-2</v>
      </c>
      <c r="G30" s="181">
        <v>416</v>
      </c>
      <c r="H30" s="181">
        <v>20</v>
      </c>
      <c r="I30" s="181">
        <f t="shared" ref="I30:I37" si="14">G30+H30</f>
        <v>436</v>
      </c>
      <c r="J30" s="182">
        <f t="shared" ref="J30:J37" si="15">I30/$I$38</f>
        <v>1.7716375457131249E-2</v>
      </c>
      <c r="K30" s="181">
        <f t="shared" si="11"/>
        <v>617</v>
      </c>
    </row>
    <row r="31" spans="2:17" x14ac:dyDescent="0.2">
      <c r="B31" s="181" t="s">
        <v>153</v>
      </c>
      <c r="C31" s="181">
        <v>19</v>
      </c>
      <c r="D31" s="181">
        <v>2</v>
      </c>
      <c r="E31" s="181">
        <f t="shared" si="12"/>
        <v>21</v>
      </c>
      <c r="F31" s="182">
        <f t="shared" si="13"/>
        <v>1.8665007554884011E-3</v>
      </c>
      <c r="G31" s="181">
        <v>28</v>
      </c>
      <c r="H31" s="181">
        <v>1</v>
      </c>
      <c r="I31" s="181">
        <f t="shared" si="14"/>
        <v>29</v>
      </c>
      <c r="J31" s="182">
        <f t="shared" si="15"/>
        <v>1.1783827712312069E-3</v>
      </c>
      <c r="K31" s="181">
        <f t="shared" si="11"/>
        <v>50</v>
      </c>
    </row>
    <row r="32" spans="2:17" x14ac:dyDescent="0.2">
      <c r="B32" s="181" t="s">
        <v>154</v>
      </c>
      <c r="C32" s="181">
        <v>218</v>
      </c>
      <c r="D32" s="181">
        <v>107</v>
      </c>
      <c r="E32" s="181">
        <f t="shared" si="12"/>
        <v>325</v>
      </c>
      <c r="F32" s="182">
        <f t="shared" si="13"/>
        <v>2.8886321215891922E-2</v>
      </c>
      <c r="G32" s="181">
        <v>731</v>
      </c>
      <c r="H32" s="181">
        <v>31</v>
      </c>
      <c r="I32" s="181">
        <f t="shared" si="14"/>
        <v>762</v>
      </c>
      <c r="J32" s="182">
        <f t="shared" si="15"/>
        <v>3.0963023161316539E-2</v>
      </c>
      <c r="K32" s="181">
        <f t="shared" si="11"/>
        <v>1087</v>
      </c>
    </row>
    <row r="33" spans="2:11" x14ac:dyDescent="0.2">
      <c r="B33" s="181" t="s">
        <v>155</v>
      </c>
      <c r="C33" s="181">
        <v>2043</v>
      </c>
      <c r="D33" s="181">
        <v>625</v>
      </c>
      <c r="E33" s="181">
        <f t="shared" si="12"/>
        <v>2668</v>
      </c>
      <c r="F33" s="182">
        <f t="shared" si="13"/>
        <v>0.23713447693538353</v>
      </c>
      <c r="G33" s="181">
        <v>4923</v>
      </c>
      <c r="H33" s="181">
        <v>210</v>
      </c>
      <c r="I33" s="181">
        <f t="shared" si="14"/>
        <v>5133</v>
      </c>
      <c r="J33" s="182">
        <f t="shared" si="15"/>
        <v>0.20857375050792362</v>
      </c>
      <c r="K33" s="181">
        <f t="shared" si="11"/>
        <v>7801</v>
      </c>
    </row>
    <row r="34" spans="2:11" x14ac:dyDescent="0.2">
      <c r="B34" s="181" t="s">
        <v>156</v>
      </c>
      <c r="C34" s="181">
        <v>14</v>
      </c>
      <c r="D34" s="181">
        <v>1</v>
      </c>
      <c r="E34" s="181">
        <f t="shared" si="12"/>
        <v>15</v>
      </c>
      <c r="F34" s="182">
        <f t="shared" si="13"/>
        <v>1.3332148253488579E-3</v>
      </c>
      <c r="G34" s="181">
        <v>13</v>
      </c>
      <c r="H34" s="181">
        <v>0</v>
      </c>
      <c r="I34" s="181">
        <f t="shared" si="14"/>
        <v>13</v>
      </c>
      <c r="J34" s="182">
        <f t="shared" si="15"/>
        <v>5.2824055262088582E-4</v>
      </c>
      <c r="K34" s="181">
        <f t="shared" si="11"/>
        <v>28</v>
      </c>
    </row>
    <row r="35" spans="2:11" ht="24" x14ac:dyDescent="0.2">
      <c r="B35" s="181" t="s">
        <v>157</v>
      </c>
      <c r="C35" s="181">
        <v>132</v>
      </c>
      <c r="D35" s="181">
        <v>26</v>
      </c>
      <c r="E35" s="181">
        <f t="shared" si="12"/>
        <v>158</v>
      </c>
      <c r="F35" s="182">
        <f t="shared" si="13"/>
        <v>1.4043196160341304E-2</v>
      </c>
      <c r="G35" s="181">
        <v>223</v>
      </c>
      <c r="H35" s="181">
        <v>7</v>
      </c>
      <c r="I35" s="181">
        <f t="shared" si="14"/>
        <v>230</v>
      </c>
      <c r="J35" s="182">
        <f t="shared" si="15"/>
        <v>9.3457943925233638E-3</v>
      </c>
      <c r="K35" s="181">
        <f t="shared" si="11"/>
        <v>388</v>
      </c>
    </row>
    <row r="36" spans="2:11" x14ac:dyDescent="0.2">
      <c r="B36" s="181" t="s">
        <v>158</v>
      </c>
      <c r="C36" s="181">
        <v>579</v>
      </c>
      <c r="D36" s="181">
        <v>230</v>
      </c>
      <c r="E36" s="181">
        <f t="shared" si="12"/>
        <v>809</v>
      </c>
      <c r="F36" s="182">
        <f t="shared" si="13"/>
        <v>7.1904719580481738E-2</v>
      </c>
      <c r="G36" s="181">
        <v>1751</v>
      </c>
      <c r="H36" s="181">
        <v>79</v>
      </c>
      <c r="I36" s="181">
        <f t="shared" si="14"/>
        <v>1830</v>
      </c>
      <c r="J36" s="182">
        <f t="shared" si="15"/>
        <v>7.4360016253555469E-2</v>
      </c>
      <c r="K36" s="181">
        <f t="shared" si="11"/>
        <v>2639</v>
      </c>
    </row>
    <row r="37" spans="2:11" x14ac:dyDescent="0.2">
      <c r="B37" s="181" t="s">
        <v>159</v>
      </c>
      <c r="C37" s="181">
        <v>50</v>
      </c>
      <c r="D37" s="181">
        <v>13</v>
      </c>
      <c r="E37" s="181">
        <f t="shared" si="12"/>
        <v>63</v>
      </c>
      <c r="F37" s="182">
        <f t="shared" si="13"/>
        <v>5.5995022664652033E-3</v>
      </c>
      <c r="G37" s="181">
        <v>131</v>
      </c>
      <c r="H37" s="181">
        <v>5</v>
      </c>
      <c r="I37" s="181">
        <f t="shared" si="14"/>
        <v>136</v>
      </c>
      <c r="J37" s="182">
        <f t="shared" si="15"/>
        <v>5.5262088581877287E-3</v>
      </c>
      <c r="K37" s="181">
        <f t="shared" si="11"/>
        <v>199</v>
      </c>
    </row>
    <row r="38" spans="2:11" x14ac:dyDescent="0.2">
      <c r="B38" s="183" t="s">
        <v>66</v>
      </c>
      <c r="C38" s="181">
        <f t="shared" ref="C38:H38" si="16">SUM(C29:C37)</f>
        <v>8327</v>
      </c>
      <c r="D38" s="181">
        <f t="shared" si="16"/>
        <v>2924</v>
      </c>
      <c r="E38" s="183">
        <f t="shared" ref="E38" si="17">D38+C38</f>
        <v>11251</v>
      </c>
      <c r="F38" s="185">
        <f t="shared" ref="F38" si="18">E38/$E$38</f>
        <v>1</v>
      </c>
      <c r="G38" s="181">
        <f t="shared" si="16"/>
        <v>23436</v>
      </c>
      <c r="H38" s="181">
        <f t="shared" si="16"/>
        <v>1174</v>
      </c>
      <c r="I38" s="183">
        <f t="shared" ref="I38" si="19">G38+H38</f>
        <v>24610</v>
      </c>
      <c r="J38" s="185">
        <f t="shared" ref="J38" si="20">I38/$I$38</f>
        <v>1</v>
      </c>
      <c r="K38" s="183">
        <f>SUM(K29:K37)</f>
        <v>35861</v>
      </c>
    </row>
    <row r="39" spans="2:11" ht="24" x14ac:dyDescent="0.2">
      <c r="B39" s="195" t="s">
        <v>84</v>
      </c>
      <c r="C39" s="196">
        <f>+C38/$K$38</f>
        <v>0.23220211371685118</v>
      </c>
      <c r="D39" s="196">
        <f>+D38/$K$38</f>
        <v>8.1537045815788745E-2</v>
      </c>
      <c r="E39" s="197">
        <f>C39+D39</f>
        <v>0.31373915953263992</v>
      </c>
      <c r="F39" s="197"/>
      <c r="G39" s="196">
        <f>+G38/$K$38</f>
        <v>0.65352332617606868</v>
      </c>
      <c r="H39" s="196">
        <f>+H38/$K$38</f>
        <v>3.2737514291291375E-2</v>
      </c>
      <c r="I39" s="197">
        <f>G39+H39</f>
        <v>0.68626084046736002</v>
      </c>
      <c r="J39" s="197"/>
      <c r="K39" s="197">
        <f>E39+I39</f>
        <v>1</v>
      </c>
    </row>
    <row r="40" spans="2:11" x14ac:dyDescent="0.2">
      <c r="B40" s="188" t="s">
        <v>149</v>
      </c>
    </row>
    <row r="41" spans="2:11" x14ac:dyDescent="0.2">
      <c r="B41" s="188" t="s">
        <v>150</v>
      </c>
    </row>
    <row r="131" spans="2:2" x14ac:dyDescent="0.2">
      <c r="B131" s="189" t="s">
        <v>96</v>
      </c>
    </row>
  </sheetData>
  <mergeCells count="10">
    <mergeCell ref="B6:K6"/>
    <mergeCell ref="B5:K5"/>
    <mergeCell ref="B23:K23"/>
    <mergeCell ref="B24:K24"/>
    <mergeCell ref="B27:B28"/>
    <mergeCell ref="C27:K27"/>
    <mergeCell ref="B8:K8"/>
    <mergeCell ref="B9:B10"/>
    <mergeCell ref="C9:K9"/>
    <mergeCell ref="B26:K26"/>
  </mergeCells>
  <hyperlinks>
    <hyperlink ref="M5" location="'Índice Pensiones Solidarias'!A1" display="Volver Sistema de Pensiones Solidadias"/>
  </hyperlinks>
  <pageMargins left="0.74803149606299213" right="0.74803149606299213" top="0.98425196850393704" bottom="0.98425196850393704" header="0" footer="0"/>
  <pageSetup scale="78" orientation="portrait" r:id="rId1"/>
  <headerFooter alignWithMargins="0"/>
  <ignoredErrors>
    <ignoredError sqref="K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Q131"/>
  <sheetViews>
    <sheetView showGridLines="0" zoomScaleNormal="100" workbookViewId="0"/>
  </sheetViews>
  <sheetFormatPr baseColWidth="10" defaultRowHeight="12" x14ac:dyDescent="0.2"/>
  <cols>
    <col min="1" max="1" width="6" style="189" customWidth="1"/>
    <col min="2" max="2" width="18.140625" style="189" customWidth="1"/>
    <col min="3" max="3" width="8.42578125" style="189" bestFit="1" customWidth="1"/>
    <col min="4" max="4" width="8.28515625" style="189" bestFit="1" customWidth="1"/>
    <col min="5" max="6" width="8.28515625" style="189" customWidth="1"/>
    <col min="7" max="7" width="8.42578125" style="189" bestFit="1" customWidth="1"/>
    <col min="8" max="8" width="7.42578125" style="189" bestFit="1" customWidth="1"/>
    <col min="9" max="11" width="7.42578125" style="189" customWidth="1"/>
    <col min="12" max="12" width="10.140625" style="189" customWidth="1"/>
    <col min="13" max="14" width="11.42578125" style="189"/>
    <col min="15" max="15" width="12.42578125" style="189" bestFit="1" customWidth="1"/>
    <col min="16" max="251" width="11.42578125" style="189"/>
    <col min="252" max="252" width="18.140625" style="189" customWidth="1"/>
    <col min="253" max="253" width="8.42578125" style="189" bestFit="1" customWidth="1"/>
    <col min="254" max="254" width="8.28515625" style="189" bestFit="1" customWidth="1"/>
    <col min="255" max="256" width="8.28515625" style="189" customWidth="1"/>
    <col min="257" max="257" width="8.42578125" style="189" bestFit="1" customWidth="1"/>
    <col min="258" max="258" width="7.42578125" style="189" bestFit="1" customWidth="1"/>
    <col min="259" max="261" width="7.42578125" style="189" customWidth="1"/>
    <col min="262" max="267" width="0" style="189" hidden="1" customWidth="1"/>
    <col min="268" max="268" width="10.140625" style="189" customWidth="1"/>
    <col min="269" max="270" width="11.42578125" style="189"/>
    <col min="271" max="271" width="12.42578125" style="189" bestFit="1" customWidth="1"/>
    <col min="272" max="507" width="11.42578125" style="189"/>
    <col min="508" max="508" width="18.140625" style="189" customWidth="1"/>
    <col min="509" max="509" width="8.42578125" style="189" bestFit="1" customWidth="1"/>
    <col min="510" max="510" width="8.28515625" style="189" bestFit="1" customWidth="1"/>
    <col min="511" max="512" width="8.28515625" style="189" customWidth="1"/>
    <col min="513" max="513" width="8.42578125" style="189" bestFit="1" customWidth="1"/>
    <col min="514" max="514" width="7.42578125" style="189" bestFit="1" customWidth="1"/>
    <col min="515" max="517" width="7.42578125" style="189" customWidth="1"/>
    <col min="518" max="523" width="0" style="189" hidden="1" customWidth="1"/>
    <col min="524" max="524" width="10.140625" style="189" customWidth="1"/>
    <col min="525" max="526" width="11.42578125" style="189"/>
    <col min="527" max="527" width="12.42578125" style="189" bestFit="1" customWidth="1"/>
    <col min="528" max="763" width="11.42578125" style="189"/>
    <col min="764" max="764" width="18.140625" style="189" customWidth="1"/>
    <col min="765" max="765" width="8.42578125" style="189" bestFit="1" customWidth="1"/>
    <col min="766" max="766" width="8.28515625" style="189" bestFit="1" customWidth="1"/>
    <col min="767" max="768" width="8.28515625" style="189" customWidth="1"/>
    <col min="769" max="769" width="8.42578125" style="189" bestFit="1" customWidth="1"/>
    <col min="770" max="770" width="7.42578125" style="189" bestFit="1" customWidth="1"/>
    <col min="771" max="773" width="7.42578125" style="189" customWidth="1"/>
    <col min="774" max="779" width="0" style="189" hidden="1" customWidth="1"/>
    <col min="780" max="780" width="10.140625" style="189" customWidth="1"/>
    <col min="781" max="782" width="11.42578125" style="189"/>
    <col min="783" max="783" width="12.42578125" style="189" bestFit="1" customWidth="1"/>
    <col min="784" max="1019" width="11.42578125" style="189"/>
    <col min="1020" max="1020" width="18.140625" style="189" customWidth="1"/>
    <col min="1021" max="1021" width="8.42578125" style="189" bestFit="1" customWidth="1"/>
    <col min="1022" max="1022" width="8.28515625" style="189" bestFit="1" customWidth="1"/>
    <col min="1023" max="1024" width="8.28515625" style="189" customWidth="1"/>
    <col min="1025" max="1025" width="8.42578125" style="189" bestFit="1" customWidth="1"/>
    <col min="1026" max="1026" width="7.42578125" style="189" bestFit="1" customWidth="1"/>
    <col min="1027" max="1029" width="7.42578125" style="189" customWidth="1"/>
    <col min="1030" max="1035" width="0" style="189" hidden="1" customWidth="1"/>
    <col min="1036" max="1036" width="10.140625" style="189" customWidth="1"/>
    <col min="1037" max="1038" width="11.42578125" style="189"/>
    <col min="1039" max="1039" width="12.42578125" style="189" bestFit="1" customWidth="1"/>
    <col min="1040" max="1275" width="11.42578125" style="189"/>
    <col min="1276" max="1276" width="18.140625" style="189" customWidth="1"/>
    <col min="1277" max="1277" width="8.42578125" style="189" bestFit="1" customWidth="1"/>
    <col min="1278" max="1278" width="8.28515625" style="189" bestFit="1" customWidth="1"/>
    <col min="1279" max="1280" width="8.28515625" style="189" customWidth="1"/>
    <col min="1281" max="1281" width="8.42578125" style="189" bestFit="1" customWidth="1"/>
    <col min="1282" max="1282" width="7.42578125" style="189" bestFit="1" customWidth="1"/>
    <col min="1283" max="1285" width="7.42578125" style="189" customWidth="1"/>
    <col min="1286" max="1291" width="0" style="189" hidden="1" customWidth="1"/>
    <col min="1292" max="1292" width="10.140625" style="189" customWidth="1"/>
    <col min="1293" max="1294" width="11.42578125" style="189"/>
    <col min="1295" max="1295" width="12.42578125" style="189" bestFit="1" customWidth="1"/>
    <col min="1296" max="1531" width="11.42578125" style="189"/>
    <col min="1532" max="1532" width="18.140625" style="189" customWidth="1"/>
    <col min="1533" max="1533" width="8.42578125" style="189" bestFit="1" customWidth="1"/>
    <col min="1534" max="1534" width="8.28515625" style="189" bestFit="1" customWidth="1"/>
    <col min="1535" max="1536" width="8.28515625" style="189" customWidth="1"/>
    <col min="1537" max="1537" width="8.42578125" style="189" bestFit="1" customWidth="1"/>
    <col min="1538" max="1538" width="7.42578125" style="189" bestFit="1" customWidth="1"/>
    <col min="1539" max="1541" width="7.42578125" style="189" customWidth="1"/>
    <col min="1542" max="1547" width="0" style="189" hidden="1" customWidth="1"/>
    <col min="1548" max="1548" width="10.140625" style="189" customWidth="1"/>
    <col min="1549" max="1550" width="11.42578125" style="189"/>
    <col min="1551" max="1551" width="12.42578125" style="189" bestFit="1" customWidth="1"/>
    <col min="1552" max="1787" width="11.42578125" style="189"/>
    <col min="1788" max="1788" width="18.140625" style="189" customWidth="1"/>
    <col min="1789" max="1789" width="8.42578125" style="189" bestFit="1" customWidth="1"/>
    <col min="1790" max="1790" width="8.28515625" style="189" bestFit="1" customWidth="1"/>
    <col min="1791" max="1792" width="8.28515625" style="189" customWidth="1"/>
    <col min="1793" max="1793" width="8.42578125" style="189" bestFit="1" customWidth="1"/>
    <col min="1794" max="1794" width="7.42578125" style="189" bestFit="1" customWidth="1"/>
    <col min="1795" max="1797" width="7.42578125" style="189" customWidth="1"/>
    <col min="1798" max="1803" width="0" style="189" hidden="1" customWidth="1"/>
    <col min="1804" max="1804" width="10.140625" style="189" customWidth="1"/>
    <col min="1805" max="1806" width="11.42578125" style="189"/>
    <col min="1807" max="1807" width="12.42578125" style="189" bestFit="1" customWidth="1"/>
    <col min="1808" max="2043" width="11.42578125" style="189"/>
    <col min="2044" max="2044" width="18.140625" style="189" customWidth="1"/>
    <col min="2045" max="2045" width="8.42578125" style="189" bestFit="1" customWidth="1"/>
    <col min="2046" max="2046" width="8.28515625" style="189" bestFit="1" customWidth="1"/>
    <col min="2047" max="2048" width="8.28515625" style="189" customWidth="1"/>
    <col min="2049" max="2049" width="8.42578125" style="189" bestFit="1" customWidth="1"/>
    <col min="2050" max="2050" width="7.42578125" style="189" bestFit="1" customWidth="1"/>
    <col min="2051" max="2053" width="7.42578125" style="189" customWidth="1"/>
    <col min="2054" max="2059" width="0" style="189" hidden="1" customWidth="1"/>
    <col min="2060" max="2060" width="10.140625" style="189" customWidth="1"/>
    <col min="2061" max="2062" width="11.42578125" style="189"/>
    <col min="2063" max="2063" width="12.42578125" style="189" bestFit="1" customWidth="1"/>
    <col min="2064" max="2299" width="11.42578125" style="189"/>
    <col min="2300" max="2300" width="18.140625" style="189" customWidth="1"/>
    <col min="2301" max="2301" width="8.42578125" style="189" bestFit="1" customWidth="1"/>
    <col min="2302" max="2302" width="8.28515625" style="189" bestFit="1" customWidth="1"/>
    <col min="2303" max="2304" width="8.28515625" style="189" customWidth="1"/>
    <col min="2305" max="2305" width="8.42578125" style="189" bestFit="1" customWidth="1"/>
    <col min="2306" max="2306" width="7.42578125" style="189" bestFit="1" customWidth="1"/>
    <col min="2307" max="2309" width="7.42578125" style="189" customWidth="1"/>
    <col min="2310" max="2315" width="0" style="189" hidden="1" customWidth="1"/>
    <col min="2316" max="2316" width="10.140625" style="189" customWidth="1"/>
    <col min="2317" max="2318" width="11.42578125" style="189"/>
    <col min="2319" max="2319" width="12.42578125" style="189" bestFit="1" customWidth="1"/>
    <col min="2320" max="2555" width="11.42578125" style="189"/>
    <col min="2556" max="2556" width="18.140625" style="189" customWidth="1"/>
    <col min="2557" max="2557" width="8.42578125" style="189" bestFit="1" customWidth="1"/>
    <col min="2558" max="2558" width="8.28515625" style="189" bestFit="1" customWidth="1"/>
    <col min="2559" max="2560" width="8.28515625" style="189" customWidth="1"/>
    <col min="2561" max="2561" width="8.42578125" style="189" bestFit="1" customWidth="1"/>
    <col min="2562" max="2562" width="7.42578125" style="189" bestFit="1" customWidth="1"/>
    <col min="2563" max="2565" width="7.42578125" style="189" customWidth="1"/>
    <col min="2566" max="2571" width="0" style="189" hidden="1" customWidth="1"/>
    <col min="2572" max="2572" width="10.140625" style="189" customWidth="1"/>
    <col min="2573" max="2574" width="11.42578125" style="189"/>
    <col min="2575" max="2575" width="12.42578125" style="189" bestFit="1" customWidth="1"/>
    <col min="2576" max="2811" width="11.42578125" style="189"/>
    <col min="2812" max="2812" width="18.140625" style="189" customWidth="1"/>
    <col min="2813" max="2813" width="8.42578125" style="189" bestFit="1" customWidth="1"/>
    <col min="2814" max="2814" width="8.28515625" style="189" bestFit="1" customWidth="1"/>
    <col min="2815" max="2816" width="8.28515625" style="189" customWidth="1"/>
    <col min="2817" max="2817" width="8.42578125" style="189" bestFit="1" customWidth="1"/>
    <col min="2818" max="2818" width="7.42578125" style="189" bestFit="1" customWidth="1"/>
    <col min="2819" max="2821" width="7.42578125" style="189" customWidth="1"/>
    <col min="2822" max="2827" width="0" style="189" hidden="1" customWidth="1"/>
    <col min="2828" max="2828" width="10.140625" style="189" customWidth="1"/>
    <col min="2829" max="2830" width="11.42578125" style="189"/>
    <col min="2831" max="2831" width="12.42578125" style="189" bestFit="1" customWidth="1"/>
    <col min="2832" max="3067" width="11.42578125" style="189"/>
    <col min="3068" max="3068" width="18.140625" style="189" customWidth="1"/>
    <col min="3069" max="3069" width="8.42578125" style="189" bestFit="1" customWidth="1"/>
    <col min="3070" max="3070" width="8.28515625" style="189" bestFit="1" customWidth="1"/>
    <col min="3071" max="3072" width="8.28515625" style="189" customWidth="1"/>
    <col min="3073" max="3073" width="8.42578125" style="189" bestFit="1" customWidth="1"/>
    <col min="3074" max="3074" width="7.42578125" style="189" bestFit="1" customWidth="1"/>
    <col min="3075" max="3077" width="7.42578125" style="189" customWidth="1"/>
    <col min="3078" max="3083" width="0" style="189" hidden="1" customWidth="1"/>
    <col min="3084" max="3084" width="10.140625" style="189" customWidth="1"/>
    <col min="3085" max="3086" width="11.42578125" style="189"/>
    <col min="3087" max="3087" width="12.42578125" style="189" bestFit="1" customWidth="1"/>
    <col min="3088" max="3323" width="11.42578125" style="189"/>
    <col min="3324" max="3324" width="18.140625" style="189" customWidth="1"/>
    <col min="3325" max="3325" width="8.42578125" style="189" bestFit="1" customWidth="1"/>
    <col min="3326" max="3326" width="8.28515625" style="189" bestFit="1" customWidth="1"/>
    <col min="3327" max="3328" width="8.28515625" style="189" customWidth="1"/>
    <col min="3329" max="3329" width="8.42578125" style="189" bestFit="1" customWidth="1"/>
    <col min="3330" max="3330" width="7.42578125" style="189" bestFit="1" customWidth="1"/>
    <col min="3331" max="3333" width="7.42578125" style="189" customWidth="1"/>
    <col min="3334" max="3339" width="0" style="189" hidden="1" customWidth="1"/>
    <col min="3340" max="3340" width="10.140625" style="189" customWidth="1"/>
    <col min="3341" max="3342" width="11.42578125" style="189"/>
    <col min="3343" max="3343" width="12.42578125" style="189" bestFit="1" customWidth="1"/>
    <col min="3344" max="3579" width="11.42578125" style="189"/>
    <col min="3580" max="3580" width="18.140625" style="189" customWidth="1"/>
    <col min="3581" max="3581" width="8.42578125" style="189" bestFit="1" customWidth="1"/>
    <col min="3582" max="3582" width="8.28515625" style="189" bestFit="1" customWidth="1"/>
    <col min="3583" max="3584" width="8.28515625" style="189" customWidth="1"/>
    <col min="3585" max="3585" width="8.42578125" style="189" bestFit="1" customWidth="1"/>
    <col min="3586" max="3586" width="7.42578125" style="189" bestFit="1" customWidth="1"/>
    <col min="3587" max="3589" width="7.42578125" style="189" customWidth="1"/>
    <col min="3590" max="3595" width="0" style="189" hidden="1" customWidth="1"/>
    <col min="3596" max="3596" width="10.140625" style="189" customWidth="1"/>
    <col min="3597" max="3598" width="11.42578125" style="189"/>
    <col min="3599" max="3599" width="12.42578125" style="189" bestFit="1" customWidth="1"/>
    <col min="3600" max="3835" width="11.42578125" style="189"/>
    <col min="3836" max="3836" width="18.140625" style="189" customWidth="1"/>
    <col min="3837" max="3837" width="8.42578125" style="189" bestFit="1" customWidth="1"/>
    <col min="3838" max="3838" width="8.28515625" style="189" bestFit="1" customWidth="1"/>
    <col min="3839" max="3840" width="8.28515625" style="189" customWidth="1"/>
    <col min="3841" max="3841" width="8.42578125" style="189" bestFit="1" customWidth="1"/>
    <col min="3842" max="3842" width="7.42578125" style="189" bestFit="1" customWidth="1"/>
    <col min="3843" max="3845" width="7.42578125" style="189" customWidth="1"/>
    <col min="3846" max="3851" width="0" style="189" hidden="1" customWidth="1"/>
    <col min="3852" max="3852" width="10.140625" style="189" customWidth="1"/>
    <col min="3853" max="3854" width="11.42578125" style="189"/>
    <col min="3855" max="3855" width="12.42578125" style="189" bestFit="1" customWidth="1"/>
    <col min="3856" max="4091" width="11.42578125" style="189"/>
    <col min="4092" max="4092" width="18.140625" style="189" customWidth="1"/>
    <col min="4093" max="4093" width="8.42578125" style="189" bestFit="1" customWidth="1"/>
    <col min="4094" max="4094" width="8.28515625" style="189" bestFit="1" customWidth="1"/>
    <col min="4095" max="4096" width="8.28515625" style="189" customWidth="1"/>
    <col min="4097" max="4097" width="8.42578125" style="189" bestFit="1" customWidth="1"/>
    <col min="4098" max="4098" width="7.42578125" style="189" bestFit="1" customWidth="1"/>
    <col min="4099" max="4101" width="7.42578125" style="189" customWidth="1"/>
    <col min="4102" max="4107" width="0" style="189" hidden="1" customWidth="1"/>
    <col min="4108" max="4108" width="10.140625" style="189" customWidth="1"/>
    <col min="4109" max="4110" width="11.42578125" style="189"/>
    <col min="4111" max="4111" width="12.42578125" style="189" bestFit="1" customWidth="1"/>
    <col min="4112" max="4347" width="11.42578125" style="189"/>
    <col min="4348" max="4348" width="18.140625" style="189" customWidth="1"/>
    <col min="4349" max="4349" width="8.42578125" style="189" bestFit="1" customWidth="1"/>
    <col min="4350" max="4350" width="8.28515625" style="189" bestFit="1" customWidth="1"/>
    <col min="4351" max="4352" width="8.28515625" style="189" customWidth="1"/>
    <col min="4353" max="4353" width="8.42578125" style="189" bestFit="1" customWidth="1"/>
    <col min="4354" max="4354" width="7.42578125" style="189" bestFit="1" customWidth="1"/>
    <col min="4355" max="4357" width="7.42578125" style="189" customWidth="1"/>
    <col min="4358" max="4363" width="0" style="189" hidden="1" customWidth="1"/>
    <col min="4364" max="4364" width="10.140625" style="189" customWidth="1"/>
    <col min="4365" max="4366" width="11.42578125" style="189"/>
    <col min="4367" max="4367" width="12.42578125" style="189" bestFit="1" customWidth="1"/>
    <col min="4368" max="4603" width="11.42578125" style="189"/>
    <col min="4604" max="4604" width="18.140625" style="189" customWidth="1"/>
    <col min="4605" max="4605" width="8.42578125" style="189" bestFit="1" customWidth="1"/>
    <col min="4606" max="4606" width="8.28515625" style="189" bestFit="1" customWidth="1"/>
    <col min="4607" max="4608" width="8.28515625" style="189" customWidth="1"/>
    <col min="4609" max="4609" width="8.42578125" style="189" bestFit="1" customWidth="1"/>
    <col min="4610" max="4610" width="7.42578125" style="189" bestFit="1" customWidth="1"/>
    <col min="4611" max="4613" width="7.42578125" style="189" customWidth="1"/>
    <col min="4614" max="4619" width="0" style="189" hidden="1" customWidth="1"/>
    <col min="4620" max="4620" width="10.140625" style="189" customWidth="1"/>
    <col min="4621" max="4622" width="11.42578125" style="189"/>
    <col min="4623" max="4623" width="12.42578125" style="189" bestFit="1" customWidth="1"/>
    <col min="4624" max="4859" width="11.42578125" style="189"/>
    <col min="4860" max="4860" width="18.140625" style="189" customWidth="1"/>
    <col min="4861" max="4861" width="8.42578125" style="189" bestFit="1" customWidth="1"/>
    <col min="4862" max="4862" width="8.28515625" style="189" bestFit="1" customWidth="1"/>
    <col min="4863" max="4864" width="8.28515625" style="189" customWidth="1"/>
    <col min="4865" max="4865" width="8.42578125" style="189" bestFit="1" customWidth="1"/>
    <col min="4866" max="4866" width="7.42578125" style="189" bestFit="1" customWidth="1"/>
    <col min="4867" max="4869" width="7.42578125" style="189" customWidth="1"/>
    <col min="4870" max="4875" width="0" style="189" hidden="1" customWidth="1"/>
    <col min="4876" max="4876" width="10.140625" style="189" customWidth="1"/>
    <col min="4877" max="4878" width="11.42578125" style="189"/>
    <col min="4879" max="4879" width="12.42578125" style="189" bestFit="1" customWidth="1"/>
    <col min="4880" max="5115" width="11.42578125" style="189"/>
    <col min="5116" max="5116" width="18.140625" style="189" customWidth="1"/>
    <col min="5117" max="5117" width="8.42578125" style="189" bestFit="1" customWidth="1"/>
    <col min="5118" max="5118" width="8.28515625" style="189" bestFit="1" customWidth="1"/>
    <col min="5119" max="5120" width="8.28515625" style="189" customWidth="1"/>
    <col min="5121" max="5121" width="8.42578125" style="189" bestFit="1" customWidth="1"/>
    <col min="5122" max="5122" width="7.42578125" style="189" bestFit="1" customWidth="1"/>
    <col min="5123" max="5125" width="7.42578125" style="189" customWidth="1"/>
    <col min="5126" max="5131" width="0" style="189" hidden="1" customWidth="1"/>
    <col min="5132" max="5132" width="10.140625" style="189" customWidth="1"/>
    <col min="5133" max="5134" width="11.42578125" style="189"/>
    <col min="5135" max="5135" width="12.42578125" style="189" bestFit="1" customWidth="1"/>
    <col min="5136" max="5371" width="11.42578125" style="189"/>
    <col min="5372" max="5372" width="18.140625" style="189" customWidth="1"/>
    <col min="5373" max="5373" width="8.42578125" style="189" bestFit="1" customWidth="1"/>
    <col min="5374" max="5374" width="8.28515625" style="189" bestFit="1" customWidth="1"/>
    <col min="5375" max="5376" width="8.28515625" style="189" customWidth="1"/>
    <col min="5377" max="5377" width="8.42578125" style="189" bestFit="1" customWidth="1"/>
    <col min="5378" max="5378" width="7.42578125" style="189" bestFit="1" customWidth="1"/>
    <col min="5379" max="5381" width="7.42578125" style="189" customWidth="1"/>
    <col min="5382" max="5387" width="0" style="189" hidden="1" customWidth="1"/>
    <col min="5388" max="5388" width="10.140625" style="189" customWidth="1"/>
    <col min="5389" max="5390" width="11.42578125" style="189"/>
    <col min="5391" max="5391" width="12.42578125" style="189" bestFit="1" customWidth="1"/>
    <col min="5392" max="5627" width="11.42578125" style="189"/>
    <col min="5628" max="5628" width="18.140625" style="189" customWidth="1"/>
    <col min="5629" max="5629" width="8.42578125" style="189" bestFit="1" customWidth="1"/>
    <col min="5630" max="5630" width="8.28515625" style="189" bestFit="1" customWidth="1"/>
    <col min="5631" max="5632" width="8.28515625" style="189" customWidth="1"/>
    <col min="5633" max="5633" width="8.42578125" style="189" bestFit="1" customWidth="1"/>
    <col min="5634" max="5634" width="7.42578125" style="189" bestFit="1" customWidth="1"/>
    <col min="5635" max="5637" width="7.42578125" style="189" customWidth="1"/>
    <col min="5638" max="5643" width="0" style="189" hidden="1" customWidth="1"/>
    <col min="5644" max="5644" width="10.140625" style="189" customWidth="1"/>
    <col min="5645" max="5646" width="11.42578125" style="189"/>
    <col min="5647" max="5647" width="12.42578125" style="189" bestFit="1" customWidth="1"/>
    <col min="5648" max="5883" width="11.42578125" style="189"/>
    <col min="5884" max="5884" width="18.140625" style="189" customWidth="1"/>
    <col min="5885" max="5885" width="8.42578125" style="189" bestFit="1" customWidth="1"/>
    <col min="5886" max="5886" width="8.28515625" style="189" bestFit="1" customWidth="1"/>
    <col min="5887" max="5888" width="8.28515625" style="189" customWidth="1"/>
    <col min="5889" max="5889" width="8.42578125" style="189" bestFit="1" customWidth="1"/>
    <col min="5890" max="5890" width="7.42578125" style="189" bestFit="1" customWidth="1"/>
    <col min="5891" max="5893" width="7.42578125" style="189" customWidth="1"/>
    <col min="5894" max="5899" width="0" style="189" hidden="1" customWidth="1"/>
    <col min="5900" max="5900" width="10.140625" style="189" customWidth="1"/>
    <col min="5901" max="5902" width="11.42578125" style="189"/>
    <col min="5903" max="5903" width="12.42578125" style="189" bestFit="1" customWidth="1"/>
    <col min="5904" max="6139" width="11.42578125" style="189"/>
    <col min="6140" max="6140" width="18.140625" style="189" customWidth="1"/>
    <col min="6141" max="6141" width="8.42578125" style="189" bestFit="1" customWidth="1"/>
    <col min="6142" max="6142" width="8.28515625" style="189" bestFit="1" customWidth="1"/>
    <col min="6143" max="6144" width="8.28515625" style="189" customWidth="1"/>
    <col min="6145" max="6145" width="8.42578125" style="189" bestFit="1" customWidth="1"/>
    <col min="6146" max="6146" width="7.42578125" style="189" bestFit="1" customWidth="1"/>
    <col min="6147" max="6149" width="7.42578125" style="189" customWidth="1"/>
    <col min="6150" max="6155" width="0" style="189" hidden="1" customWidth="1"/>
    <col min="6156" max="6156" width="10.140625" style="189" customWidth="1"/>
    <col min="6157" max="6158" width="11.42578125" style="189"/>
    <col min="6159" max="6159" width="12.42578125" style="189" bestFit="1" customWidth="1"/>
    <col min="6160" max="6395" width="11.42578125" style="189"/>
    <col min="6396" max="6396" width="18.140625" style="189" customWidth="1"/>
    <col min="6397" max="6397" width="8.42578125" style="189" bestFit="1" customWidth="1"/>
    <col min="6398" max="6398" width="8.28515625" style="189" bestFit="1" customWidth="1"/>
    <col min="6399" max="6400" width="8.28515625" style="189" customWidth="1"/>
    <col min="6401" max="6401" width="8.42578125" style="189" bestFit="1" customWidth="1"/>
    <col min="6402" max="6402" width="7.42578125" style="189" bestFit="1" customWidth="1"/>
    <col min="6403" max="6405" width="7.42578125" style="189" customWidth="1"/>
    <col min="6406" max="6411" width="0" style="189" hidden="1" customWidth="1"/>
    <col min="6412" max="6412" width="10.140625" style="189" customWidth="1"/>
    <col min="6413" max="6414" width="11.42578125" style="189"/>
    <col min="6415" max="6415" width="12.42578125" style="189" bestFit="1" customWidth="1"/>
    <col min="6416" max="6651" width="11.42578125" style="189"/>
    <col min="6652" max="6652" width="18.140625" style="189" customWidth="1"/>
    <col min="6653" max="6653" width="8.42578125" style="189" bestFit="1" customWidth="1"/>
    <col min="6654" max="6654" width="8.28515625" style="189" bestFit="1" customWidth="1"/>
    <col min="6655" max="6656" width="8.28515625" style="189" customWidth="1"/>
    <col min="6657" max="6657" width="8.42578125" style="189" bestFit="1" customWidth="1"/>
    <col min="6658" max="6658" width="7.42578125" style="189" bestFit="1" customWidth="1"/>
    <col min="6659" max="6661" width="7.42578125" style="189" customWidth="1"/>
    <col min="6662" max="6667" width="0" style="189" hidden="1" customWidth="1"/>
    <col min="6668" max="6668" width="10.140625" style="189" customWidth="1"/>
    <col min="6669" max="6670" width="11.42578125" style="189"/>
    <col min="6671" max="6671" width="12.42578125" style="189" bestFit="1" customWidth="1"/>
    <col min="6672" max="6907" width="11.42578125" style="189"/>
    <col min="6908" max="6908" width="18.140625" style="189" customWidth="1"/>
    <col min="6909" max="6909" width="8.42578125" style="189" bestFit="1" customWidth="1"/>
    <col min="6910" max="6910" width="8.28515625" style="189" bestFit="1" customWidth="1"/>
    <col min="6911" max="6912" width="8.28515625" style="189" customWidth="1"/>
    <col min="6913" max="6913" width="8.42578125" style="189" bestFit="1" customWidth="1"/>
    <col min="6914" max="6914" width="7.42578125" style="189" bestFit="1" customWidth="1"/>
    <col min="6915" max="6917" width="7.42578125" style="189" customWidth="1"/>
    <col min="6918" max="6923" width="0" style="189" hidden="1" customWidth="1"/>
    <col min="6924" max="6924" width="10.140625" style="189" customWidth="1"/>
    <col min="6925" max="6926" width="11.42578125" style="189"/>
    <col min="6927" max="6927" width="12.42578125" style="189" bestFit="1" customWidth="1"/>
    <col min="6928" max="7163" width="11.42578125" style="189"/>
    <col min="7164" max="7164" width="18.140625" style="189" customWidth="1"/>
    <col min="7165" max="7165" width="8.42578125" style="189" bestFit="1" customWidth="1"/>
    <col min="7166" max="7166" width="8.28515625" style="189" bestFit="1" customWidth="1"/>
    <col min="7167" max="7168" width="8.28515625" style="189" customWidth="1"/>
    <col min="7169" max="7169" width="8.42578125" style="189" bestFit="1" customWidth="1"/>
    <col min="7170" max="7170" width="7.42578125" style="189" bestFit="1" customWidth="1"/>
    <col min="7171" max="7173" width="7.42578125" style="189" customWidth="1"/>
    <col min="7174" max="7179" width="0" style="189" hidden="1" customWidth="1"/>
    <col min="7180" max="7180" width="10.140625" style="189" customWidth="1"/>
    <col min="7181" max="7182" width="11.42578125" style="189"/>
    <col min="7183" max="7183" width="12.42578125" style="189" bestFit="1" customWidth="1"/>
    <col min="7184" max="7419" width="11.42578125" style="189"/>
    <col min="7420" max="7420" width="18.140625" style="189" customWidth="1"/>
    <col min="7421" max="7421" width="8.42578125" style="189" bestFit="1" customWidth="1"/>
    <col min="7422" max="7422" width="8.28515625" style="189" bestFit="1" customWidth="1"/>
    <col min="7423" max="7424" width="8.28515625" style="189" customWidth="1"/>
    <col min="7425" max="7425" width="8.42578125" style="189" bestFit="1" customWidth="1"/>
    <col min="7426" max="7426" width="7.42578125" style="189" bestFit="1" customWidth="1"/>
    <col min="7427" max="7429" width="7.42578125" style="189" customWidth="1"/>
    <col min="7430" max="7435" width="0" style="189" hidden="1" customWidth="1"/>
    <col min="7436" max="7436" width="10.140625" style="189" customWidth="1"/>
    <col min="7437" max="7438" width="11.42578125" style="189"/>
    <col min="7439" max="7439" width="12.42578125" style="189" bestFit="1" customWidth="1"/>
    <col min="7440" max="7675" width="11.42578125" style="189"/>
    <col min="7676" max="7676" width="18.140625" style="189" customWidth="1"/>
    <col min="7677" max="7677" width="8.42578125" style="189" bestFit="1" customWidth="1"/>
    <col min="7678" max="7678" width="8.28515625" style="189" bestFit="1" customWidth="1"/>
    <col min="7679" max="7680" width="8.28515625" style="189" customWidth="1"/>
    <col min="7681" max="7681" width="8.42578125" style="189" bestFit="1" customWidth="1"/>
    <col min="7682" max="7682" width="7.42578125" style="189" bestFit="1" customWidth="1"/>
    <col min="7683" max="7685" width="7.42578125" style="189" customWidth="1"/>
    <col min="7686" max="7691" width="0" style="189" hidden="1" customWidth="1"/>
    <col min="7692" max="7692" width="10.140625" style="189" customWidth="1"/>
    <col min="7693" max="7694" width="11.42578125" style="189"/>
    <col min="7695" max="7695" width="12.42578125" style="189" bestFit="1" customWidth="1"/>
    <col min="7696" max="7931" width="11.42578125" style="189"/>
    <col min="7932" max="7932" width="18.140625" style="189" customWidth="1"/>
    <col min="7933" max="7933" width="8.42578125" style="189" bestFit="1" customWidth="1"/>
    <col min="7934" max="7934" width="8.28515625" style="189" bestFit="1" customWidth="1"/>
    <col min="7935" max="7936" width="8.28515625" style="189" customWidth="1"/>
    <col min="7937" max="7937" width="8.42578125" style="189" bestFit="1" customWidth="1"/>
    <col min="7938" max="7938" width="7.42578125" style="189" bestFit="1" customWidth="1"/>
    <col min="7939" max="7941" width="7.42578125" style="189" customWidth="1"/>
    <col min="7942" max="7947" width="0" style="189" hidden="1" customWidth="1"/>
    <col min="7948" max="7948" width="10.140625" style="189" customWidth="1"/>
    <col min="7949" max="7950" width="11.42578125" style="189"/>
    <col min="7951" max="7951" width="12.42578125" style="189" bestFit="1" customWidth="1"/>
    <col min="7952" max="8187" width="11.42578125" style="189"/>
    <col min="8188" max="8188" width="18.140625" style="189" customWidth="1"/>
    <col min="8189" max="8189" width="8.42578125" style="189" bestFit="1" customWidth="1"/>
    <col min="8190" max="8190" width="8.28515625" style="189" bestFit="1" customWidth="1"/>
    <col min="8191" max="8192" width="8.28515625" style="189" customWidth="1"/>
    <col min="8193" max="8193" width="8.42578125" style="189" bestFit="1" customWidth="1"/>
    <col min="8194" max="8194" width="7.42578125" style="189" bestFit="1" customWidth="1"/>
    <col min="8195" max="8197" width="7.42578125" style="189" customWidth="1"/>
    <col min="8198" max="8203" width="0" style="189" hidden="1" customWidth="1"/>
    <col min="8204" max="8204" width="10.140625" style="189" customWidth="1"/>
    <col min="8205" max="8206" width="11.42578125" style="189"/>
    <col min="8207" max="8207" width="12.42578125" style="189" bestFit="1" customWidth="1"/>
    <col min="8208" max="8443" width="11.42578125" style="189"/>
    <col min="8444" max="8444" width="18.140625" style="189" customWidth="1"/>
    <col min="8445" max="8445" width="8.42578125" style="189" bestFit="1" customWidth="1"/>
    <col min="8446" max="8446" width="8.28515625" style="189" bestFit="1" customWidth="1"/>
    <col min="8447" max="8448" width="8.28515625" style="189" customWidth="1"/>
    <col min="8449" max="8449" width="8.42578125" style="189" bestFit="1" customWidth="1"/>
    <col min="8450" max="8450" width="7.42578125" style="189" bestFit="1" customWidth="1"/>
    <col min="8451" max="8453" width="7.42578125" style="189" customWidth="1"/>
    <col min="8454" max="8459" width="0" style="189" hidden="1" customWidth="1"/>
    <col min="8460" max="8460" width="10.140625" style="189" customWidth="1"/>
    <col min="8461" max="8462" width="11.42578125" style="189"/>
    <col min="8463" max="8463" width="12.42578125" style="189" bestFit="1" customWidth="1"/>
    <col min="8464" max="8699" width="11.42578125" style="189"/>
    <col min="8700" max="8700" width="18.140625" style="189" customWidth="1"/>
    <col min="8701" max="8701" width="8.42578125" style="189" bestFit="1" customWidth="1"/>
    <col min="8702" max="8702" width="8.28515625" style="189" bestFit="1" customWidth="1"/>
    <col min="8703" max="8704" width="8.28515625" style="189" customWidth="1"/>
    <col min="8705" max="8705" width="8.42578125" style="189" bestFit="1" customWidth="1"/>
    <col min="8706" max="8706" width="7.42578125" style="189" bestFit="1" customWidth="1"/>
    <col min="8707" max="8709" width="7.42578125" style="189" customWidth="1"/>
    <col min="8710" max="8715" width="0" style="189" hidden="1" customWidth="1"/>
    <col min="8716" max="8716" width="10.140625" style="189" customWidth="1"/>
    <col min="8717" max="8718" width="11.42578125" style="189"/>
    <col min="8719" max="8719" width="12.42578125" style="189" bestFit="1" customWidth="1"/>
    <col min="8720" max="8955" width="11.42578125" style="189"/>
    <col min="8956" max="8956" width="18.140625" style="189" customWidth="1"/>
    <col min="8957" max="8957" width="8.42578125" style="189" bestFit="1" customWidth="1"/>
    <col min="8958" max="8958" width="8.28515625" style="189" bestFit="1" customWidth="1"/>
    <col min="8959" max="8960" width="8.28515625" style="189" customWidth="1"/>
    <col min="8961" max="8961" width="8.42578125" style="189" bestFit="1" customWidth="1"/>
    <col min="8962" max="8962" width="7.42578125" style="189" bestFit="1" customWidth="1"/>
    <col min="8963" max="8965" width="7.42578125" style="189" customWidth="1"/>
    <col min="8966" max="8971" width="0" style="189" hidden="1" customWidth="1"/>
    <col min="8972" max="8972" width="10.140625" style="189" customWidth="1"/>
    <col min="8973" max="8974" width="11.42578125" style="189"/>
    <col min="8975" max="8975" width="12.42578125" style="189" bestFit="1" customWidth="1"/>
    <col min="8976" max="9211" width="11.42578125" style="189"/>
    <col min="9212" max="9212" width="18.140625" style="189" customWidth="1"/>
    <col min="9213" max="9213" width="8.42578125" style="189" bestFit="1" customWidth="1"/>
    <col min="9214" max="9214" width="8.28515625" style="189" bestFit="1" customWidth="1"/>
    <col min="9215" max="9216" width="8.28515625" style="189" customWidth="1"/>
    <col min="9217" max="9217" width="8.42578125" style="189" bestFit="1" customWidth="1"/>
    <col min="9218" max="9218" width="7.42578125" style="189" bestFit="1" customWidth="1"/>
    <col min="9219" max="9221" width="7.42578125" style="189" customWidth="1"/>
    <col min="9222" max="9227" width="0" style="189" hidden="1" customWidth="1"/>
    <col min="9228" max="9228" width="10.140625" style="189" customWidth="1"/>
    <col min="9229" max="9230" width="11.42578125" style="189"/>
    <col min="9231" max="9231" width="12.42578125" style="189" bestFit="1" customWidth="1"/>
    <col min="9232" max="9467" width="11.42578125" style="189"/>
    <col min="9468" max="9468" width="18.140625" style="189" customWidth="1"/>
    <col min="9469" max="9469" width="8.42578125" style="189" bestFit="1" customWidth="1"/>
    <col min="9470" max="9470" width="8.28515625" style="189" bestFit="1" customWidth="1"/>
    <col min="9471" max="9472" width="8.28515625" style="189" customWidth="1"/>
    <col min="9473" max="9473" width="8.42578125" style="189" bestFit="1" customWidth="1"/>
    <col min="9474" max="9474" width="7.42578125" style="189" bestFit="1" customWidth="1"/>
    <col min="9475" max="9477" width="7.42578125" style="189" customWidth="1"/>
    <col min="9478" max="9483" width="0" style="189" hidden="1" customWidth="1"/>
    <col min="9484" max="9484" width="10.140625" style="189" customWidth="1"/>
    <col min="9485" max="9486" width="11.42578125" style="189"/>
    <col min="9487" max="9487" width="12.42578125" style="189" bestFit="1" customWidth="1"/>
    <col min="9488" max="9723" width="11.42578125" style="189"/>
    <col min="9724" max="9724" width="18.140625" style="189" customWidth="1"/>
    <col min="9725" max="9725" width="8.42578125" style="189" bestFit="1" customWidth="1"/>
    <col min="9726" max="9726" width="8.28515625" style="189" bestFit="1" customWidth="1"/>
    <col min="9727" max="9728" width="8.28515625" style="189" customWidth="1"/>
    <col min="9729" max="9729" width="8.42578125" style="189" bestFit="1" customWidth="1"/>
    <col min="9730" max="9730" width="7.42578125" style="189" bestFit="1" customWidth="1"/>
    <col min="9731" max="9733" width="7.42578125" style="189" customWidth="1"/>
    <col min="9734" max="9739" width="0" style="189" hidden="1" customWidth="1"/>
    <col min="9740" max="9740" width="10.140625" style="189" customWidth="1"/>
    <col min="9741" max="9742" width="11.42578125" style="189"/>
    <col min="9743" max="9743" width="12.42578125" style="189" bestFit="1" customWidth="1"/>
    <col min="9744" max="9979" width="11.42578125" style="189"/>
    <col min="9980" max="9980" width="18.140625" style="189" customWidth="1"/>
    <col min="9981" max="9981" width="8.42578125" style="189" bestFit="1" customWidth="1"/>
    <col min="9982" max="9982" width="8.28515625" style="189" bestFit="1" customWidth="1"/>
    <col min="9983" max="9984" width="8.28515625" style="189" customWidth="1"/>
    <col min="9985" max="9985" width="8.42578125" style="189" bestFit="1" customWidth="1"/>
    <col min="9986" max="9986" width="7.42578125" style="189" bestFit="1" customWidth="1"/>
    <col min="9987" max="9989" width="7.42578125" style="189" customWidth="1"/>
    <col min="9990" max="9995" width="0" style="189" hidden="1" customWidth="1"/>
    <col min="9996" max="9996" width="10.140625" style="189" customWidth="1"/>
    <col min="9997" max="9998" width="11.42578125" style="189"/>
    <col min="9999" max="9999" width="12.42578125" style="189" bestFit="1" customWidth="1"/>
    <col min="10000" max="10235" width="11.42578125" style="189"/>
    <col min="10236" max="10236" width="18.140625" style="189" customWidth="1"/>
    <col min="10237" max="10237" width="8.42578125" style="189" bestFit="1" customWidth="1"/>
    <col min="10238" max="10238" width="8.28515625" style="189" bestFit="1" customWidth="1"/>
    <col min="10239" max="10240" width="8.28515625" style="189" customWidth="1"/>
    <col min="10241" max="10241" width="8.42578125" style="189" bestFit="1" customWidth="1"/>
    <col min="10242" max="10242" width="7.42578125" style="189" bestFit="1" customWidth="1"/>
    <col min="10243" max="10245" width="7.42578125" style="189" customWidth="1"/>
    <col min="10246" max="10251" width="0" style="189" hidden="1" customWidth="1"/>
    <col min="10252" max="10252" width="10.140625" style="189" customWidth="1"/>
    <col min="10253" max="10254" width="11.42578125" style="189"/>
    <col min="10255" max="10255" width="12.42578125" style="189" bestFit="1" customWidth="1"/>
    <col min="10256" max="10491" width="11.42578125" style="189"/>
    <col min="10492" max="10492" width="18.140625" style="189" customWidth="1"/>
    <col min="10493" max="10493" width="8.42578125" style="189" bestFit="1" customWidth="1"/>
    <col min="10494" max="10494" width="8.28515625" style="189" bestFit="1" customWidth="1"/>
    <col min="10495" max="10496" width="8.28515625" style="189" customWidth="1"/>
    <col min="10497" max="10497" width="8.42578125" style="189" bestFit="1" customWidth="1"/>
    <col min="10498" max="10498" width="7.42578125" style="189" bestFit="1" customWidth="1"/>
    <col min="10499" max="10501" width="7.42578125" style="189" customWidth="1"/>
    <col min="10502" max="10507" width="0" style="189" hidden="1" customWidth="1"/>
    <col min="10508" max="10508" width="10.140625" style="189" customWidth="1"/>
    <col min="10509" max="10510" width="11.42578125" style="189"/>
    <col min="10511" max="10511" width="12.42578125" style="189" bestFit="1" customWidth="1"/>
    <col min="10512" max="10747" width="11.42578125" style="189"/>
    <col min="10748" max="10748" width="18.140625" style="189" customWidth="1"/>
    <col min="10749" max="10749" width="8.42578125" style="189" bestFit="1" customWidth="1"/>
    <col min="10750" max="10750" width="8.28515625" style="189" bestFit="1" customWidth="1"/>
    <col min="10751" max="10752" width="8.28515625" style="189" customWidth="1"/>
    <col min="10753" max="10753" width="8.42578125" style="189" bestFit="1" customWidth="1"/>
    <col min="10754" max="10754" width="7.42578125" style="189" bestFit="1" customWidth="1"/>
    <col min="10755" max="10757" width="7.42578125" style="189" customWidth="1"/>
    <col min="10758" max="10763" width="0" style="189" hidden="1" customWidth="1"/>
    <col min="10764" max="10764" width="10.140625" style="189" customWidth="1"/>
    <col min="10765" max="10766" width="11.42578125" style="189"/>
    <col min="10767" max="10767" width="12.42578125" style="189" bestFit="1" customWidth="1"/>
    <col min="10768" max="11003" width="11.42578125" style="189"/>
    <col min="11004" max="11004" width="18.140625" style="189" customWidth="1"/>
    <col min="11005" max="11005" width="8.42578125" style="189" bestFit="1" customWidth="1"/>
    <col min="11006" max="11006" width="8.28515625" style="189" bestFit="1" customWidth="1"/>
    <col min="11007" max="11008" width="8.28515625" style="189" customWidth="1"/>
    <col min="11009" max="11009" width="8.42578125" style="189" bestFit="1" customWidth="1"/>
    <col min="11010" max="11010" width="7.42578125" style="189" bestFit="1" customWidth="1"/>
    <col min="11011" max="11013" width="7.42578125" style="189" customWidth="1"/>
    <col min="11014" max="11019" width="0" style="189" hidden="1" customWidth="1"/>
    <col min="11020" max="11020" width="10.140625" style="189" customWidth="1"/>
    <col min="11021" max="11022" width="11.42578125" style="189"/>
    <col min="11023" max="11023" width="12.42578125" style="189" bestFit="1" customWidth="1"/>
    <col min="11024" max="11259" width="11.42578125" style="189"/>
    <col min="11260" max="11260" width="18.140625" style="189" customWidth="1"/>
    <col min="11261" max="11261" width="8.42578125" style="189" bestFit="1" customWidth="1"/>
    <col min="11262" max="11262" width="8.28515625" style="189" bestFit="1" customWidth="1"/>
    <col min="11263" max="11264" width="8.28515625" style="189" customWidth="1"/>
    <col min="11265" max="11265" width="8.42578125" style="189" bestFit="1" customWidth="1"/>
    <col min="11266" max="11266" width="7.42578125" style="189" bestFit="1" customWidth="1"/>
    <col min="11267" max="11269" width="7.42578125" style="189" customWidth="1"/>
    <col min="11270" max="11275" width="0" style="189" hidden="1" customWidth="1"/>
    <col min="11276" max="11276" width="10.140625" style="189" customWidth="1"/>
    <col min="11277" max="11278" width="11.42578125" style="189"/>
    <col min="11279" max="11279" width="12.42578125" style="189" bestFit="1" customWidth="1"/>
    <col min="11280" max="11515" width="11.42578125" style="189"/>
    <col min="11516" max="11516" width="18.140625" style="189" customWidth="1"/>
    <col min="11517" max="11517" width="8.42578125" style="189" bestFit="1" customWidth="1"/>
    <col min="11518" max="11518" width="8.28515625" style="189" bestFit="1" customWidth="1"/>
    <col min="11519" max="11520" width="8.28515625" style="189" customWidth="1"/>
    <col min="11521" max="11521" width="8.42578125" style="189" bestFit="1" customWidth="1"/>
    <col min="11522" max="11522" width="7.42578125" style="189" bestFit="1" customWidth="1"/>
    <col min="11523" max="11525" width="7.42578125" style="189" customWidth="1"/>
    <col min="11526" max="11531" width="0" style="189" hidden="1" customWidth="1"/>
    <col min="11532" max="11532" width="10.140625" style="189" customWidth="1"/>
    <col min="11533" max="11534" width="11.42578125" style="189"/>
    <col min="11535" max="11535" width="12.42578125" style="189" bestFit="1" customWidth="1"/>
    <col min="11536" max="11771" width="11.42578125" style="189"/>
    <col min="11772" max="11772" width="18.140625" style="189" customWidth="1"/>
    <col min="11773" max="11773" width="8.42578125" style="189" bestFit="1" customWidth="1"/>
    <col min="11774" max="11774" width="8.28515625" style="189" bestFit="1" customWidth="1"/>
    <col min="11775" max="11776" width="8.28515625" style="189" customWidth="1"/>
    <col min="11777" max="11777" width="8.42578125" style="189" bestFit="1" customWidth="1"/>
    <col min="11778" max="11778" width="7.42578125" style="189" bestFit="1" customWidth="1"/>
    <col min="11779" max="11781" width="7.42578125" style="189" customWidth="1"/>
    <col min="11782" max="11787" width="0" style="189" hidden="1" customWidth="1"/>
    <col min="11788" max="11788" width="10.140625" style="189" customWidth="1"/>
    <col min="11789" max="11790" width="11.42578125" style="189"/>
    <col min="11791" max="11791" width="12.42578125" style="189" bestFit="1" customWidth="1"/>
    <col min="11792" max="12027" width="11.42578125" style="189"/>
    <col min="12028" max="12028" width="18.140625" style="189" customWidth="1"/>
    <col min="12029" max="12029" width="8.42578125" style="189" bestFit="1" customWidth="1"/>
    <col min="12030" max="12030" width="8.28515625" style="189" bestFit="1" customWidth="1"/>
    <col min="12031" max="12032" width="8.28515625" style="189" customWidth="1"/>
    <col min="12033" max="12033" width="8.42578125" style="189" bestFit="1" customWidth="1"/>
    <col min="12034" max="12034" width="7.42578125" style="189" bestFit="1" customWidth="1"/>
    <col min="12035" max="12037" width="7.42578125" style="189" customWidth="1"/>
    <col min="12038" max="12043" width="0" style="189" hidden="1" customWidth="1"/>
    <col min="12044" max="12044" width="10.140625" style="189" customWidth="1"/>
    <col min="12045" max="12046" width="11.42578125" style="189"/>
    <col min="12047" max="12047" width="12.42578125" style="189" bestFit="1" customWidth="1"/>
    <col min="12048" max="12283" width="11.42578125" style="189"/>
    <col min="12284" max="12284" width="18.140625" style="189" customWidth="1"/>
    <col min="12285" max="12285" width="8.42578125" style="189" bestFit="1" customWidth="1"/>
    <col min="12286" max="12286" width="8.28515625" style="189" bestFit="1" customWidth="1"/>
    <col min="12287" max="12288" width="8.28515625" style="189" customWidth="1"/>
    <col min="12289" max="12289" width="8.42578125" style="189" bestFit="1" customWidth="1"/>
    <col min="12290" max="12290" width="7.42578125" style="189" bestFit="1" customWidth="1"/>
    <col min="12291" max="12293" width="7.42578125" style="189" customWidth="1"/>
    <col min="12294" max="12299" width="0" style="189" hidden="1" customWidth="1"/>
    <col min="12300" max="12300" width="10.140625" style="189" customWidth="1"/>
    <col min="12301" max="12302" width="11.42578125" style="189"/>
    <col min="12303" max="12303" width="12.42578125" style="189" bestFit="1" customWidth="1"/>
    <col min="12304" max="12539" width="11.42578125" style="189"/>
    <col min="12540" max="12540" width="18.140625" style="189" customWidth="1"/>
    <col min="12541" max="12541" width="8.42578125" style="189" bestFit="1" customWidth="1"/>
    <col min="12542" max="12542" width="8.28515625" style="189" bestFit="1" customWidth="1"/>
    <col min="12543" max="12544" width="8.28515625" style="189" customWidth="1"/>
    <col min="12545" max="12545" width="8.42578125" style="189" bestFit="1" customWidth="1"/>
    <col min="12546" max="12546" width="7.42578125" style="189" bestFit="1" customWidth="1"/>
    <col min="12547" max="12549" width="7.42578125" style="189" customWidth="1"/>
    <col min="12550" max="12555" width="0" style="189" hidden="1" customWidth="1"/>
    <col min="12556" max="12556" width="10.140625" style="189" customWidth="1"/>
    <col min="12557" max="12558" width="11.42578125" style="189"/>
    <col min="12559" max="12559" width="12.42578125" style="189" bestFit="1" customWidth="1"/>
    <col min="12560" max="12795" width="11.42578125" style="189"/>
    <col min="12796" max="12796" width="18.140625" style="189" customWidth="1"/>
    <col min="12797" max="12797" width="8.42578125" style="189" bestFit="1" customWidth="1"/>
    <col min="12798" max="12798" width="8.28515625" style="189" bestFit="1" customWidth="1"/>
    <col min="12799" max="12800" width="8.28515625" style="189" customWidth="1"/>
    <col min="12801" max="12801" width="8.42578125" style="189" bestFit="1" customWidth="1"/>
    <col min="12802" max="12802" width="7.42578125" style="189" bestFit="1" customWidth="1"/>
    <col min="12803" max="12805" width="7.42578125" style="189" customWidth="1"/>
    <col min="12806" max="12811" width="0" style="189" hidden="1" customWidth="1"/>
    <col min="12812" max="12812" width="10.140625" style="189" customWidth="1"/>
    <col min="12813" max="12814" width="11.42578125" style="189"/>
    <col min="12815" max="12815" width="12.42578125" style="189" bestFit="1" customWidth="1"/>
    <col min="12816" max="13051" width="11.42578125" style="189"/>
    <col min="13052" max="13052" width="18.140625" style="189" customWidth="1"/>
    <col min="13053" max="13053" width="8.42578125" style="189" bestFit="1" customWidth="1"/>
    <col min="13054" max="13054" width="8.28515625" style="189" bestFit="1" customWidth="1"/>
    <col min="13055" max="13056" width="8.28515625" style="189" customWidth="1"/>
    <col min="13057" max="13057" width="8.42578125" style="189" bestFit="1" customWidth="1"/>
    <col min="13058" max="13058" width="7.42578125" style="189" bestFit="1" customWidth="1"/>
    <col min="13059" max="13061" width="7.42578125" style="189" customWidth="1"/>
    <col min="13062" max="13067" width="0" style="189" hidden="1" customWidth="1"/>
    <col min="13068" max="13068" width="10.140625" style="189" customWidth="1"/>
    <col min="13069" max="13070" width="11.42578125" style="189"/>
    <col min="13071" max="13071" width="12.42578125" style="189" bestFit="1" customWidth="1"/>
    <col min="13072" max="13307" width="11.42578125" style="189"/>
    <col min="13308" max="13308" width="18.140625" style="189" customWidth="1"/>
    <col min="13309" max="13309" width="8.42578125" style="189" bestFit="1" customWidth="1"/>
    <col min="13310" max="13310" width="8.28515625" style="189" bestFit="1" customWidth="1"/>
    <col min="13311" max="13312" width="8.28515625" style="189" customWidth="1"/>
    <col min="13313" max="13313" width="8.42578125" style="189" bestFit="1" customWidth="1"/>
    <col min="13314" max="13314" width="7.42578125" style="189" bestFit="1" customWidth="1"/>
    <col min="13315" max="13317" width="7.42578125" style="189" customWidth="1"/>
    <col min="13318" max="13323" width="0" style="189" hidden="1" customWidth="1"/>
    <col min="13324" max="13324" width="10.140625" style="189" customWidth="1"/>
    <col min="13325" max="13326" width="11.42578125" style="189"/>
    <col min="13327" max="13327" width="12.42578125" style="189" bestFit="1" customWidth="1"/>
    <col min="13328" max="13563" width="11.42578125" style="189"/>
    <col min="13564" max="13564" width="18.140625" style="189" customWidth="1"/>
    <col min="13565" max="13565" width="8.42578125" style="189" bestFit="1" customWidth="1"/>
    <col min="13566" max="13566" width="8.28515625" style="189" bestFit="1" customWidth="1"/>
    <col min="13567" max="13568" width="8.28515625" style="189" customWidth="1"/>
    <col min="13569" max="13569" width="8.42578125" style="189" bestFit="1" customWidth="1"/>
    <col min="13570" max="13570" width="7.42578125" style="189" bestFit="1" customWidth="1"/>
    <col min="13571" max="13573" width="7.42578125" style="189" customWidth="1"/>
    <col min="13574" max="13579" width="0" style="189" hidden="1" customWidth="1"/>
    <col min="13580" max="13580" width="10.140625" style="189" customWidth="1"/>
    <col min="13581" max="13582" width="11.42578125" style="189"/>
    <col min="13583" max="13583" width="12.42578125" style="189" bestFit="1" customWidth="1"/>
    <col min="13584" max="13819" width="11.42578125" style="189"/>
    <col min="13820" max="13820" width="18.140625" style="189" customWidth="1"/>
    <col min="13821" max="13821" width="8.42578125" style="189" bestFit="1" customWidth="1"/>
    <col min="13822" max="13822" width="8.28515625" style="189" bestFit="1" customWidth="1"/>
    <col min="13823" max="13824" width="8.28515625" style="189" customWidth="1"/>
    <col min="13825" max="13825" width="8.42578125" style="189" bestFit="1" customWidth="1"/>
    <col min="13826" max="13826" width="7.42578125" style="189" bestFit="1" customWidth="1"/>
    <col min="13827" max="13829" width="7.42578125" style="189" customWidth="1"/>
    <col min="13830" max="13835" width="0" style="189" hidden="1" customWidth="1"/>
    <col min="13836" max="13836" width="10.140625" style="189" customWidth="1"/>
    <col min="13837" max="13838" width="11.42578125" style="189"/>
    <col min="13839" max="13839" width="12.42578125" style="189" bestFit="1" customWidth="1"/>
    <col min="13840" max="14075" width="11.42578125" style="189"/>
    <col min="14076" max="14076" width="18.140625" style="189" customWidth="1"/>
    <col min="14077" max="14077" width="8.42578125" style="189" bestFit="1" customWidth="1"/>
    <col min="14078" max="14078" width="8.28515625" style="189" bestFit="1" customWidth="1"/>
    <col min="14079" max="14080" width="8.28515625" style="189" customWidth="1"/>
    <col min="14081" max="14081" width="8.42578125" style="189" bestFit="1" customWidth="1"/>
    <col min="14082" max="14082" width="7.42578125" style="189" bestFit="1" customWidth="1"/>
    <col min="14083" max="14085" width="7.42578125" style="189" customWidth="1"/>
    <col min="14086" max="14091" width="0" style="189" hidden="1" customWidth="1"/>
    <col min="14092" max="14092" width="10.140625" style="189" customWidth="1"/>
    <col min="14093" max="14094" width="11.42578125" style="189"/>
    <col min="14095" max="14095" width="12.42578125" style="189" bestFit="1" customWidth="1"/>
    <col min="14096" max="14331" width="11.42578125" style="189"/>
    <col min="14332" max="14332" width="18.140625" style="189" customWidth="1"/>
    <col min="14333" max="14333" width="8.42578125" style="189" bestFit="1" customWidth="1"/>
    <col min="14334" max="14334" width="8.28515625" style="189" bestFit="1" customWidth="1"/>
    <col min="14335" max="14336" width="8.28515625" style="189" customWidth="1"/>
    <col min="14337" max="14337" width="8.42578125" style="189" bestFit="1" customWidth="1"/>
    <col min="14338" max="14338" width="7.42578125" style="189" bestFit="1" customWidth="1"/>
    <col min="14339" max="14341" width="7.42578125" style="189" customWidth="1"/>
    <col min="14342" max="14347" width="0" style="189" hidden="1" customWidth="1"/>
    <col min="14348" max="14348" width="10.140625" style="189" customWidth="1"/>
    <col min="14349" max="14350" width="11.42578125" style="189"/>
    <col min="14351" max="14351" width="12.42578125" style="189" bestFit="1" customWidth="1"/>
    <col min="14352" max="14587" width="11.42578125" style="189"/>
    <col min="14588" max="14588" width="18.140625" style="189" customWidth="1"/>
    <col min="14589" max="14589" width="8.42578125" style="189" bestFit="1" customWidth="1"/>
    <col min="14590" max="14590" width="8.28515625" style="189" bestFit="1" customWidth="1"/>
    <col min="14591" max="14592" width="8.28515625" style="189" customWidth="1"/>
    <col min="14593" max="14593" width="8.42578125" style="189" bestFit="1" customWidth="1"/>
    <col min="14594" max="14594" width="7.42578125" style="189" bestFit="1" customWidth="1"/>
    <col min="14595" max="14597" width="7.42578125" style="189" customWidth="1"/>
    <col min="14598" max="14603" width="0" style="189" hidden="1" customWidth="1"/>
    <col min="14604" max="14604" width="10.140625" style="189" customWidth="1"/>
    <col min="14605" max="14606" width="11.42578125" style="189"/>
    <col min="14607" max="14607" width="12.42578125" style="189" bestFit="1" customWidth="1"/>
    <col min="14608" max="14843" width="11.42578125" style="189"/>
    <col min="14844" max="14844" width="18.140625" style="189" customWidth="1"/>
    <col min="14845" max="14845" width="8.42578125" style="189" bestFit="1" customWidth="1"/>
    <col min="14846" max="14846" width="8.28515625" style="189" bestFit="1" customWidth="1"/>
    <col min="14847" max="14848" width="8.28515625" style="189" customWidth="1"/>
    <col min="14849" max="14849" width="8.42578125" style="189" bestFit="1" customWidth="1"/>
    <col min="14850" max="14850" width="7.42578125" style="189" bestFit="1" customWidth="1"/>
    <col min="14851" max="14853" width="7.42578125" style="189" customWidth="1"/>
    <col min="14854" max="14859" width="0" style="189" hidden="1" customWidth="1"/>
    <col min="14860" max="14860" width="10.140625" style="189" customWidth="1"/>
    <col min="14861" max="14862" width="11.42578125" style="189"/>
    <col min="14863" max="14863" width="12.42578125" style="189" bestFit="1" customWidth="1"/>
    <col min="14864" max="15099" width="11.42578125" style="189"/>
    <col min="15100" max="15100" width="18.140625" style="189" customWidth="1"/>
    <col min="15101" max="15101" width="8.42578125" style="189" bestFit="1" customWidth="1"/>
    <col min="15102" max="15102" width="8.28515625" style="189" bestFit="1" customWidth="1"/>
    <col min="15103" max="15104" width="8.28515625" style="189" customWidth="1"/>
    <col min="15105" max="15105" width="8.42578125" style="189" bestFit="1" customWidth="1"/>
    <col min="15106" max="15106" width="7.42578125" style="189" bestFit="1" customWidth="1"/>
    <col min="15107" max="15109" width="7.42578125" style="189" customWidth="1"/>
    <col min="15110" max="15115" width="0" style="189" hidden="1" customWidth="1"/>
    <col min="15116" max="15116" width="10.140625" style="189" customWidth="1"/>
    <col min="15117" max="15118" width="11.42578125" style="189"/>
    <col min="15119" max="15119" width="12.42578125" style="189" bestFit="1" customWidth="1"/>
    <col min="15120" max="15355" width="11.42578125" style="189"/>
    <col min="15356" max="15356" width="18.140625" style="189" customWidth="1"/>
    <col min="15357" max="15357" width="8.42578125" style="189" bestFit="1" customWidth="1"/>
    <col min="15358" max="15358" width="8.28515625" style="189" bestFit="1" customWidth="1"/>
    <col min="15359" max="15360" width="8.28515625" style="189" customWidth="1"/>
    <col min="15361" max="15361" width="8.42578125" style="189" bestFit="1" customWidth="1"/>
    <col min="15362" max="15362" width="7.42578125" style="189" bestFit="1" customWidth="1"/>
    <col min="15363" max="15365" width="7.42578125" style="189" customWidth="1"/>
    <col min="15366" max="15371" width="0" style="189" hidden="1" customWidth="1"/>
    <col min="15372" max="15372" width="10.140625" style="189" customWidth="1"/>
    <col min="15373" max="15374" width="11.42578125" style="189"/>
    <col min="15375" max="15375" width="12.42578125" style="189" bestFit="1" customWidth="1"/>
    <col min="15376" max="15611" width="11.42578125" style="189"/>
    <col min="15612" max="15612" width="18.140625" style="189" customWidth="1"/>
    <col min="15613" max="15613" width="8.42578125" style="189" bestFit="1" customWidth="1"/>
    <col min="15614" max="15614" width="8.28515625" style="189" bestFit="1" customWidth="1"/>
    <col min="15615" max="15616" width="8.28515625" style="189" customWidth="1"/>
    <col min="15617" max="15617" width="8.42578125" style="189" bestFit="1" customWidth="1"/>
    <col min="15618" max="15618" width="7.42578125" style="189" bestFit="1" customWidth="1"/>
    <col min="15619" max="15621" width="7.42578125" style="189" customWidth="1"/>
    <col min="15622" max="15627" width="0" style="189" hidden="1" customWidth="1"/>
    <col min="15628" max="15628" width="10.140625" style="189" customWidth="1"/>
    <col min="15629" max="15630" width="11.42578125" style="189"/>
    <col min="15631" max="15631" width="12.42578125" style="189" bestFit="1" customWidth="1"/>
    <col min="15632" max="15867" width="11.42578125" style="189"/>
    <col min="15868" max="15868" width="18.140625" style="189" customWidth="1"/>
    <col min="15869" max="15869" width="8.42578125" style="189" bestFit="1" customWidth="1"/>
    <col min="15870" max="15870" width="8.28515625" style="189" bestFit="1" customWidth="1"/>
    <col min="15871" max="15872" width="8.28515625" style="189" customWidth="1"/>
    <col min="15873" max="15873" width="8.42578125" style="189" bestFit="1" customWidth="1"/>
    <col min="15874" max="15874" width="7.42578125" style="189" bestFit="1" customWidth="1"/>
    <col min="15875" max="15877" width="7.42578125" style="189" customWidth="1"/>
    <col min="15878" max="15883" width="0" style="189" hidden="1" customWidth="1"/>
    <col min="15884" max="15884" width="10.140625" style="189" customWidth="1"/>
    <col min="15885" max="15886" width="11.42578125" style="189"/>
    <col min="15887" max="15887" width="12.42578125" style="189" bestFit="1" customWidth="1"/>
    <col min="15888" max="16123" width="11.42578125" style="189"/>
    <col min="16124" max="16124" width="18.140625" style="189" customWidth="1"/>
    <col min="16125" max="16125" width="8.42578125" style="189" bestFit="1" customWidth="1"/>
    <col min="16126" max="16126" width="8.28515625" style="189" bestFit="1" customWidth="1"/>
    <col min="16127" max="16128" width="8.28515625" style="189" customWidth="1"/>
    <col min="16129" max="16129" width="8.42578125" style="189" bestFit="1" customWidth="1"/>
    <col min="16130" max="16130" width="7.42578125" style="189" bestFit="1" customWidth="1"/>
    <col min="16131" max="16133" width="7.42578125" style="189" customWidth="1"/>
    <col min="16134" max="16139" width="0" style="189" hidden="1" customWidth="1"/>
    <col min="16140" max="16140" width="10.140625" style="189" customWidth="1"/>
    <col min="16141" max="16142" width="11.42578125" style="189"/>
    <col min="16143" max="16143" width="12.42578125" style="189" bestFit="1" customWidth="1"/>
    <col min="16144" max="16384" width="11.42578125" style="189"/>
  </cols>
  <sheetData>
    <row r="1" spans="1:17" s="190" customFormat="1" x14ac:dyDescent="0.2">
      <c r="B1" s="203"/>
      <c r="C1" s="203"/>
      <c r="D1" s="203"/>
      <c r="E1" s="203"/>
      <c r="F1" s="203"/>
      <c r="G1" s="203"/>
      <c r="H1" s="203"/>
      <c r="I1" s="203"/>
      <c r="J1" s="203"/>
      <c r="K1" s="203"/>
      <c r="L1" s="203"/>
    </row>
    <row r="2" spans="1:17" s="190" customFormat="1" x14ac:dyDescent="0.2">
      <c r="A2" s="217" t="s">
        <v>121</v>
      </c>
      <c r="B2" s="203"/>
      <c r="C2" s="203"/>
      <c r="D2" s="203"/>
      <c r="E2" s="203"/>
      <c r="F2" s="203"/>
      <c r="G2" s="203"/>
      <c r="H2" s="203"/>
      <c r="I2" s="203"/>
      <c r="K2" s="203"/>
      <c r="L2" s="203"/>
    </row>
    <row r="3" spans="1:17" s="190" customFormat="1" ht="15" x14ac:dyDescent="0.25">
      <c r="A3" s="217" t="s">
        <v>122</v>
      </c>
      <c r="B3" s="203"/>
      <c r="C3" s="203"/>
      <c r="D3" s="203"/>
      <c r="E3" s="203"/>
      <c r="F3" s="203"/>
      <c r="G3" s="203"/>
      <c r="H3" s="203"/>
      <c r="I3" s="203"/>
      <c r="J3" s="359"/>
      <c r="K3" s="203"/>
      <c r="L3" s="203"/>
    </row>
    <row r="4" spans="1:17" s="190" customFormat="1" x14ac:dyDescent="0.2">
      <c r="B4" s="203"/>
      <c r="C4" s="203"/>
      <c r="D4" s="203"/>
      <c r="E4" s="203"/>
      <c r="F4" s="203"/>
      <c r="G4" s="203"/>
      <c r="H4" s="203"/>
      <c r="I4" s="203"/>
      <c r="J4" s="203"/>
      <c r="K4" s="203"/>
      <c r="L4" s="203"/>
    </row>
    <row r="5" spans="1:17" s="190" customFormat="1" ht="12.75" x14ac:dyDescent="0.2">
      <c r="B5" s="425" t="s">
        <v>139</v>
      </c>
      <c r="C5" s="425"/>
      <c r="D5" s="425"/>
      <c r="E5" s="425"/>
      <c r="F5" s="425"/>
      <c r="G5" s="425"/>
      <c r="H5" s="425"/>
      <c r="I5" s="425"/>
      <c r="J5" s="425"/>
      <c r="K5" s="425"/>
      <c r="L5" s="203"/>
      <c r="M5" s="390" t="s">
        <v>595</v>
      </c>
      <c r="O5" s="360"/>
    </row>
    <row r="6" spans="1:17" s="190" customFormat="1" ht="12.75" x14ac:dyDescent="0.2">
      <c r="B6" s="438" t="str">
        <f>'Solicitudes Regiones'!$B$6:$P$6</f>
        <v>Acumuladas de julio de 2008 a septiembre de 2018</v>
      </c>
      <c r="C6" s="438"/>
      <c r="D6" s="438"/>
      <c r="E6" s="438"/>
      <c r="F6" s="438"/>
      <c r="G6" s="438"/>
      <c r="H6" s="438"/>
      <c r="I6" s="438"/>
      <c r="J6" s="438"/>
      <c r="K6" s="438"/>
    </row>
    <row r="7" spans="1:17" s="193" customFormat="1" x14ac:dyDescent="0.2">
      <c r="B7" s="191"/>
      <c r="C7" s="192"/>
      <c r="D7" s="192"/>
      <c r="E7" s="192"/>
      <c r="F7" s="192"/>
      <c r="G7" s="192"/>
      <c r="H7" s="192"/>
      <c r="I7" s="192"/>
      <c r="J7" s="192"/>
      <c r="K7" s="192"/>
      <c r="L7" s="192"/>
    </row>
    <row r="8" spans="1:17" ht="15" customHeight="1" x14ac:dyDescent="0.2">
      <c r="B8" s="454" t="s">
        <v>98</v>
      </c>
      <c r="C8" s="455"/>
      <c r="D8" s="455"/>
      <c r="E8" s="455"/>
      <c r="F8" s="455"/>
      <c r="G8" s="455"/>
      <c r="H8" s="455"/>
      <c r="I8" s="455"/>
      <c r="J8" s="455"/>
      <c r="K8" s="456"/>
    </row>
    <row r="9" spans="1:17" ht="20.25" customHeight="1" x14ac:dyDescent="0.2">
      <c r="B9" s="453" t="s">
        <v>74</v>
      </c>
      <c r="C9" s="454" t="s">
        <v>2</v>
      </c>
      <c r="D9" s="455"/>
      <c r="E9" s="455"/>
      <c r="F9" s="455"/>
      <c r="G9" s="455"/>
      <c r="H9" s="455"/>
      <c r="I9" s="455"/>
      <c r="J9" s="455"/>
      <c r="K9" s="456"/>
    </row>
    <row r="10" spans="1:17" ht="24" x14ac:dyDescent="0.2">
      <c r="B10" s="453"/>
      <c r="C10" s="186" t="s">
        <v>75</v>
      </c>
      <c r="D10" s="186" t="s">
        <v>76</v>
      </c>
      <c r="E10" s="186" t="s">
        <v>77</v>
      </c>
      <c r="F10" s="186" t="s">
        <v>78</v>
      </c>
      <c r="G10" s="186" t="s">
        <v>8</v>
      </c>
      <c r="H10" s="186" t="s">
        <v>79</v>
      </c>
      <c r="I10" s="186" t="s">
        <v>80</v>
      </c>
      <c r="J10" s="207" t="s">
        <v>81</v>
      </c>
      <c r="K10" s="247" t="s">
        <v>46</v>
      </c>
    </row>
    <row r="11" spans="1:17" x14ac:dyDescent="0.2">
      <c r="B11" s="183" t="s">
        <v>160</v>
      </c>
      <c r="C11" s="181">
        <v>3112</v>
      </c>
      <c r="D11" s="181">
        <v>1460</v>
      </c>
      <c r="E11" s="181">
        <f>C11+D11</f>
        <v>4572</v>
      </c>
      <c r="F11" s="182">
        <f>E11/$E$20</f>
        <v>0.46634026927784578</v>
      </c>
      <c r="G11" s="181">
        <v>9433</v>
      </c>
      <c r="H11" s="181">
        <v>550</v>
      </c>
      <c r="I11" s="181">
        <f>G11+H11</f>
        <v>9983</v>
      </c>
      <c r="J11" s="204">
        <f>I11/$I$20</f>
        <v>0.48449405484105801</v>
      </c>
      <c r="K11" s="181">
        <f t="shared" ref="K11:K19" si="0">E11+I11</f>
        <v>14555</v>
      </c>
      <c r="Q11" s="194"/>
    </row>
    <row r="12" spans="1:17" x14ac:dyDescent="0.2">
      <c r="B12" s="183" t="s">
        <v>161</v>
      </c>
      <c r="C12" s="181">
        <v>361</v>
      </c>
      <c r="D12" s="181">
        <v>177</v>
      </c>
      <c r="E12" s="181">
        <f t="shared" ref="E12:E19" si="1">C12+D12</f>
        <v>538</v>
      </c>
      <c r="F12" s="182">
        <f t="shared" ref="F12:F19" si="2">E12/$E$20</f>
        <v>5.4875560995512038E-2</v>
      </c>
      <c r="G12" s="181">
        <v>1084</v>
      </c>
      <c r="H12" s="181">
        <v>65</v>
      </c>
      <c r="I12" s="181">
        <f t="shared" ref="I12:I19" si="3">G12+H12</f>
        <v>1149</v>
      </c>
      <c r="J12" s="204">
        <f t="shared" ref="J12:J19" si="4">I12/$I$20</f>
        <v>5.5763164280514435E-2</v>
      </c>
      <c r="K12" s="181">
        <f t="shared" si="0"/>
        <v>1687</v>
      </c>
      <c r="Q12" s="194"/>
    </row>
    <row r="13" spans="1:17" x14ac:dyDescent="0.2">
      <c r="B13" s="183" t="s">
        <v>162</v>
      </c>
      <c r="C13" s="181">
        <v>228</v>
      </c>
      <c r="D13" s="181">
        <v>157</v>
      </c>
      <c r="E13" s="181">
        <f t="shared" si="1"/>
        <v>385</v>
      </c>
      <c r="F13" s="182">
        <f t="shared" si="2"/>
        <v>3.9269685842513259E-2</v>
      </c>
      <c r="G13" s="181">
        <v>720</v>
      </c>
      <c r="H13" s="181">
        <v>51</v>
      </c>
      <c r="I13" s="181">
        <f t="shared" si="3"/>
        <v>771</v>
      </c>
      <c r="J13" s="204">
        <f t="shared" si="4"/>
        <v>3.7418102402329532E-2</v>
      </c>
      <c r="K13" s="181">
        <f t="shared" si="0"/>
        <v>1156</v>
      </c>
      <c r="Q13" s="194"/>
    </row>
    <row r="14" spans="1:17" x14ac:dyDescent="0.2">
      <c r="B14" s="183" t="s">
        <v>163</v>
      </c>
      <c r="C14" s="181">
        <v>423</v>
      </c>
      <c r="D14" s="181">
        <v>185</v>
      </c>
      <c r="E14" s="181">
        <f t="shared" si="1"/>
        <v>608</v>
      </c>
      <c r="F14" s="182">
        <f t="shared" si="2"/>
        <v>6.2015503875968991E-2</v>
      </c>
      <c r="G14" s="181">
        <v>1094</v>
      </c>
      <c r="H14" s="181">
        <v>67</v>
      </c>
      <c r="I14" s="181">
        <f t="shared" si="3"/>
        <v>1161</v>
      </c>
      <c r="J14" s="204">
        <f t="shared" si="4"/>
        <v>5.6345547197282214E-2</v>
      </c>
      <c r="K14" s="181">
        <f t="shared" si="0"/>
        <v>1769</v>
      </c>
      <c r="Q14" s="194"/>
    </row>
    <row r="15" spans="1:17" x14ac:dyDescent="0.2">
      <c r="B15" s="183" t="s">
        <v>164</v>
      </c>
      <c r="C15" s="181">
        <v>263</v>
      </c>
      <c r="D15" s="181">
        <v>185</v>
      </c>
      <c r="E15" s="181">
        <f t="shared" si="1"/>
        <v>448</v>
      </c>
      <c r="F15" s="182">
        <f t="shared" si="2"/>
        <v>4.5695634434924519E-2</v>
      </c>
      <c r="G15" s="181">
        <v>636</v>
      </c>
      <c r="H15" s="181">
        <v>35</v>
      </c>
      <c r="I15" s="181">
        <f t="shared" si="3"/>
        <v>671</v>
      </c>
      <c r="J15" s="204">
        <f t="shared" si="4"/>
        <v>3.2564911429264744E-2</v>
      </c>
      <c r="K15" s="181">
        <f t="shared" si="0"/>
        <v>1119</v>
      </c>
      <c r="Q15" s="194"/>
    </row>
    <row r="16" spans="1:17" x14ac:dyDescent="0.2">
      <c r="B16" s="183" t="s">
        <v>165</v>
      </c>
      <c r="C16" s="181">
        <v>1597</v>
      </c>
      <c r="D16" s="181">
        <v>744</v>
      </c>
      <c r="E16" s="181">
        <f t="shared" si="1"/>
        <v>2341</v>
      </c>
      <c r="F16" s="182">
        <f t="shared" si="2"/>
        <v>0.23878008975928192</v>
      </c>
      <c r="G16" s="181">
        <v>4836</v>
      </c>
      <c r="H16" s="181">
        <v>204</v>
      </c>
      <c r="I16" s="181">
        <f t="shared" si="3"/>
        <v>5040</v>
      </c>
      <c r="J16" s="204">
        <f t="shared" si="4"/>
        <v>0.24460082504246541</v>
      </c>
      <c r="K16" s="181">
        <f t="shared" si="0"/>
        <v>7381</v>
      </c>
      <c r="Q16" s="194"/>
    </row>
    <row r="17" spans="2:17" x14ac:dyDescent="0.2">
      <c r="B17" s="183" t="s">
        <v>166</v>
      </c>
      <c r="C17" s="181">
        <v>170</v>
      </c>
      <c r="D17" s="181">
        <v>95</v>
      </c>
      <c r="E17" s="181">
        <f t="shared" si="1"/>
        <v>265</v>
      </c>
      <c r="F17" s="182">
        <f t="shared" si="2"/>
        <v>2.7029783761729907E-2</v>
      </c>
      <c r="G17" s="181">
        <v>464</v>
      </c>
      <c r="H17" s="181">
        <v>17</v>
      </c>
      <c r="I17" s="181">
        <f t="shared" si="3"/>
        <v>481</v>
      </c>
      <c r="J17" s="204">
        <f t="shared" si="4"/>
        <v>2.334384858044164E-2</v>
      </c>
      <c r="K17" s="181">
        <f t="shared" si="0"/>
        <v>746</v>
      </c>
      <c r="Q17" s="194"/>
    </row>
    <row r="18" spans="2:17" x14ac:dyDescent="0.2">
      <c r="B18" s="183" t="s">
        <v>167</v>
      </c>
      <c r="C18" s="181">
        <v>191</v>
      </c>
      <c r="D18" s="181">
        <v>88</v>
      </c>
      <c r="E18" s="181">
        <f t="shared" si="1"/>
        <v>279</v>
      </c>
      <c r="F18" s="182">
        <f t="shared" si="2"/>
        <v>2.8457772337821298E-2</v>
      </c>
      <c r="G18" s="181">
        <v>546</v>
      </c>
      <c r="H18" s="181">
        <v>25</v>
      </c>
      <c r="I18" s="181">
        <f t="shared" si="3"/>
        <v>571</v>
      </c>
      <c r="J18" s="204">
        <f t="shared" si="4"/>
        <v>2.7711720456199952E-2</v>
      </c>
      <c r="K18" s="181">
        <f t="shared" si="0"/>
        <v>850</v>
      </c>
      <c r="M18" s="193"/>
      <c r="Q18" s="194"/>
    </row>
    <row r="19" spans="2:17" x14ac:dyDescent="0.2">
      <c r="B19" s="183" t="s">
        <v>168</v>
      </c>
      <c r="C19" s="181">
        <v>271</v>
      </c>
      <c r="D19" s="181">
        <v>97</v>
      </c>
      <c r="E19" s="181">
        <f t="shared" si="1"/>
        <v>368</v>
      </c>
      <c r="F19" s="182">
        <f t="shared" si="2"/>
        <v>3.7535699714402286E-2</v>
      </c>
      <c r="G19" s="181">
        <v>748</v>
      </c>
      <c r="H19" s="181">
        <v>30</v>
      </c>
      <c r="I19" s="181">
        <f t="shared" si="3"/>
        <v>778</v>
      </c>
      <c r="J19" s="204">
        <f t="shared" si="4"/>
        <v>3.7757825770444065E-2</v>
      </c>
      <c r="K19" s="181">
        <f t="shared" si="0"/>
        <v>1146</v>
      </c>
      <c r="Q19" s="194"/>
    </row>
    <row r="20" spans="2:17" x14ac:dyDescent="0.2">
      <c r="B20" s="183" t="s">
        <v>66</v>
      </c>
      <c r="C20" s="181">
        <f>SUM(C11:C19)</f>
        <v>6616</v>
      </c>
      <c r="D20" s="181">
        <f>SUM(D11:D19)</f>
        <v>3188</v>
      </c>
      <c r="E20" s="183">
        <f t="shared" ref="E20" si="5">C20+D20</f>
        <v>9804</v>
      </c>
      <c r="F20" s="185">
        <f t="shared" ref="F20" si="6">E20/$E$20</f>
        <v>1</v>
      </c>
      <c r="G20" s="181">
        <f t="shared" ref="G20:H20" si="7">SUM(G11:G19)</f>
        <v>19561</v>
      </c>
      <c r="H20" s="181">
        <f t="shared" si="7"/>
        <v>1044</v>
      </c>
      <c r="I20" s="183">
        <f t="shared" ref="I20" si="8">G20+H20</f>
        <v>20605</v>
      </c>
      <c r="J20" s="205">
        <f t="shared" ref="J20" si="9">I20/$I$20</f>
        <v>1</v>
      </c>
      <c r="K20" s="183">
        <f t="shared" ref="K20:K21" si="10">E20+I20</f>
        <v>30409</v>
      </c>
      <c r="Q20" s="194"/>
    </row>
    <row r="21" spans="2:17" ht="25.5" customHeight="1" x14ac:dyDescent="0.2">
      <c r="B21" s="195" t="s">
        <v>82</v>
      </c>
      <c r="C21" s="196">
        <f>+C20/$K$20</f>
        <v>0.21756716761485087</v>
      </c>
      <c r="D21" s="196">
        <f>+D20/$K$20</f>
        <v>0.10483738366930843</v>
      </c>
      <c r="E21" s="197">
        <f>C21+D21</f>
        <v>0.32240455128415929</v>
      </c>
      <c r="F21" s="197"/>
      <c r="G21" s="196">
        <f>+G20/$K$20</f>
        <v>0.64326350751422279</v>
      </c>
      <c r="H21" s="196">
        <f>+H20/$K$20</f>
        <v>3.4331941201617942E-2</v>
      </c>
      <c r="I21" s="197">
        <f>G21+H21</f>
        <v>0.67759544871584076</v>
      </c>
      <c r="J21" s="206"/>
      <c r="K21" s="197">
        <f t="shared" si="10"/>
        <v>1</v>
      </c>
    </row>
    <row r="22" spans="2:17" x14ac:dyDescent="0.2">
      <c r="B22" s="198"/>
      <c r="C22" s="199"/>
      <c r="D22" s="199"/>
      <c r="E22" s="200"/>
      <c r="F22" s="200"/>
      <c r="G22" s="199"/>
      <c r="H22" s="199"/>
      <c r="I22" s="200"/>
      <c r="J22" s="200"/>
      <c r="K22" s="200"/>
      <c r="L22" s="225"/>
    </row>
    <row r="23" spans="2:17" ht="12.75" x14ac:dyDescent="0.2">
      <c r="B23" s="457" t="s">
        <v>138</v>
      </c>
      <c r="C23" s="457"/>
      <c r="D23" s="457"/>
      <c r="E23" s="457"/>
      <c r="F23" s="457"/>
      <c r="G23" s="457"/>
      <c r="H23" s="457"/>
      <c r="I23" s="457"/>
      <c r="J23" s="457"/>
      <c r="K23" s="457"/>
      <c r="L23" s="225"/>
    </row>
    <row r="24" spans="2:17" ht="12.75" x14ac:dyDescent="0.2">
      <c r="B24" s="438" t="str">
        <f>'Solicitudes Regiones'!$B$6:$P$6</f>
        <v>Acumuladas de julio de 2008 a septiembre de 2018</v>
      </c>
      <c r="C24" s="438"/>
      <c r="D24" s="438"/>
      <c r="E24" s="438"/>
      <c r="F24" s="438"/>
      <c r="G24" s="438"/>
      <c r="H24" s="438"/>
      <c r="I24" s="438"/>
      <c r="J24" s="438"/>
      <c r="K24" s="438"/>
      <c r="L24" s="225"/>
    </row>
    <row r="25" spans="2:17" x14ac:dyDescent="0.2">
      <c r="B25" s="198"/>
      <c r="C25" s="200"/>
      <c r="D25" s="200"/>
      <c r="E25" s="200"/>
      <c r="F25" s="200"/>
      <c r="G25" s="200"/>
      <c r="H25" s="200"/>
      <c r="I25" s="200"/>
      <c r="J25" s="200"/>
      <c r="K25" s="200"/>
      <c r="L25" s="200"/>
      <c r="M25" s="225"/>
    </row>
    <row r="26" spans="2:17" ht="12.75" customHeight="1" x14ac:dyDescent="0.2">
      <c r="B26" s="453" t="s">
        <v>83</v>
      </c>
      <c r="C26" s="453"/>
      <c r="D26" s="453"/>
      <c r="E26" s="453"/>
      <c r="F26" s="453"/>
      <c r="G26" s="453"/>
      <c r="H26" s="453"/>
      <c r="I26" s="453"/>
      <c r="J26" s="453"/>
      <c r="K26" s="453"/>
    </row>
    <row r="27" spans="2:17" ht="20.25" customHeight="1" x14ac:dyDescent="0.2">
      <c r="B27" s="453" t="s">
        <v>74</v>
      </c>
      <c r="C27" s="453" t="s">
        <v>2</v>
      </c>
      <c r="D27" s="453"/>
      <c r="E27" s="453"/>
      <c r="F27" s="453"/>
      <c r="G27" s="453"/>
      <c r="H27" s="453"/>
      <c r="I27" s="453"/>
      <c r="J27" s="453"/>
      <c r="K27" s="453"/>
    </row>
    <row r="28" spans="2:17" ht="24" customHeight="1" x14ac:dyDescent="0.2">
      <c r="B28" s="453"/>
      <c r="C28" s="186" t="s">
        <v>75</v>
      </c>
      <c r="D28" s="186" t="s">
        <v>76</v>
      </c>
      <c r="E28" s="186" t="s">
        <v>77</v>
      </c>
      <c r="F28" s="186" t="s">
        <v>78</v>
      </c>
      <c r="G28" s="186" t="s">
        <v>8</v>
      </c>
      <c r="H28" s="186" t="s">
        <v>79</v>
      </c>
      <c r="I28" s="186" t="s">
        <v>80</v>
      </c>
      <c r="J28" s="186" t="s">
        <v>81</v>
      </c>
      <c r="K28" s="187" t="s">
        <v>46</v>
      </c>
    </row>
    <row r="29" spans="2:17" ht="15.75" customHeight="1" x14ac:dyDescent="0.2">
      <c r="B29" s="183" t="s">
        <v>160</v>
      </c>
      <c r="C29" s="181">
        <v>2696</v>
      </c>
      <c r="D29" s="181">
        <v>987</v>
      </c>
      <c r="E29" s="181">
        <f>C29+D29</f>
        <v>3683</v>
      </c>
      <c r="F29" s="182">
        <f>E29/$E$38</f>
        <v>0.47007019783024889</v>
      </c>
      <c r="G29" s="181">
        <v>7708</v>
      </c>
      <c r="H29" s="181">
        <v>442</v>
      </c>
      <c r="I29" s="181">
        <f>G29+H29</f>
        <v>8150</v>
      </c>
      <c r="J29" s="182">
        <f>I29/$I$38</f>
        <v>0.47820219444933404</v>
      </c>
      <c r="K29" s="181">
        <f t="shared" ref="K29:K37" si="11">E29+I29</f>
        <v>11833</v>
      </c>
    </row>
    <row r="30" spans="2:17" x14ac:dyDescent="0.2">
      <c r="B30" s="183" t="s">
        <v>161</v>
      </c>
      <c r="C30" s="181">
        <v>315</v>
      </c>
      <c r="D30" s="181">
        <v>118</v>
      </c>
      <c r="E30" s="181">
        <f t="shared" ref="E30:E37" si="12">C30+D30</f>
        <v>433</v>
      </c>
      <c r="F30" s="182">
        <f t="shared" ref="F30:F37" si="13">E30/$E$38</f>
        <v>5.5264837268666239E-2</v>
      </c>
      <c r="G30" s="181">
        <v>875</v>
      </c>
      <c r="H30" s="181">
        <v>51</v>
      </c>
      <c r="I30" s="181">
        <f t="shared" ref="I30:I37" si="14">G30+H30</f>
        <v>926</v>
      </c>
      <c r="J30" s="182">
        <f t="shared" ref="J30:J37" si="15">I30/$I$38</f>
        <v>5.4333157307985686E-2</v>
      </c>
      <c r="K30" s="181">
        <f t="shared" si="11"/>
        <v>1359</v>
      </c>
    </row>
    <row r="31" spans="2:17" x14ac:dyDescent="0.2">
      <c r="B31" s="183" t="s">
        <v>162</v>
      </c>
      <c r="C31" s="181">
        <v>201</v>
      </c>
      <c r="D31" s="181">
        <v>100</v>
      </c>
      <c r="E31" s="181">
        <f t="shared" si="12"/>
        <v>301</v>
      </c>
      <c r="F31" s="182">
        <f t="shared" si="13"/>
        <v>3.8417358008934269E-2</v>
      </c>
      <c r="G31" s="181">
        <v>614</v>
      </c>
      <c r="H31" s="181">
        <v>37</v>
      </c>
      <c r="I31" s="181">
        <f t="shared" si="14"/>
        <v>651</v>
      </c>
      <c r="J31" s="182">
        <f t="shared" si="15"/>
        <v>3.819750044006337E-2</v>
      </c>
      <c r="K31" s="181">
        <f t="shared" si="11"/>
        <v>952</v>
      </c>
    </row>
    <row r="32" spans="2:17" x14ac:dyDescent="0.2">
      <c r="B32" s="183" t="s">
        <v>163</v>
      </c>
      <c r="C32" s="181">
        <v>358</v>
      </c>
      <c r="D32" s="181">
        <v>120</v>
      </c>
      <c r="E32" s="181">
        <f t="shared" si="12"/>
        <v>478</v>
      </c>
      <c r="F32" s="182">
        <f t="shared" si="13"/>
        <v>6.100829610721123E-2</v>
      </c>
      <c r="G32" s="181">
        <v>900</v>
      </c>
      <c r="H32" s="181">
        <v>32</v>
      </c>
      <c r="I32" s="181">
        <f t="shared" si="14"/>
        <v>932</v>
      </c>
      <c r="J32" s="182">
        <f t="shared" si="15"/>
        <v>5.4685208003285808E-2</v>
      </c>
      <c r="K32" s="181">
        <f t="shared" si="11"/>
        <v>1410</v>
      </c>
    </row>
    <row r="33" spans="2:11" x14ac:dyDescent="0.2">
      <c r="B33" s="183" t="s">
        <v>164</v>
      </c>
      <c r="C33" s="181">
        <v>201</v>
      </c>
      <c r="D33" s="181">
        <v>103</v>
      </c>
      <c r="E33" s="181">
        <f t="shared" si="12"/>
        <v>304</v>
      </c>
      <c r="F33" s="182">
        <f t="shared" si="13"/>
        <v>3.8800255264837269E-2</v>
      </c>
      <c r="G33" s="181">
        <v>528</v>
      </c>
      <c r="H33" s="181">
        <v>19</v>
      </c>
      <c r="I33" s="181">
        <f t="shared" si="14"/>
        <v>547</v>
      </c>
      <c r="J33" s="182">
        <f t="shared" si="15"/>
        <v>3.2095288388194566E-2</v>
      </c>
      <c r="K33" s="181">
        <f t="shared" si="11"/>
        <v>851</v>
      </c>
    </row>
    <row r="34" spans="2:11" x14ac:dyDescent="0.2">
      <c r="B34" s="183" t="s">
        <v>165</v>
      </c>
      <c r="C34" s="181">
        <v>1400</v>
      </c>
      <c r="D34" s="181">
        <v>490</v>
      </c>
      <c r="E34" s="181">
        <f t="shared" si="12"/>
        <v>1890</v>
      </c>
      <c r="F34" s="182">
        <f t="shared" si="13"/>
        <v>0.24122527121888959</v>
      </c>
      <c r="G34" s="181">
        <v>4083</v>
      </c>
      <c r="H34" s="181">
        <v>169</v>
      </c>
      <c r="I34" s="181">
        <f t="shared" si="14"/>
        <v>4252</v>
      </c>
      <c r="J34" s="182">
        <f t="shared" si="15"/>
        <v>0.24948659273602064</v>
      </c>
      <c r="K34" s="181">
        <f t="shared" si="11"/>
        <v>6142</v>
      </c>
    </row>
    <row r="35" spans="2:11" x14ac:dyDescent="0.2">
      <c r="B35" s="183" t="s">
        <v>166</v>
      </c>
      <c r="C35" s="181">
        <v>159</v>
      </c>
      <c r="D35" s="181">
        <v>59</v>
      </c>
      <c r="E35" s="181">
        <f t="shared" si="12"/>
        <v>218</v>
      </c>
      <c r="F35" s="182">
        <f t="shared" si="13"/>
        <v>2.782386726228462E-2</v>
      </c>
      <c r="G35" s="181">
        <v>397</v>
      </c>
      <c r="H35" s="181">
        <v>16</v>
      </c>
      <c r="I35" s="181">
        <f t="shared" si="14"/>
        <v>413</v>
      </c>
      <c r="J35" s="182">
        <f t="shared" si="15"/>
        <v>2.423282285982515E-2</v>
      </c>
      <c r="K35" s="181">
        <f t="shared" si="11"/>
        <v>631</v>
      </c>
    </row>
    <row r="36" spans="2:11" x14ac:dyDescent="0.2">
      <c r="B36" s="183" t="s">
        <v>167</v>
      </c>
      <c r="C36" s="181">
        <v>163</v>
      </c>
      <c r="D36" s="181">
        <v>70</v>
      </c>
      <c r="E36" s="181">
        <f t="shared" si="12"/>
        <v>233</v>
      </c>
      <c r="F36" s="182">
        <f t="shared" si="13"/>
        <v>2.9738353541799618E-2</v>
      </c>
      <c r="G36" s="181">
        <v>476</v>
      </c>
      <c r="H36" s="181">
        <v>15</v>
      </c>
      <c r="I36" s="181">
        <f t="shared" si="14"/>
        <v>491</v>
      </c>
      <c r="J36" s="182">
        <f t="shared" si="15"/>
        <v>2.8809481898726751E-2</v>
      </c>
      <c r="K36" s="181">
        <f t="shared" si="11"/>
        <v>724</v>
      </c>
    </row>
    <row r="37" spans="2:11" x14ac:dyDescent="0.2">
      <c r="B37" s="183" t="s">
        <v>168</v>
      </c>
      <c r="C37" s="181">
        <v>226</v>
      </c>
      <c r="D37" s="181">
        <v>69</v>
      </c>
      <c r="E37" s="181">
        <f t="shared" si="12"/>
        <v>295</v>
      </c>
      <c r="F37" s="182">
        <f t="shared" si="13"/>
        <v>3.7651563497128268E-2</v>
      </c>
      <c r="G37" s="181">
        <v>651</v>
      </c>
      <c r="H37" s="181">
        <v>30</v>
      </c>
      <c r="I37" s="181">
        <f t="shared" si="14"/>
        <v>681</v>
      </c>
      <c r="J37" s="182">
        <f t="shared" si="15"/>
        <v>3.9957753916563983E-2</v>
      </c>
      <c r="K37" s="181">
        <f t="shared" si="11"/>
        <v>976</v>
      </c>
    </row>
    <row r="38" spans="2:11" x14ac:dyDescent="0.2">
      <c r="B38" s="183" t="s">
        <v>66</v>
      </c>
      <c r="C38" s="181">
        <f>SUM(C29:C37)</f>
        <v>5719</v>
      </c>
      <c r="D38" s="181">
        <f>SUM(D29:D37)</f>
        <v>2116</v>
      </c>
      <c r="E38" s="183">
        <f t="shared" ref="E38" si="16">C38+D38</f>
        <v>7835</v>
      </c>
      <c r="F38" s="185">
        <f t="shared" ref="F38" si="17">E38/$E$38</f>
        <v>1</v>
      </c>
      <c r="G38" s="181">
        <f t="shared" ref="G38:H38" si="18">SUM(G29:G37)</f>
        <v>16232</v>
      </c>
      <c r="H38" s="181">
        <f t="shared" si="18"/>
        <v>811</v>
      </c>
      <c r="I38" s="183">
        <f t="shared" ref="I38" si="19">G38+H38</f>
        <v>17043</v>
      </c>
      <c r="J38" s="185">
        <f t="shared" ref="J38" si="20">I38/$I$38</f>
        <v>1</v>
      </c>
      <c r="K38" s="183">
        <f t="shared" ref="K38:K39" si="21">E38+I38</f>
        <v>24878</v>
      </c>
    </row>
    <row r="39" spans="2:11" ht="24" x14ac:dyDescent="0.2">
      <c r="B39" s="195" t="s">
        <v>84</v>
      </c>
      <c r="C39" s="196">
        <f>+C38/$K$38</f>
        <v>0.22988182329769274</v>
      </c>
      <c r="D39" s="196">
        <f>+D38/$K$38</f>
        <v>8.5055068735428896E-2</v>
      </c>
      <c r="E39" s="197">
        <f>C39+D39</f>
        <v>0.31493689203312164</v>
      </c>
      <c r="F39" s="197"/>
      <c r="G39" s="196">
        <f>+G38/$K$38</f>
        <v>0.65246402443926366</v>
      </c>
      <c r="H39" s="196">
        <f>+H38/$K$38</f>
        <v>3.2599083527614758E-2</v>
      </c>
      <c r="I39" s="197">
        <f>G39+H39</f>
        <v>0.68506310796687842</v>
      </c>
      <c r="J39" s="197"/>
      <c r="K39" s="197">
        <f t="shared" si="21"/>
        <v>1</v>
      </c>
    </row>
    <row r="40" spans="2:11" x14ac:dyDescent="0.2">
      <c r="B40" s="188" t="s">
        <v>149</v>
      </c>
    </row>
    <row r="41" spans="2:11" x14ac:dyDescent="0.2">
      <c r="B41" s="188" t="s">
        <v>150</v>
      </c>
    </row>
    <row r="131" spans="2:2" x14ac:dyDescent="0.2">
      <c r="B131" s="189" t="s">
        <v>96</v>
      </c>
    </row>
  </sheetData>
  <mergeCells count="10">
    <mergeCell ref="B6:K6"/>
    <mergeCell ref="B5:K5"/>
    <mergeCell ref="B23:K23"/>
    <mergeCell ref="B24:K24"/>
    <mergeCell ref="B27:B28"/>
    <mergeCell ref="C27:K27"/>
    <mergeCell ref="B8:K8"/>
    <mergeCell ref="B9:B10"/>
    <mergeCell ref="C9:K9"/>
    <mergeCell ref="B26:K26"/>
  </mergeCells>
  <hyperlinks>
    <hyperlink ref="M5" location="'Índice Pensiones Solidarias'!A1" display="Volver Sistema de Pensiones Solidadias"/>
  </hyperlinks>
  <pageMargins left="0.74803149606299213" right="0.74803149606299213" top="0.98425196850393704" bottom="0.98425196850393704" header="0" footer="0"/>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Q143"/>
  <sheetViews>
    <sheetView showGridLines="0" zoomScaleNormal="100" workbookViewId="0"/>
  </sheetViews>
  <sheetFormatPr baseColWidth="10" defaultRowHeight="12" x14ac:dyDescent="0.2"/>
  <cols>
    <col min="1" max="1" width="6" style="189" customWidth="1"/>
    <col min="2" max="2" width="18.140625" style="189" customWidth="1"/>
    <col min="3" max="4" width="8.42578125" style="189" bestFit="1" customWidth="1"/>
    <col min="5" max="6" width="8.42578125" style="189" customWidth="1"/>
    <col min="7" max="7" width="9.7109375" style="189" bestFit="1" customWidth="1"/>
    <col min="8" max="8" width="8.28515625" style="189" bestFit="1" customWidth="1"/>
    <col min="9" max="11" width="8.28515625" style="189" customWidth="1"/>
    <col min="12" max="12" width="9.140625" style="189" customWidth="1"/>
    <col min="13" max="13" width="11.42578125" style="189"/>
    <col min="14" max="14" width="11.28515625" style="189" customWidth="1"/>
    <col min="15" max="15" width="12.42578125" style="189" bestFit="1" customWidth="1"/>
    <col min="16" max="251" width="11.42578125" style="189"/>
    <col min="252" max="252" width="18.140625" style="189" customWidth="1"/>
    <col min="253" max="254" width="8.42578125" style="189" bestFit="1" customWidth="1"/>
    <col min="255" max="256" width="8.42578125" style="189" customWidth="1"/>
    <col min="257" max="257" width="9.7109375" style="189" bestFit="1" customWidth="1"/>
    <col min="258" max="258" width="8.28515625" style="189" bestFit="1" customWidth="1"/>
    <col min="259" max="261" width="8.28515625" style="189" customWidth="1"/>
    <col min="262" max="267" width="0" style="189" hidden="1" customWidth="1"/>
    <col min="268" max="268" width="9.140625" style="189" customWidth="1"/>
    <col min="269" max="270" width="11.42578125" style="189"/>
    <col min="271" max="271" width="12.42578125" style="189" bestFit="1" customWidth="1"/>
    <col min="272" max="507" width="11.42578125" style="189"/>
    <col min="508" max="508" width="18.140625" style="189" customWidth="1"/>
    <col min="509" max="510" width="8.42578125" style="189" bestFit="1" customWidth="1"/>
    <col min="511" max="512" width="8.42578125" style="189" customWidth="1"/>
    <col min="513" max="513" width="9.7109375" style="189" bestFit="1" customWidth="1"/>
    <col min="514" max="514" width="8.28515625" style="189" bestFit="1" customWidth="1"/>
    <col min="515" max="517" width="8.28515625" style="189" customWidth="1"/>
    <col min="518" max="523" width="0" style="189" hidden="1" customWidth="1"/>
    <col min="524" max="524" width="9.140625" style="189" customWidth="1"/>
    <col min="525" max="526" width="11.42578125" style="189"/>
    <col min="527" max="527" width="12.42578125" style="189" bestFit="1" customWidth="1"/>
    <col min="528" max="763" width="11.42578125" style="189"/>
    <col min="764" max="764" width="18.140625" style="189" customWidth="1"/>
    <col min="765" max="766" width="8.42578125" style="189" bestFit="1" customWidth="1"/>
    <col min="767" max="768" width="8.42578125" style="189" customWidth="1"/>
    <col min="769" max="769" width="9.7109375" style="189" bestFit="1" customWidth="1"/>
    <col min="770" max="770" width="8.28515625" style="189" bestFit="1" customWidth="1"/>
    <col min="771" max="773" width="8.28515625" style="189" customWidth="1"/>
    <col min="774" max="779" width="0" style="189" hidden="1" customWidth="1"/>
    <col min="780" max="780" width="9.140625" style="189" customWidth="1"/>
    <col min="781" max="782" width="11.42578125" style="189"/>
    <col min="783" max="783" width="12.42578125" style="189" bestFit="1" customWidth="1"/>
    <col min="784" max="1019" width="11.42578125" style="189"/>
    <col min="1020" max="1020" width="18.140625" style="189" customWidth="1"/>
    <col min="1021" max="1022" width="8.42578125" style="189" bestFit="1" customWidth="1"/>
    <col min="1023" max="1024" width="8.42578125" style="189" customWidth="1"/>
    <col min="1025" max="1025" width="9.7109375" style="189" bestFit="1" customWidth="1"/>
    <col min="1026" max="1026" width="8.28515625" style="189" bestFit="1" customWidth="1"/>
    <col min="1027" max="1029" width="8.28515625" style="189" customWidth="1"/>
    <col min="1030" max="1035" width="0" style="189" hidden="1" customWidth="1"/>
    <col min="1036" max="1036" width="9.140625" style="189" customWidth="1"/>
    <col min="1037" max="1038" width="11.42578125" style="189"/>
    <col min="1039" max="1039" width="12.42578125" style="189" bestFit="1" customWidth="1"/>
    <col min="1040" max="1275" width="11.42578125" style="189"/>
    <col min="1276" max="1276" width="18.140625" style="189" customWidth="1"/>
    <col min="1277" max="1278" width="8.42578125" style="189" bestFit="1" customWidth="1"/>
    <col min="1279" max="1280" width="8.42578125" style="189" customWidth="1"/>
    <col min="1281" max="1281" width="9.7109375" style="189" bestFit="1" customWidth="1"/>
    <col min="1282" max="1282" width="8.28515625" style="189" bestFit="1" customWidth="1"/>
    <col min="1283" max="1285" width="8.28515625" style="189" customWidth="1"/>
    <col min="1286" max="1291" width="0" style="189" hidden="1" customWidth="1"/>
    <col min="1292" max="1292" width="9.140625" style="189" customWidth="1"/>
    <col min="1293" max="1294" width="11.42578125" style="189"/>
    <col min="1295" max="1295" width="12.42578125" style="189" bestFit="1" customWidth="1"/>
    <col min="1296" max="1531" width="11.42578125" style="189"/>
    <col min="1532" max="1532" width="18.140625" style="189" customWidth="1"/>
    <col min="1533" max="1534" width="8.42578125" style="189" bestFit="1" customWidth="1"/>
    <col min="1535" max="1536" width="8.42578125" style="189" customWidth="1"/>
    <col min="1537" max="1537" width="9.7109375" style="189" bestFit="1" customWidth="1"/>
    <col min="1538" max="1538" width="8.28515625" style="189" bestFit="1" customWidth="1"/>
    <col min="1539" max="1541" width="8.28515625" style="189" customWidth="1"/>
    <col min="1542" max="1547" width="0" style="189" hidden="1" customWidth="1"/>
    <col min="1548" max="1548" width="9.140625" style="189" customWidth="1"/>
    <col min="1549" max="1550" width="11.42578125" style="189"/>
    <col min="1551" max="1551" width="12.42578125" style="189" bestFit="1" customWidth="1"/>
    <col min="1552" max="1787" width="11.42578125" style="189"/>
    <col min="1788" max="1788" width="18.140625" style="189" customWidth="1"/>
    <col min="1789" max="1790" width="8.42578125" style="189" bestFit="1" customWidth="1"/>
    <col min="1791" max="1792" width="8.42578125" style="189" customWidth="1"/>
    <col min="1793" max="1793" width="9.7109375" style="189" bestFit="1" customWidth="1"/>
    <col min="1794" max="1794" width="8.28515625" style="189" bestFit="1" customWidth="1"/>
    <col min="1795" max="1797" width="8.28515625" style="189" customWidth="1"/>
    <col min="1798" max="1803" width="0" style="189" hidden="1" customWidth="1"/>
    <col min="1804" max="1804" width="9.140625" style="189" customWidth="1"/>
    <col min="1805" max="1806" width="11.42578125" style="189"/>
    <col min="1807" max="1807" width="12.42578125" style="189" bestFit="1" customWidth="1"/>
    <col min="1808" max="2043" width="11.42578125" style="189"/>
    <col min="2044" max="2044" width="18.140625" style="189" customWidth="1"/>
    <col min="2045" max="2046" width="8.42578125" style="189" bestFit="1" customWidth="1"/>
    <col min="2047" max="2048" width="8.42578125" style="189" customWidth="1"/>
    <col min="2049" max="2049" width="9.7109375" style="189" bestFit="1" customWidth="1"/>
    <col min="2050" max="2050" width="8.28515625" style="189" bestFit="1" customWidth="1"/>
    <col min="2051" max="2053" width="8.28515625" style="189" customWidth="1"/>
    <col min="2054" max="2059" width="0" style="189" hidden="1" customWidth="1"/>
    <col min="2060" max="2060" width="9.140625" style="189" customWidth="1"/>
    <col min="2061" max="2062" width="11.42578125" style="189"/>
    <col min="2063" max="2063" width="12.42578125" style="189" bestFit="1" customWidth="1"/>
    <col min="2064" max="2299" width="11.42578125" style="189"/>
    <col min="2300" max="2300" width="18.140625" style="189" customWidth="1"/>
    <col min="2301" max="2302" width="8.42578125" style="189" bestFit="1" customWidth="1"/>
    <col min="2303" max="2304" width="8.42578125" style="189" customWidth="1"/>
    <col min="2305" max="2305" width="9.7109375" style="189" bestFit="1" customWidth="1"/>
    <col min="2306" max="2306" width="8.28515625" style="189" bestFit="1" customWidth="1"/>
    <col min="2307" max="2309" width="8.28515625" style="189" customWidth="1"/>
    <col min="2310" max="2315" width="0" style="189" hidden="1" customWidth="1"/>
    <col min="2316" max="2316" width="9.140625" style="189" customWidth="1"/>
    <col min="2317" max="2318" width="11.42578125" style="189"/>
    <col min="2319" max="2319" width="12.42578125" style="189" bestFit="1" customWidth="1"/>
    <col min="2320" max="2555" width="11.42578125" style="189"/>
    <col min="2556" max="2556" width="18.140625" style="189" customWidth="1"/>
    <col min="2557" max="2558" width="8.42578125" style="189" bestFit="1" customWidth="1"/>
    <col min="2559" max="2560" width="8.42578125" style="189" customWidth="1"/>
    <col min="2561" max="2561" width="9.7109375" style="189" bestFit="1" customWidth="1"/>
    <col min="2562" max="2562" width="8.28515625" style="189" bestFit="1" customWidth="1"/>
    <col min="2563" max="2565" width="8.28515625" style="189" customWidth="1"/>
    <col min="2566" max="2571" width="0" style="189" hidden="1" customWidth="1"/>
    <col min="2572" max="2572" width="9.140625" style="189" customWidth="1"/>
    <col min="2573" max="2574" width="11.42578125" style="189"/>
    <col min="2575" max="2575" width="12.42578125" style="189" bestFit="1" customWidth="1"/>
    <col min="2576" max="2811" width="11.42578125" style="189"/>
    <col min="2812" max="2812" width="18.140625" style="189" customWidth="1"/>
    <col min="2813" max="2814" width="8.42578125" style="189" bestFit="1" customWidth="1"/>
    <col min="2815" max="2816" width="8.42578125" style="189" customWidth="1"/>
    <col min="2817" max="2817" width="9.7109375" style="189" bestFit="1" customWidth="1"/>
    <col min="2818" max="2818" width="8.28515625" style="189" bestFit="1" customWidth="1"/>
    <col min="2819" max="2821" width="8.28515625" style="189" customWidth="1"/>
    <col min="2822" max="2827" width="0" style="189" hidden="1" customWidth="1"/>
    <col min="2828" max="2828" width="9.140625" style="189" customWidth="1"/>
    <col min="2829" max="2830" width="11.42578125" style="189"/>
    <col min="2831" max="2831" width="12.42578125" style="189" bestFit="1" customWidth="1"/>
    <col min="2832" max="3067" width="11.42578125" style="189"/>
    <col min="3068" max="3068" width="18.140625" style="189" customWidth="1"/>
    <col min="3069" max="3070" width="8.42578125" style="189" bestFit="1" customWidth="1"/>
    <col min="3071" max="3072" width="8.42578125" style="189" customWidth="1"/>
    <col min="3073" max="3073" width="9.7109375" style="189" bestFit="1" customWidth="1"/>
    <col min="3074" max="3074" width="8.28515625" style="189" bestFit="1" customWidth="1"/>
    <col min="3075" max="3077" width="8.28515625" style="189" customWidth="1"/>
    <col min="3078" max="3083" width="0" style="189" hidden="1" customWidth="1"/>
    <col min="3084" max="3084" width="9.140625" style="189" customWidth="1"/>
    <col min="3085" max="3086" width="11.42578125" style="189"/>
    <col min="3087" max="3087" width="12.42578125" style="189" bestFit="1" customWidth="1"/>
    <col min="3088" max="3323" width="11.42578125" style="189"/>
    <col min="3324" max="3324" width="18.140625" style="189" customWidth="1"/>
    <col min="3325" max="3326" width="8.42578125" style="189" bestFit="1" customWidth="1"/>
    <col min="3327" max="3328" width="8.42578125" style="189" customWidth="1"/>
    <col min="3329" max="3329" width="9.7109375" style="189" bestFit="1" customWidth="1"/>
    <col min="3330" max="3330" width="8.28515625" style="189" bestFit="1" customWidth="1"/>
    <col min="3331" max="3333" width="8.28515625" style="189" customWidth="1"/>
    <col min="3334" max="3339" width="0" style="189" hidden="1" customWidth="1"/>
    <col min="3340" max="3340" width="9.140625" style="189" customWidth="1"/>
    <col min="3341" max="3342" width="11.42578125" style="189"/>
    <col min="3343" max="3343" width="12.42578125" style="189" bestFit="1" customWidth="1"/>
    <col min="3344" max="3579" width="11.42578125" style="189"/>
    <col min="3580" max="3580" width="18.140625" style="189" customWidth="1"/>
    <col min="3581" max="3582" width="8.42578125" style="189" bestFit="1" customWidth="1"/>
    <col min="3583" max="3584" width="8.42578125" style="189" customWidth="1"/>
    <col min="3585" max="3585" width="9.7109375" style="189" bestFit="1" customWidth="1"/>
    <col min="3586" max="3586" width="8.28515625" style="189" bestFit="1" customWidth="1"/>
    <col min="3587" max="3589" width="8.28515625" style="189" customWidth="1"/>
    <col min="3590" max="3595" width="0" style="189" hidden="1" customWidth="1"/>
    <col min="3596" max="3596" width="9.140625" style="189" customWidth="1"/>
    <col min="3597" max="3598" width="11.42578125" style="189"/>
    <col min="3599" max="3599" width="12.42578125" style="189" bestFit="1" customWidth="1"/>
    <col min="3600" max="3835" width="11.42578125" style="189"/>
    <col min="3836" max="3836" width="18.140625" style="189" customWidth="1"/>
    <col min="3837" max="3838" width="8.42578125" style="189" bestFit="1" customWidth="1"/>
    <col min="3839" max="3840" width="8.42578125" style="189" customWidth="1"/>
    <col min="3841" max="3841" width="9.7109375" style="189" bestFit="1" customWidth="1"/>
    <col min="3842" max="3842" width="8.28515625" style="189" bestFit="1" customWidth="1"/>
    <col min="3843" max="3845" width="8.28515625" style="189" customWidth="1"/>
    <col min="3846" max="3851" width="0" style="189" hidden="1" customWidth="1"/>
    <col min="3852" max="3852" width="9.140625" style="189" customWidth="1"/>
    <col min="3853" max="3854" width="11.42578125" style="189"/>
    <col min="3855" max="3855" width="12.42578125" style="189" bestFit="1" customWidth="1"/>
    <col min="3856" max="4091" width="11.42578125" style="189"/>
    <col min="4092" max="4092" width="18.140625" style="189" customWidth="1"/>
    <col min="4093" max="4094" width="8.42578125" style="189" bestFit="1" customWidth="1"/>
    <col min="4095" max="4096" width="8.42578125" style="189" customWidth="1"/>
    <col min="4097" max="4097" width="9.7109375" style="189" bestFit="1" customWidth="1"/>
    <col min="4098" max="4098" width="8.28515625" style="189" bestFit="1" customWidth="1"/>
    <col min="4099" max="4101" width="8.28515625" style="189" customWidth="1"/>
    <col min="4102" max="4107" width="0" style="189" hidden="1" customWidth="1"/>
    <col min="4108" max="4108" width="9.140625" style="189" customWidth="1"/>
    <col min="4109" max="4110" width="11.42578125" style="189"/>
    <col min="4111" max="4111" width="12.42578125" style="189" bestFit="1" customWidth="1"/>
    <col min="4112" max="4347" width="11.42578125" style="189"/>
    <col min="4348" max="4348" width="18.140625" style="189" customWidth="1"/>
    <col min="4349" max="4350" width="8.42578125" style="189" bestFit="1" customWidth="1"/>
    <col min="4351" max="4352" width="8.42578125" style="189" customWidth="1"/>
    <col min="4353" max="4353" width="9.7109375" style="189" bestFit="1" customWidth="1"/>
    <col min="4354" max="4354" width="8.28515625" style="189" bestFit="1" customWidth="1"/>
    <col min="4355" max="4357" width="8.28515625" style="189" customWidth="1"/>
    <col min="4358" max="4363" width="0" style="189" hidden="1" customWidth="1"/>
    <col min="4364" max="4364" width="9.140625" style="189" customWidth="1"/>
    <col min="4365" max="4366" width="11.42578125" style="189"/>
    <col min="4367" max="4367" width="12.42578125" style="189" bestFit="1" customWidth="1"/>
    <col min="4368" max="4603" width="11.42578125" style="189"/>
    <col min="4604" max="4604" width="18.140625" style="189" customWidth="1"/>
    <col min="4605" max="4606" width="8.42578125" style="189" bestFit="1" customWidth="1"/>
    <col min="4607" max="4608" width="8.42578125" style="189" customWidth="1"/>
    <col min="4609" max="4609" width="9.7109375" style="189" bestFit="1" customWidth="1"/>
    <col min="4610" max="4610" width="8.28515625" style="189" bestFit="1" customWidth="1"/>
    <col min="4611" max="4613" width="8.28515625" style="189" customWidth="1"/>
    <col min="4614" max="4619" width="0" style="189" hidden="1" customWidth="1"/>
    <col min="4620" max="4620" width="9.140625" style="189" customWidth="1"/>
    <col min="4621" max="4622" width="11.42578125" style="189"/>
    <col min="4623" max="4623" width="12.42578125" style="189" bestFit="1" customWidth="1"/>
    <col min="4624" max="4859" width="11.42578125" style="189"/>
    <col min="4860" max="4860" width="18.140625" style="189" customWidth="1"/>
    <col min="4861" max="4862" width="8.42578125" style="189" bestFit="1" customWidth="1"/>
    <col min="4863" max="4864" width="8.42578125" style="189" customWidth="1"/>
    <col min="4865" max="4865" width="9.7109375" style="189" bestFit="1" customWidth="1"/>
    <col min="4866" max="4866" width="8.28515625" style="189" bestFit="1" customWidth="1"/>
    <col min="4867" max="4869" width="8.28515625" style="189" customWidth="1"/>
    <col min="4870" max="4875" width="0" style="189" hidden="1" customWidth="1"/>
    <col min="4876" max="4876" width="9.140625" style="189" customWidth="1"/>
    <col min="4877" max="4878" width="11.42578125" style="189"/>
    <col min="4879" max="4879" width="12.42578125" style="189" bestFit="1" customWidth="1"/>
    <col min="4880" max="5115" width="11.42578125" style="189"/>
    <col min="5116" max="5116" width="18.140625" style="189" customWidth="1"/>
    <col min="5117" max="5118" width="8.42578125" style="189" bestFit="1" customWidth="1"/>
    <col min="5119" max="5120" width="8.42578125" style="189" customWidth="1"/>
    <col min="5121" max="5121" width="9.7109375" style="189" bestFit="1" customWidth="1"/>
    <col min="5122" max="5122" width="8.28515625" style="189" bestFit="1" customWidth="1"/>
    <col min="5123" max="5125" width="8.28515625" style="189" customWidth="1"/>
    <col min="5126" max="5131" width="0" style="189" hidden="1" customWidth="1"/>
    <col min="5132" max="5132" width="9.140625" style="189" customWidth="1"/>
    <col min="5133" max="5134" width="11.42578125" style="189"/>
    <col min="5135" max="5135" width="12.42578125" style="189" bestFit="1" customWidth="1"/>
    <col min="5136" max="5371" width="11.42578125" style="189"/>
    <col min="5372" max="5372" width="18.140625" style="189" customWidth="1"/>
    <col min="5373" max="5374" width="8.42578125" style="189" bestFit="1" customWidth="1"/>
    <col min="5375" max="5376" width="8.42578125" style="189" customWidth="1"/>
    <col min="5377" max="5377" width="9.7109375" style="189" bestFit="1" customWidth="1"/>
    <col min="5378" max="5378" width="8.28515625" style="189" bestFit="1" customWidth="1"/>
    <col min="5379" max="5381" width="8.28515625" style="189" customWidth="1"/>
    <col min="5382" max="5387" width="0" style="189" hidden="1" customWidth="1"/>
    <col min="5388" max="5388" width="9.140625" style="189" customWidth="1"/>
    <col min="5389" max="5390" width="11.42578125" style="189"/>
    <col min="5391" max="5391" width="12.42578125" style="189" bestFit="1" customWidth="1"/>
    <col min="5392" max="5627" width="11.42578125" style="189"/>
    <col min="5628" max="5628" width="18.140625" style="189" customWidth="1"/>
    <col min="5629" max="5630" width="8.42578125" style="189" bestFit="1" customWidth="1"/>
    <col min="5631" max="5632" width="8.42578125" style="189" customWidth="1"/>
    <col min="5633" max="5633" width="9.7109375" style="189" bestFit="1" customWidth="1"/>
    <col min="5634" max="5634" width="8.28515625" style="189" bestFit="1" customWidth="1"/>
    <col min="5635" max="5637" width="8.28515625" style="189" customWidth="1"/>
    <col min="5638" max="5643" width="0" style="189" hidden="1" customWidth="1"/>
    <col min="5644" max="5644" width="9.140625" style="189" customWidth="1"/>
    <col min="5645" max="5646" width="11.42578125" style="189"/>
    <col min="5647" max="5647" width="12.42578125" style="189" bestFit="1" customWidth="1"/>
    <col min="5648" max="5883" width="11.42578125" style="189"/>
    <col min="5884" max="5884" width="18.140625" style="189" customWidth="1"/>
    <col min="5885" max="5886" width="8.42578125" style="189" bestFit="1" customWidth="1"/>
    <col min="5887" max="5888" width="8.42578125" style="189" customWidth="1"/>
    <col min="5889" max="5889" width="9.7109375" style="189" bestFit="1" customWidth="1"/>
    <col min="5890" max="5890" width="8.28515625" style="189" bestFit="1" customWidth="1"/>
    <col min="5891" max="5893" width="8.28515625" style="189" customWidth="1"/>
    <col min="5894" max="5899" width="0" style="189" hidden="1" customWidth="1"/>
    <col min="5900" max="5900" width="9.140625" style="189" customWidth="1"/>
    <col min="5901" max="5902" width="11.42578125" style="189"/>
    <col min="5903" max="5903" width="12.42578125" style="189" bestFit="1" customWidth="1"/>
    <col min="5904" max="6139" width="11.42578125" style="189"/>
    <col min="6140" max="6140" width="18.140625" style="189" customWidth="1"/>
    <col min="6141" max="6142" width="8.42578125" style="189" bestFit="1" customWidth="1"/>
    <col min="6143" max="6144" width="8.42578125" style="189" customWidth="1"/>
    <col min="6145" max="6145" width="9.7109375" style="189" bestFit="1" customWidth="1"/>
    <col min="6146" max="6146" width="8.28515625" style="189" bestFit="1" customWidth="1"/>
    <col min="6147" max="6149" width="8.28515625" style="189" customWidth="1"/>
    <col min="6150" max="6155" width="0" style="189" hidden="1" customWidth="1"/>
    <col min="6156" max="6156" width="9.140625" style="189" customWidth="1"/>
    <col min="6157" max="6158" width="11.42578125" style="189"/>
    <col min="6159" max="6159" width="12.42578125" style="189" bestFit="1" customWidth="1"/>
    <col min="6160" max="6395" width="11.42578125" style="189"/>
    <col min="6396" max="6396" width="18.140625" style="189" customWidth="1"/>
    <col min="6397" max="6398" width="8.42578125" style="189" bestFit="1" customWidth="1"/>
    <col min="6399" max="6400" width="8.42578125" style="189" customWidth="1"/>
    <col min="6401" max="6401" width="9.7109375" style="189" bestFit="1" customWidth="1"/>
    <col min="6402" max="6402" width="8.28515625" style="189" bestFit="1" customWidth="1"/>
    <col min="6403" max="6405" width="8.28515625" style="189" customWidth="1"/>
    <col min="6406" max="6411" width="0" style="189" hidden="1" customWidth="1"/>
    <col min="6412" max="6412" width="9.140625" style="189" customWidth="1"/>
    <col min="6413" max="6414" width="11.42578125" style="189"/>
    <col min="6415" max="6415" width="12.42578125" style="189" bestFit="1" customWidth="1"/>
    <col min="6416" max="6651" width="11.42578125" style="189"/>
    <col min="6652" max="6652" width="18.140625" style="189" customWidth="1"/>
    <col min="6653" max="6654" width="8.42578125" style="189" bestFit="1" customWidth="1"/>
    <col min="6655" max="6656" width="8.42578125" style="189" customWidth="1"/>
    <col min="6657" max="6657" width="9.7109375" style="189" bestFit="1" customWidth="1"/>
    <col min="6658" max="6658" width="8.28515625" style="189" bestFit="1" customWidth="1"/>
    <col min="6659" max="6661" width="8.28515625" style="189" customWidth="1"/>
    <col min="6662" max="6667" width="0" style="189" hidden="1" customWidth="1"/>
    <col min="6668" max="6668" width="9.140625" style="189" customWidth="1"/>
    <col min="6669" max="6670" width="11.42578125" style="189"/>
    <col min="6671" max="6671" width="12.42578125" style="189" bestFit="1" customWidth="1"/>
    <col min="6672" max="6907" width="11.42578125" style="189"/>
    <col min="6908" max="6908" width="18.140625" style="189" customWidth="1"/>
    <col min="6909" max="6910" width="8.42578125" style="189" bestFit="1" customWidth="1"/>
    <col min="6911" max="6912" width="8.42578125" style="189" customWidth="1"/>
    <col min="6913" max="6913" width="9.7109375" style="189" bestFit="1" customWidth="1"/>
    <col min="6914" max="6914" width="8.28515625" style="189" bestFit="1" customWidth="1"/>
    <col min="6915" max="6917" width="8.28515625" style="189" customWidth="1"/>
    <col min="6918" max="6923" width="0" style="189" hidden="1" customWidth="1"/>
    <col min="6924" max="6924" width="9.140625" style="189" customWidth="1"/>
    <col min="6925" max="6926" width="11.42578125" style="189"/>
    <col min="6927" max="6927" width="12.42578125" style="189" bestFit="1" customWidth="1"/>
    <col min="6928" max="7163" width="11.42578125" style="189"/>
    <col min="7164" max="7164" width="18.140625" style="189" customWidth="1"/>
    <col min="7165" max="7166" width="8.42578125" style="189" bestFit="1" customWidth="1"/>
    <col min="7167" max="7168" width="8.42578125" style="189" customWidth="1"/>
    <col min="7169" max="7169" width="9.7109375" style="189" bestFit="1" customWidth="1"/>
    <col min="7170" max="7170" width="8.28515625" style="189" bestFit="1" customWidth="1"/>
    <col min="7171" max="7173" width="8.28515625" style="189" customWidth="1"/>
    <col min="7174" max="7179" width="0" style="189" hidden="1" customWidth="1"/>
    <col min="7180" max="7180" width="9.140625" style="189" customWidth="1"/>
    <col min="7181" max="7182" width="11.42578125" style="189"/>
    <col min="7183" max="7183" width="12.42578125" style="189" bestFit="1" customWidth="1"/>
    <col min="7184" max="7419" width="11.42578125" style="189"/>
    <col min="7420" max="7420" width="18.140625" style="189" customWidth="1"/>
    <col min="7421" max="7422" width="8.42578125" style="189" bestFit="1" customWidth="1"/>
    <col min="7423" max="7424" width="8.42578125" style="189" customWidth="1"/>
    <col min="7425" max="7425" width="9.7109375" style="189" bestFit="1" customWidth="1"/>
    <col min="7426" max="7426" width="8.28515625" style="189" bestFit="1" customWidth="1"/>
    <col min="7427" max="7429" width="8.28515625" style="189" customWidth="1"/>
    <col min="7430" max="7435" width="0" style="189" hidden="1" customWidth="1"/>
    <col min="7436" max="7436" width="9.140625" style="189" customWidth="1"/>
    <col min="7437" max="7438" width="11.42578125" style="189"/>
    <col min="7439" max="7439" width="12.42578125" style="189" bestFit="1" customWidth="1"/>
    <col min="7440" max="7675" width="11.42578125" style="189"/>
    <col min="7676" max="7676" width="18.140625" style="189" customWidth="1"/>
    <col min="7677" max="7678" width="8.42578125" style="189" bestFit="1" customWidth="1"/>
    <col min="7679" max="7680" width="8.42578125" style="189" customWidth="1"/>
    <col min="7681" max="7681" width="9.7109375" style="189" bestFit="1" customWidth="1"/>
    <col min="7682" max="7682" width="8.28515625" style="189" bestFit="1" customWidth="1"/>
    <col min="7683" max="7685" width="8.28515625" style="189" customWidth="1"/>
    <col min="7686" max="7691" width="0" style="189" hidden="1" customWidth="1"/>
    <col min="7692" max="7692" width="9.140625" style="189" customWidth="1"/>
    <col min="7693" max="7694" width="11.42578125" style="189"/>
    <col min="7695" max="7695" width="12.42578125" style="189" bestFit="1" customWidth="1"/>
    <col min="7696" max="7931" width="11.42578125" style="189"/>
    <col min="7932" max="7932" width="18.140625" style="189" customWidth="1"/>
    <col min="7933" max="7934" width="8.42578125" style="189" bestFit="1" customWidth="1"/>
    <col min="7935" max="7936" width="8.42578125" style="189" customWidth="1"/>
    <col min="7937" max="7937" width="9.7109375" style="189" bestFit="1" customWidth="1"/>
    <col min="7938" max="7938" width="8.28515625" style="189" bestFit="1" customWidth="1"/>
    <col min="7939" max="7941" width="8.28515625" style="189" customWidth="1"/>
    <col min="7942" max="7947" width="0" style="189" hidden="1" customWidth="1"/>
    <col min="7948" max="7948" width="9.140625" style="189" customWidth="1"/>
    <col min="7949" max="7950" width="11.42578125" style="189"/>
    <col min="7951" max="7951" width="12.42578125" style="189" bestFit="1" customWidth="1"/>
    <col min="7952" max="8187" width="11.42578125" style="189"/>
    <col min="8188" max="8188" width="18.140625" style="189" customWidth="1"/>
    <col min="8189" max="8190" width="8.42578125" style="189" bestFit="1" customWidth="1"/>
    <col min="8191" max="8192" width="8.42578125" style="189" customWidth="1"/>
    <col min="8193" max="8193" width="9.7109375" style="189" bestFit="1" customWidth="1"/>
    <col min="8194" max="8194" width="8.28515625" style="189" bestFit="1" customWidth="1"/>
    <col min="8195" max="8197" width="8.28515625" style="189" customWidth="1"/>
    <col min="8198" max="8203" width="0" style="189" hidden="1" customWidth="1"/>
    <col min="8204" max="8204" width="9.140625" style="189" customWidth="1"/>
    <col min="8205" max="8206" width="11.42578125" style="189"/>
    <col min="8207" max="8207" width="12.42578125" style="189" bestFit="1" customWidth="1"/>
    <col min="8208" max="8443" width="11.42578125" style="189"/>
    <col min="8444" max="8444" width="18.140625" style="189" customWidth="1"/>
    <col min="8445" max="8446" width="8.42578125" style="189" bestFit="1" customWidth="1"/>
    <col min="8447" max="8448" width="8.42578125" style="189" customWidth="1"/>
    <col min="8449" max="8449" width="9.7109375" style="189" bestFit="1" customWidth="1"/>
    <col min="8450" max="8450" width="8.28515625" style="189" bestFit="1" customWidth="1"/>
    <col min="8451" max="8453" width="8.28515625" style="189" customWidth="1"/>
    <col min="8454" max="8459" width="0" style="189" hidden="1" customWidth="1"/>
    <col min="8460" max="8460" width="9.140625" style="189" customWidth="1"/>
    <col min="8461" max="8462" width="11.42578125" style="189"/>
    <col min="8463" max="8463" width="12.42578125" style="189" bestFit="1" customWidth="1"/>
    <col min="8464" max="8699" width="11.42578125" style="189"/>
    <col min="8700" max="8700" width="18.140625" style="189" customWidth="1"/>
    <col min="8701" max="8702" width="8.42578125" style="189" bestFit="1" customWidth="1"/>
    <col min="8703" max="8704" width="8.42578125" style="189" customWidth="1"/>
    <col min="8705" max="8705" width="9.7109375" style="189" bestFit="1" customWidth="1"/>
    <col min="8706" max="8706" width="8.28515625" style="189" bestFit="1" customWidth="1"/>
    <col min="8707" max="8709" width="8.28515625" style="189" customWidth="1"/>
    <col min="8710" max="8715" width="0" style="189" hidden="1" customWidth="1"/>
    <col min="8716" max="8716" width="9.140625" style="189" customWidth="1"/>
    <col min="8717" max="8718" width="11.42578125" style="189"/>
    <col min="8719" max="8719" width="12.42578125" style="189" bestFit="1" customWidth="1"/>
    <col min="8720" max="8955" width="11.42578125" style="189"/>
    <col min="8956" max="8956" width="18.140625" style="189" customWidth="1"/>
    <col min="8957" max="8958" width="8.42578125" style="189" bestFit="1" customWidth="1"/>
    <col min="8959" max="8960" width="8.42578125" style="189" customWidth="1"/>
    <col min="8961" max="8961" width="9.7109375" style="189" bestFit="1" customWidth="1"/>
    <col min="8962" max="8962" width="8.28515625" style="189" bestFit="1" customWidth="1"/>
    <col min="8963" max="8965" width="8.28515625" style="189" customWidth="1"/>
    <col min="8966" max="8971" width="0" style="189" hidden="1" customWidth="1"/>
    <col min="8972" max="8972" width="9.140625" style="189" customWidth="1"/>
    <col min="8973" max="8974" width="11.42578125" style="189"/>
    <col min="8975" max="8975" width="12.42578125" style="189" bestFit="1" customWidth="1"/>
    <col min="8976" max="9211" width="11.42578125" style="189"/>
    <col min="9212" max="9212" width="18.140625" style="189" customWidth="1"/>
    <col min="9213" max="9214" width="8.42578125" style="189" bestFit="1" customWidth="1"/>
    <col min="9215" max="9216" width="8.42578125" style="189" customWidth="1"/>
    <col min="9217" max="9217" width="9.7109375" style="189" bestFit="1" customWidth="1"/>
    <col min="9218" max="9218" width="8.28515625" style="189" bestFit="1" customWidth="1"/>
    <col min="9219" max="9221" width="8.28515625" style="189" customWidth="1"/>
    <col min="9222" max="9227" width="0" style="189" hidden="1" customWidth="1"/>
    <col min="9228" max="9228" width="9.140625" style="189" customWidth="1"/>
    <col min="9229" max="9230" width="11.42578125" style="189"/>
    <col min="9231" max="9231" width="12.42578125" style="189" bestFit="1" customWidth="1"/>
    <col min="9232" max="9467" width="11.42578125" style="189"/>
    <col min="9468" max="9468" width="18.140625" style="189" customWidth="1"/>
    <col min="9469" max="9470" width="8.42578125" style="189" bestFit="1" customWidth="1"/>
    <col min="9471" max="9472" width="8.42578125" style="189" customWidth="1"/>
    <col min="9473" max="9473" width="9.7109375" style="189" bestFit="1" customWidth="1"/>
    <col min="9474" max="9474" width="8.28515625" style="189" bestFit="1" customWidth="1"/>
    <col min="9475" max="9477" width="8.28515625" style="189" customWidth="1"/>
    <col min="9478" max="9483" width="0" style="189" hidden="1" customWidth="1"/>
    <col min="9484" max="9484" width="9.140625" style="189" customWidth="1"/>
    <col min="9485" max="9486" width="11.42578125" style="189"/>
    <col min="9487" max="9487" width="12.42578125" style="189" bestFit="1" customWidth="1"/>
    <col min="9488" max="9723" width="11.42578125" style="189"/>
    <col min="9724" max="9724" width="18.140625" style="189" customWidth="1"/>
    <col min="9725" max="9726" width="8.42578125" style="189" bestFit="1" customWidth="1"/>
    <col min="9727" max="9728" width="8.42578125" style="189" customWidth="1"/>
    <col min="9729" max="9729" width="9.7109375" style="189" bestFit="1" customWidth="1"/>
    <col min="9730" max="9730" width="8.28515625" style="189" bestFit="1" customWidth="1"/>
    <col min="9731" max="9733" width="8.28515625" style="189" customWidth="1"/>
    <col min="9734" max="9739" width="0" style="189" hidden="1" customWidth="1"/>
    <col min="9740" max="9740" width="9.140625" style="189" customWidth="1"/>
    <col min="9741" max="9742" width="11.42578125" style="189"/>
    <col min="9743" max="9743" width="12.42578125" style="189" bestFit="1" customWidth="1"/>
    <col min="9744" max="9979" width="11.42578125" style="189"/>
    <col min="9980" max="9980" width="18.140625" style="189" customWidth="1"/>
    <col min="9981" max="9982" width="8.42578125" style="189" bestFit="1" customWidth="1"/>
    <col min="9983" max="9984" width="8.42578125" style="189" customWidth="1"/>
    <col min="9985" max="9985" width="9.7109375" style="189" bestFit="1" customWidth="1"/>
    <col min="9986" max="9986" width="8.28515625" style="189" bestFit="1" customWidth="1"/>
    <col min="9987" max="9989" width="8.28515625" style="189" customWidth="1"/>
    <col min="9990" max="9995" width="0" style="189" hidden="1" customWidth="1"/>
    <col min="9996" max="9996" width="9.140625" style="189" customWidth="1"/>
    <col min="9997" max="9998" width="11.42578125" style="189"/>
    <col min="9999" max="9999" width="12.42578125" style="189" bestFit="1" customWidth="1"/>
    <col min="10000" max="10235" width="11.42578125" style="189"/>
    <col min="10236" max="10236" width="18.140625" style="189" customWidth="1"/>
    <col min="10237" max="10238" width="8.42578125" style="189" bestFit="1" customWidth="1"/>
    <col min="10239" max="10240" width="8.42578125" style="189" customWidth="1"/>
    <col min="10241" max="10241" width="9.7109375" style="189" bestFit="1" customWidth="1"/>
    <col min="10242" max="10242" width="8.28515625" style="189" bestFit="1" customWidth="1"/>
    <col min="10243" max="10245" width="8.28515625" style="189" customWidth="1"/>
    <col min="10246" max="10251" width="0" style="189" hidden="1" customWidth="1"/>
    <col min="10252" max="10252" width="9.140625" style="189" customWidth="1"/>
    <col min="10253" max="10254" width="11.42578125" style="189"/>
    <col min="10255" max="10255" width="12.42578125" style="189" bestFit="1" customWidth="1"/>
    <col min="10256" max="10491" width="11.42578125" style="189"/>
    <col min="10492" max="10492" width="18.140625" style="189" customWidth="1"/>
    <col min="10493" max="10494" width="8.42578125" style="189" bestFit="1" customWidth="1"/>
    <col min="10495" max="10496" width="8.42578125" style="189" customWidth="1"/>
    <col min="10497" max="10497" width="9.7109375" style="189" bestFit="1" customWidth="1"/>
    <col min="10498" max="10498" width="8.28515625" style="189" bestFit="1" customWidth="1"/>
    <col min="10499" max="10501" width="8.28515625" style="189" customWidth="1"/>
    <col min="10502" max="10507" width="0" style="189" hidden="1" customWidth="1"/>
    <col min="10508" max="10508" width="9.140625" style="189" customWidth="1"/>
    <col min="10509" max="10510" width="11.42578125" style="189"/>
    <col min="10511" max="10511" width="12.42578125" style="189" bestFit="1" customWidth="1"/>
    <col min="10512" max="10747" width="11.42578125" style="189"/>
    <col min="10748" max="10748" width="18.140625" style="189" customWidth="1"/>
    <col min="10749" max="10750" width="8.42578125" style="189" bestFit="1" customWidth="1"/>
    <col min="10751" max="10752" width="8.42578125" style="189" customWidth="1"/>
    <col min="10753" max="10753" width="9.7109375" style="189" bestFit="1" customWidth="1"/>
    <col min="10754" max="10754" width="8.28515625" style="189" bestFit="1" customWidth="1"/>
    <col min="10755" max="10757" width="8.28515625" style="189" customWidth="1"/>
    <col min="10758" max="10763" width="0" style="189" hidden="1" customWidth="1"/>
    <col min="10764" max="10764" width="9.140625" style="189" customWidth="1"/>
    <col min="10765" max="10766" width="11.42578125" style="189"/>
    <col min="10767" max="10767" width="12.42578125" style="189" bestFit="1" customWidth="1"/>
    <col min="10768" max="11003" width="11.42578125" style="189"/>
    <col min="11004" max="11004" width="18.140625" style="189" customWidth="1"/>
    <col min="11005" max="11006" width="8.42578125" style="189" bestFit="1" customWidth="1"/>
    <col min="11007" max="11008" width="8.42578125" style="189" customWidth="1"/>
    <col min="11009" max="11009" width="9.7109375" style="189" bestFit="1" customWidth="1"/>
    <col min="11010" max="11010" width="8.28515625" style="189" bestFit="1" customWidth="1"/>
    <col min="11011" max="11013" width="8.28515625" style="189" customWidth="1"/>
    <col min="11014" max="11019" width="0" style="189" hidden="1" customWidth="1"/>
    <col min="11020" max="11020" width="9.140625" style="189" customWidth="1"/>
    <col min="11021" max="11022" width="11.42578125" style="189"/>
    <col min="11023" max="11023" width="12.42578125" style="189" bestFit="1" customWidth="1"/>
    <col min="11024" max="11259" width="11.42578125" style="189"/>
    <col min="11260" max="11260" width="18.140625" style="189" customWidth="1"/>
    <col min="11261" max="11262" width="8.42578125" style="189" bestFit="1" customWidth="1"/>
    <col min="11263" max="11264" width="8.42578125" style="189" customWidth="1"/>
    <col min="11265" max="11265" width="9.7109375" style="189" bestFit="1" customWidth="1"/>
    <col min="11266" max="11266" width="8.28515625" style="189" bestFit="1" customWidth="1"/>
    <col min="11267" max="11269" width="8.28515625" style="189" customWidth="1"/>
    <col min="11270" max="11275" width="0" style="189" hidden="1" customWidth="1"/>
    <col min="11276" max="11276" width="9.140625" style="189" customWidth="1"/>
    <col min="11277" max="11278" width="11.42578125" style="189"/>
    <col min="11279" max="11279" width="12.42578125" style="189" bestFit="1" customWidth="1"/>
    <col min="11280" max="11515" width="11.42578125" style="189"/>
    <col min="11516" max="11516" width="18.140625" style="189" customWidth="1"/>
    <col min="11517" max="11518" width="8.42578125" style="189" bestFit="1" customWidth="1"/>
    <col min="11519" max="11520" width="8.42578125" style="189" customWidth="1"/>
    <col min="11521" max="11521" width="9.7109375" style="189" bestFit="1" customWidth="1"/>
    <col min="11522" max="11522" width="8.28515625" style="189" bestFit="1" customWidth="1"/>
    <col min="11523" max="11525" width="8.28515625" style="189" customWidth="1"/>
    <col min="11526" max="11531" width="0" style="189" hidden="1" customWidth="1"/>
    <col min="11532" max="11532" width="9.140625" style="189" customWidth="1"/>
    <col min="11533" max="11534" width="11.42578125" style="189"/>
    <col min="11535" max="11535" width="12.42578125" style="189" bestFit="1" customWidth="1"/>
    <col min="11536" max="11771" width="11.42578125" style="189"/>
    <col min="11772" max="11772" width="18.140625" style="189" customWidth="1"/>
    <col min="11773" max="11774" width="8.42578125" style="189" bestFit="1" customWidth="1"/>
    <col min="11775" max="11776" width="8.42578125" style="189" customWidth="1"/>
    <col min="11777" max="11777" width="9.7109375" style="189" bestFit="1" customWidth="1"/>
    <col min="11778" max="11778" width="8.28515625" style="189" bestFit="1" customWidth="1"/>
    <col min="11779" max="11781" width="8.28515625" style="189" customWidth="1"/>
    <col min="11782" max="11787" width="0" style="189" hidden="1" customWidth="1"/>
    <col min="11788" max="11788" width="9.140625" style="189" customWidth="1"/>
    <col min="11789" max="11790" width="11.42578125" style="189"/>
    <col min="11791" max="11791" width="12.42578125" style="189" bestFit="1" customWidth="1"/>
    <col min="11792" max="12027" width="11.42578125" style="189"/>
    <col min="12028" max="12028" width="18.140625" style="189" customWidth="1"/>
    <col min="12029" max="12030" width="8.42578125" style="189" bestFit="1" customWidth="1"/>
    <col min="12031" max="12032" width="8.42578125" style="189" customWidth="1"/>
    <col min="12033" max="12033" width="9.7109375" style="189" bestFit="1" customWidth="1"/>
    <col min="12034" max="12034" width="8.28515625" style="189" bestFit="1" customWidth="1"/>
    <col min="12035" max="12037" width="8.28515625" style="189" customWidth="1"/>
    <col min="12038" max="12043" width="0" style="189" hidden="1" customWidth="1"/>
    <col min="12044" max="12044" width="9.140625" style="189" customWidth="1"/>
    <col min="12045" max="12046" width="11.42578125" style="189"/>
    <col min="12047" max="12047" width="12.42578125" style="189" bestFit="1" customWidth="1"/>
    <col min="12048" max="12283" width="11.42578125" style="189"/>
    <col min="12284" max="12284" width="18.140625" style="189" customWidth="1"/>
    <col min="12285" max="12286" width="8.42578125" style="189" bestFit="1" customWidth="1"/>
    <col min="12287" max="12288" width="8.42578125" style="189" customWidth="1"/>
    <col min="12289" max="12289" width="9.7109375" style="189" bestFit="1" customWidth="1"/>
    <col min="12290" max="12290" width="8.28515625" style="189" bestFit="1" customWidth="1"/>
    <col min="12291" max="12293" width="8.28515625" style="189" customWidth="1"/>
    <col min="12294" max="12299" width="0" style="189" hidden="1" customWidth="1"/>
    <col min="12300" max="12300" width="9.140625" style="189" customWidth="1"/>
    <col min="12301" max="12302" width="11.42578125" style="189"/>
    <col min="12303" max="12303" width="12.42578125" style="189" bestFit="1" customWidth="1"/>
    <col min="12304" max="12539" width="11.42578125" style="189"/>
    <col min="12540" max="12540" width="18.140625" style="189" customWidth="1"/>
    <col min="12541" max="12542" width="8.42578125" style="189" bestFit="1" customWidth="1"/>
    <col min="12543" max="12544" width="8.42578125" style="189" customWidth="1"/>
    <col min="12545" max="12545" width="9.7109375" style="189" bestFit="1" customWidth="1"/>
    <col min="12546" max="12546" width="8.28515625" style="189" bestFit="1" customWidth="1"/>
    <col min="12547" max="12549" width="8.28515625" style="189" customWidth="1"/>
    <col min="12550" max="12555" width="0" style="189" hidden="1" customWidth="1"/>
    <col min="12556" max="12556" width="9.140625" style="189" customWidth="1"/>
    <col min="12557" max="12558" width="11.42578125" style="189"/>
    <col min="12559" max="12559" width="12.42578125" style="189" bestFit="1" customWidth="1"/>
    <col min="12560" max="12795" width="11.42578125" style="189"/>
    <col min="12796" max="12796" width="18.140625" style="189" customWidth="1"/>
    <col min="12797" max="12798" width="8.42578125" style="189" bestFit="1" customWidth="1"/>
    <col min="12799" max="12800" width="8.42578125" style="189" customWidth="1"/>
    <col min="12801" max="12801" width="9.7109375" style="189" bestFit="1" customWidth="1"/>
    <col min="12802" max="12802" width="8.28515625" style="189" bestFit="1" customWidth="1"/>
    <col min="12803" max="12805" width="8.28515625" style="189" customWidth="1"/>
    <col min="12806" max="12811" width="0" style="189" hidden="1" customWidth="1"/>
    <col min="12812" max="12812" width="9.140625" style="189" customWidth="1"/>
    <col min="12813" max="12814" width="11.42578125" style="189"/>
    <col min="12815" max="12815" width="12.42578125" style="189" bestFit="1" customWidth="1"/>
    <col min="12816" max="13051" width="11.42578125" style="189"/>
    <col min="13052" max="13052" width="18.140625" style="189" customWidth="1"/>
    <col min="13053" max="13054" width="8.42578125" style="189" bestFit="1" customWidth="1"/>
    <col min="13055" max="13056" width="8.42578125" style="189" customWidth="1"/>
    <col min="13057" max="13057" width="9.7109375" style="189" bestFit="1" customWidth="1"/>
    <col min="13058" max="13058" width="8.28515625" style="189" bestFit="1" customWidth="1"/>
    <col min="13059" max="13061" width="8.28515625" style="189" customWidth="1"/>
    <col min="13062" max="13067" width="0" style="189" hidden="1" customWidth="1"/>
    <col min="13068" max="13068" width="9.140625" style="189" customWidth="1"/>
    <col min="13069" max="13070" width="11.42578125" style="189"/>
    <col min="13071" max="13071" width="12.42578125" style="189" bestFit="1" customWidth="1"/>
    <col min="13072" max="13307" width="11.42578125" style="189"/>
    <col min="13308" max="13308" width="18.140625" style="189" customWidth="1"/>
    <col min="13309" max="13310" width="8.42578125" style="189" bestFit="1" customWidth="1"/>
    <col min="13311" max="13312" width="8.42578125" style="189" customWidth="1"/>
    <col min="13313" max="13313" width="9.7109375" style="189" bestFit="1" customWidth="1"/>
    <col min="13314" max="13314" width="8.28515625" style="189" bestFit="1" customWidth="1"/>
    <col min="13315" max="13317" width="8.28515625" style="189" customWidth="1"/>
    <col min="13318" max="13323" width="0" style="189" hidden="1" customWidth="1"/>
    <col min="13324" max="13324" width="9.140625" style="189" customWidth="1"/>
    <col min="13325" max="13326" width="11.42578125" style="189"/>
    <col min="13327" max="13327" width="12.42578125" style="189" bestFit="1" customWidth="1"/>
    <col min="13328" max="13563" width="11.42578125" style="189"/>
    <col min="13564" max="13564" width="18.140625" style="189" customWidth="1"/>
    <col min="13565" max="13566" width="8.42578125" style="189" bestFit="1" customWidth="1"/>
    <col min="13567" max="13568" width="8.42578125" style="189" customWidth="1"/>
    <col min="13569" max="13569" width="9.7109375" style="189" bestFit="1" customWidth="1"/>
    <col min="13570" max="13570" width="8.28515625" style="189" bestFit="1" customWidth="1"/>
    <col min="13571" max="13573" width="8.28515625" style="189" customWidth="1"/>
    <col min="13574" max="13579" width="0" style="189" hidden="1" customWidth="1"/>
    <col min="13580" max="13580" width="9.140625" style="189" customWidth="1"/>
    <col min="13581" max="13582" width="11.42578125" style="189"/>
    <col min="13583" max="13583" width="12.42578125" style="189" bestFit="1" customWidth="1"/>
    <col min="13584" max="13819" width="11.42578125" style="189"/>
    <col min="13820" max="13820" width="18.140625" style="189" customWidth="1"/>
    <col min="13821" max="13822" width="8.42578125" style="189" bestFit="1" customWidth="1"/>
    <col min="13823" max="13824" width="8.42578125" style="189" customWidth="1"/>
    <col min="13825" max="13825" width="9.7109375" style="189" bestFit="1" customWidth="1"/>
    <col min="13826" max="13826" width="8.28515625" style="189" bestFit="1" customWidth="1"/>
    <col min="13827" max="13829" width="8.28515625" style="189" customWidth="1"/>
    <col min="13830" max="13835" width="0" style="189" hidden="1" customWidth="1"/>
    <col min="13836" max="13836" width="9.140625" style="189" customWidth="1"/>
    <col min="13837" max="13838" width="11.42578125" style="189"/>
    <col min="13839" max="13839" width="12.42578125" style="189" bestFit="1" customWidth="1"/>
    <col min="13840" max="14075" width="11.42578125" style="189"/>
    <col min="14076" max="14076" width="18.140625" style="189" customWidth="1"/>
    <col min="14077" max="14078" width="8.42578125" style="189" bestFit="1" customWidth="1"/>
    <col min="14079" max="14080" width="8.42578125" style="189" customWidth="1"/>
    <col min="14081" max="14081" width="9.7109375" style="189" bestFit="1" customWidth="1"/>
    <col min="14082" max="14082" width="8.28515625" style="189" bestFit="1" customWidth="1"/>
    <col min="14083" max="14085" width="8.28515625" style="189" customWidth="1"/>
    <col min="14086" max="14091" width="0" style="189" hidden="1" customWidth="1"/>
    <col min="14092" max="14092" width="9.140625" style="189" customWidth="1"/>
    <col min="14093" max="14094" width="11.42578125" style="189"/>
    <col min="14095" max="14095" width="12.42578125" style="189" bestFit="1" customWidth="1"/>
    <col min="14096" max="14331" width="11.42578125" style="189"/>
    <col min="14332" max="14332" width="18.140625" style="189" customWidth="1"/>
    <col min="14333" max="14334" width="8.42578125" style="189" bestFit="1" customWidth="1"/>
    <col min="14335" max="14336" width="8.42578125" style="189" customWidth="1"/>
    <col min="14337" max="14337" width="9.7109375" style="189" bestFit="1" customWidth="1"/>
    <col min="14338" max="14338" width="8.28515625" style="189" bestFit="1" customWidth="1"/>
    <col min="14339" max="14341" width="8.28515625" style="189" customWidth="1"/>
    <col min="14342" max="14347" width="0" style="189" hidden="1" customWidth="1"/>
    <col min="14348" max="14348" width="9.140625" style="189" customWidth="1"/>
    <col min="14349" max="14350" width="11.42578125" style="189"/>
    <col min="14351" max="14351" width="12.42578125" style="189" bestFit="1" customWidth="1"/>
    <col min="14352" max="14587" width="11.42578125" style="189"/>
    <col min="14588" max="14588" width="18.140625" style="189" customWidth="1"/>
    <col min="14589" max="14590" width="8.42578125" style="189" bestFit="1" customWidth="1"/>
    <col min="14591" max="14592" width="8.42578125" style="189" customWidth="1"/>
    <col min="14593" max="14593" width="9.7109375" style="189" bestFit="1" customWidth="1"/>
    <col min="14594" max="14594" width="8.28515625" style="189" bestFit="1" customWidth="1"/>
    <col min="14595" max="14597" width="8.28515625" style="189" customWidth="1"/>
    <col min="14598" max="14603" width="0" style="189" hidden="1" customWidth="1"/>
    <col min="14604" max="14604" width="9.140625" style="189" customWidth="1"/>
    <col min="14605" max="14606" width="11.42578125" style="189"/>
    <col min="14607" max="14607" width="12.42578125" style="189" bestFit="1" customWidth="1"/>
    <col min="14608" max="14843" width="11.42578125" style="189"/>
    <col min="14844" max="14844" width="18.140625" style="189" customWidth="1"/>
    <col min="14845" max="14846" width="8.42578125" style="189" bestFit="1" customWidth="1"/>
    <col min="14847" max="14848" width="8.42578125" style="189" customWidth="1"/>
    <col min="14849" max="14849" width="9.7109375" style="189" bestFit="1" customWidth="1"/>
    <col min="14850" max="14850" width="8.28515625" style="189" bestFit="1" customWidth="1"/>
    <col min="14851" max="14853" width="8.28515625" style="189" customWidth="1"/>
    <col min="14854" max="14859" width="0" style="189" hidden="1" customWidth="1"/>
    <col min="14860" max="14860" width="9.140625" style="189" customWidth="1"/>
    <col min="14861" max="14862" width="11.42578125" style="189"/>
    <col min="14863" max="14863" width="12.42578125" style="189" bestFit="1" customWidth="1"/>
    <col min="14864" max="15099" width="11.42578125" style="189"/>
    <col min="15100" max="15100" width="18.140625" style="189" customWidth="1"/>
    <col min="15101" max="15102" width="8.42578125" style="189" bestFit="1" customWidth="1"/>
    <col min="15103" max="15104" width="8.42578125" style="189" customWidth="1"/>
    <col min="15105" max="15105" width="9.7109375" style="189" bestFit="1" customWidth="1"/>
    <col min="15106" max="15106" width="8.28515625" style="189" bestFit="1" customWidth="1"/>
    <col min="15107" max="15109" width="8.28515625" style="189" customWidth="1"/>
    <col min="15110" max="15115" width="0" style="189" hidden="1" customWidth="1"/>
    <col min="15116" max="15116" width="9.140625" style="189" customWidth="1"/>
    <col min="15117" max="15118" width="11.42578125" style="189"/>
    <col min="15119" max="15119" width="12.42578125" style="189" bestFit="1" customWidth="1"/>
    <col min="15120" max="15355" width="11.42578125" style="189"/>
    <col min="15356" max="15356" width="18.140625" style="189" customWidth="1"/>
    <col min="15357" max="15358" width="8.42578125" style="189" bestFit="1" customWidth="1"/>
    <col min="15359" max="15360" width="8.42578125" style="189" customWidth="1"/>
    <col min="15361" max="15361" width="9.7109375" style="189" bestFit="1" customWidth="1"/>
    <col min="15362" max="15362" width="8.28515625" style="189" bestFit="1" customWidth="1"/>
    <col min="15363" max="15365" width="8.28515625" style="189" customWidth="1"/>
    <col min="15366" max="15371" width="0" style="189" hidden="1" customWidth="1"/>
    <col min="15372" max="15372" width="9.140625" style="189" customWidth="1"/>
    <col min="15373" max="15374" width="11.42578125" style="189"/>
    <col min="15375" max="15375" width="12.42578125" style="189" bestFit="1" customWidth="1"/>
    <col min="15376" max="15611" width="11.42578125" style="189"/>
    <col min="15612" max="15612" width="18.140625" style="189" customWidth="1"/>
    <col min="15613" max="15614" width="8.42578125" style="189" bestFit="1" customWidth="1"/>
    <col min="15615" max="15616" width="8.42578125" style="189" customWidth="1"/>
    <col min="15617" max="15617" width="9.7109375" style="189" bestFit="1" customWidth="1"/>
    <col min="15618" max="15618" width="8.28515625" style="189" bestFit="1" customWidth="1"/>
    <col min="15619" max="15621" width="8.28515625" style="189" customWidth="1"/>
    <col min="15622" max="15627" width="0" style="189" hidden="1" customWidth="1"/>
    <col min="15628" max="15628" width="9.140625" style="189" customWidth="1"/>
    <col min="15629" max="15630" width="11.42578125" style="189"/>
    <col min="15631" max="15631" width="12.42578125" style="189" bestFit="1" customWidth="1"/>
    <col min="15632" max="15867" width="11.42578125" style="189"/>
    <col min="15868" max="15868" width="18.140625" style="189" customWidth="1"/>
    <col min="15869" max="15870" width="8.42578125" style="189" bestFit="1" customWidth="1"/>
    <col min="15871" max="15872" width="8.42578125" style="189" customWidth="1"/>
    <col min="15873" max="15873" width="9.7109375" style="189" bestFit="1" customWidth="1"/>
    <col min="15874" max="15874" width="8.28515625" style="189" bestFit="1" customWidth="1"/>
    <col min="15875" max="15877" width="8.28515625" style="189" customWidth="1"/>
    <col min="15878" max="15883" width="0" style="189" hidden="1" customWidth="1"/>
    <col min="15884" max="15884" width="9.140625" style="189" customWidth="1"/>
    <col min="15885" max="15886" width="11.42578125" style="189"/>
    <col min="15887" max="15887" width="12.42578125" style="189" bestFit="1" customWidth="1"/>
    <col min="15888" max="16123" width="11.42578125" style="189"/>
    <col min="16124" max="16124" width="18.140625" style="189" customWidth="1"/>
    <col min="16125" max="16126" width="8.42578125" style="189" bestFit="1" customWidth="1"/>
    <col min="16127" max="16128" width="8.42578125" style="189" customWidth="1"/>
    <col min="16129" max="16129" width="9.7109375" style="189" bestFit="1" customWidth="1"/>
    <col min="16130" max="16130" width="8.28515625" style="189" bestFit="1" customWidth="1"/>
    <col min="16131" max="16133" width="8.28515625" style="189" customWidth="1"/>
    <col min="16134" max="16139" width="0" style="189" hidden="1" customWidth="1"/>
    <col min="16140" max="16140" width="9.140625" style="189" customWidth="1"/>
    <col min="16141" max="16142" width="11.42578125" style="189"/>
    <col min="16143" max="16143" width="12.42578125" style="189" bestFit="1" customWidth="1"/>
    <col min="16144" max="16384" width="11.42578125" style="189"/>
  </cols>
  <sheetData>
    <row r="1" spans="1:17" s="190" customFormat="1" x14ac:dyDescent="0.2"/>
    <row r="2" spans="1:17" s="190" customFormat="1" x14ac:dyDescent="0.2">
      <c r="A2" s="217" t="s">
        <v>121</v>
      </c>
    </row>
    <row r="3" spans="1:17" s="190" customFormat="1" ht="15" x14ac:dyDescent="0.25">
      <c r="A3" s="217" t="s">
        <v>122</v>
      </c>
      <c r="J3" s="359"/>
    </row>
    <row r="4" spans="1:17" s="190" customFormat="1" x14ac:dyDescent="0.2"/>
    <row r="5" spans="1:17" s="190" customFormat="1" ht="12.75" x14ac:dyDescent="0.2">
      <c r="B5" s="425" t="s">
        <v>101</v>
      </c>
      <c r="C5" s="425"/>
      <c r="D5" s="425"/>
      <c r="E5" s="425"/>
      <c r="F5" s="425"/>
      <c r="G5" s="425"/>
      <c r="H5" s="425"/>
      <c r="I5" s="425"/>
      <c r="J5" s="425"/>
      <c r="K5" s="425"/>
      <c r="M5" s="390" t="s">
        <v>595</v>
      </c>
      <c r="O5" s="360"/>
    </row>
    <row r="6" spans="1:17" s="190" customFormat="1" ht="12.75" x14ac:dyDescent="0.2">
      <c r="B6" s="438" t="str">
        <f>'Solicitudes Regiones'!$B$6:$P$6</f>
        <v>Acumuladas de julio de 2008 a septiembre de 2018</v>
      </c>
      <c r="C6" s="438"/>
      <c r="D6" s="438"/>
      <c r="E6" s="438"/>
      <c r="F6" s="438"/>
      <c r="G6" s="438"/>
      <c r="H6" s="438"/>
      <c r="I6" s="438"/>
      <c r="J6" s="438"/>
      <c r="K6" s="438"/>
      <c r="L6" s="231"/>
    </row>
    <row r="7" spans="1:17" s="193" customFormat="1" x14ac:dyDescent="0.2">
      <c r="B7" s="191"/>
      <c r="C7" s="192"/>
      <c r="D7" s="192"/>
      <c r="E7" s="192"/>
      <c r="F7" s="192"/>
      <c r="G7" s="192"/>
      <c r="H7" s="192"/>
      <c r="I7" s="192"/>
      <c r="J7" s="192"/>
      <c r="K7" s="192"/>
      <c r="L7" s="192"/>
    </row>
    <row r="8" spans="1:17" ht="15" customHeight="1" x14ac:dyDescent="0.2">
      <c r="B8" s="454" t="s">
        <v>73</v>
      </c>
      <c r="C8" s="455"/>
      <c r="D8" s="455"/>
      <c r="E8" s="455"/>
      <c r="F8" s="455"/>
      <c r="G8" s="455"/>
      <c r="H8" s="455"/>
      <c r="I8" s="455"/>
      <c r="J8" s="455"/>
      <c r="K8" s="456"/>
      <c r="L8" s="208"/>
    </row>
    <row r="9" spans="1:17" ht="20.25" customHeight="1" x14ac:dyDescent="0.2">
      <c r="B9" s="453" t="s">
        <v>74</v>
      </c>
      <c r="C9" s="454" t="s">
        <v>2</v>
      </c>
      <c r="D9" s="455"/>
      <c r="E9" s="455"/>
      <c r="F9" s="455"/>
      <c r="G9" s="455"/>
      <c r="H9" s="455"/>
      <c r="I9" s="455"/>
      <c r="J9" s="455"/>
      <c r="K9" s="456"/>
    </row>
    <row r="10" spans="1:17" ht="24" x14ac:dyDescent="0.2">
      <c r="B10" s="453"/>
      <c r="C10" s="186" t="s">
        <v>75</v>
      </c>
      <c r="D10" s="186" t="s">
        <v>76</v>
      </c>
      <c r="E10" s="186" t="s">
        <v>77</v>
      </c>
      <c r="F10" s="186" t="s">
        <v>78</v>
      </c>
      <c r="G10" s="186" t="s">
        <v>8</v>
      </c>
      <c r="H10" s="186" t="s">
        <v>79</v>
      </c>
      <c r="I10" s="186" t="s">
        <v>80</v>
      </c>
      <c r="J10" s="186" t="s">
        <v>81</v>
      </c>
      <c r="K10" s="247" t="s">
        <v>46</v>
      </c>
    </row>
    <row r="11" spans="1:17" x14ac:dyDescent="0.2">
      <c r="B11" s="181" t="s">
        <v>169</v>
      </c>
      <c r="C11" s="181">
        <v>4425</v>
      </c>
      <c r="D11" s="181">
        <v>2048</v>
      </c>
      <c r="E11" s="181">
        <f>C11+D11</f>
        <v>6473</v>
      </c>
      <c r="F11" s="182">
        <f>E11/$E$26</f>
        <v>0.23501434121192316</v>
      </c>
      <c r="G11" s="181">
        <v>14842</v>
      </c>
      <c r="H11" s="181">
        <v>651</v>
      </c>
      <c r="I11" s="181">
        <f>G11+H11</f>
        <v>15493</v>
      </c>
      <c r="J11" s="182">
        <f>I11/$I$26</f>
        <v>0.2558162574509189</v>
      </c>
      <c r="K11" s="181">
        <f t="shared" ref="K11:K25" si="0">E11+I11</f>
        <v>21966</v>
      </c>
      <c r="Q11" s="194"/>
    </row>
    <row r="12" spans="1:17" x14ac:dyDescent="0.2">
      <c r="B12" s="181" t="s">
        <v>55</v>
      </c>
      <c r="C12" s="181">
        <v>5000</v>
      </c>
      <c r="D12" s="181">
        <v>2114</v>
      </c>
      <c r="E12" s="181">
        <f t="shared" ref="E12:E25" si="1">C12+D12</f>
        <v>7114</v>
      </c>
      <c r="F12" s="182">
        <f t="shared" ref="F12:F25" si="2">E12/$E$26</f>
        <v>0.25828704207965725</v>
      </c>
      <c r="G12" s="181">
        <v>16590</v>
      </c>
      <c r="H12" s="181">
        <v>778</v>
      </c>
      <c r="I12" s="181">
        <f t="shared" ref="I12:I25" si="3">G12+H12</f>
        <v>17368</v>
      </c>
      <c r="J12" s="182">
        <f t="shared" ref="J12:J25" si="4">I12/$I$26</f>
        <v>0.28677575417334017</v>
      </c>
      <c r="K12" s="181">
        <f t="shared" si="0"/>
        <v>24482</v>
      </c>
      <c r="Q12" s="194"/>
    </row>
    <row r="13" spans="1:17" x14ac:dyDescent="0.2">
      <c r="B13" s="181" t="s">
        <v>170</v>
      </c>
      <c r="C13" s="181">
        <v>311</v>
      </c>
      <c r="D13" s="181">
        <v>181</v>
      </c>
      <c r="E13" s="181">
        <f t="shared" si="1"/>
        <v>492</v>
      </c>
      <c r="F13" s="182">
        <f t="shared" si="2"/>
        <v>1.7862977889118833E-2</v>
      </c>
      <c r="G13" s="181">
        <v>1191</v>
      </c>
      <c r="H13" s="181">
        <v>43</v>
      </c>
      <c r="I13" s="181">
        <f t="shared" si="3"/>
        <v>1234</v>
      </c>
      <c r="J13" s="182">
        <f t="shared" si="4"/>
        <v>2.0375476776249526E-2</v>
      </c>
      <c r="K13" s="181">
        <f t="shared" si="0"/>
        <v>1726</v>
      </c>
      <c r="Q13" s="194"/>
    </row>
    <row r="14" spans="1:17" x14ac:dyDescent="0.2">
      <c r="B14" s="181" t="s">
        <v>171</v>
      </c>
      <c r="C14" s="181">
        <v>134</v>
      </c>
      <c r="D14" s="181">
        <v>49</v>
      </c>
      <c r="E14" s="181">
        <f t="shared" si="1"/>
        <v>183</v>
      </c>
      <c r="F14" s="182">
        <f t="shared" si="2"/>
        <v>6.6441564099771269E-3</v>
      </c>
      <c r="G14" s="181">
        <v>295</v>
      </c>
      <c r="H14" s="181">
        <v>13</v>
      </c>
      <c r="I14" s="181">
        <f t="shared" si="3"/>
        <v>308</v>
      </c>
      <c r="J14" s="182">
        <f t="shared" si="4"/>
        <v>5.0856133282697353E-3</v>
      </c>
      <c r="K14" s="181">
        <f t="shared" si="0"/>
        <v>491</v>
      </c>
      <c r="Q14" s="194"/>
    </row>
    <row r="15" spans="1:17" x14ac:dyDescent="0.2">
      <c r="B15" s="181" t="s">
        <v>172</v>
      </c>
      <c r="C15" s="181">
        <v>114</v>
      </c>
      <c r="D15" s="181">
        <v>42</v>
      </c>
      <c r="E15" s="181">
        <f t="shared" si="1"/>
        <v>156</v>
      </c>
      <c r="F15" s="182">
        <f t="shared" si="2"/>
        <v>5.6638710380132887E-3</v>
      </c>
      <c r="G15" s="181">
        <v>450</v>
      </c>
      <c r="H15" s="181">
        <v>14</v>
      </c>
      <c r="I15" s="181">
        <f t="shared" si="3"/>
        <v>464</v>
      </c>
      <c r="J15" s="182">
        <f t="shared" si="4"/>
        <v>7.6614434555751865E-3</v>
      </c>
      <c r="K15" s="181">
        <f t="shared" si="0"/>
        <v>620</v>
      </c>
      <c r="Q15" s="194"/>
    </row>
    <row r="16" spans="1:17" x14ac:dyDescent="0.2">
      <c r="B16" s="181" t="s">
        <v>173</v>
      </c>
      <c r="C16" s="181">
        <v>546</v>
      </c>
      <c r="D16" s="181">
        <v>271</v>
      </c>
      <c r="E16" s="181">
        <f t="shared" si="1"/>
        <v>817</v>
      </c>
      <c r="F16" s="182">
        <f t="shared" si="2"/>
        <v>2.9662709218313182E-2</v>
      </c>
      <c r="G16" s="181">
        <v>2400</v>
      </c>
      <c r="H16" s="181">
        <v>114</v>
      </c>
      <c r="I16" s="181">
        <f t="shared" si="3"/>
        <v>2514</v>
      </c>
      <c r="J16" s="182">
        <f t="shared" si="4"/>
        <v>4.1510493205422452E-2</v>
      </c>
      <c r="K16" s="181">
        <f t="shared" si="0"/>
        <v>3331</v>
      </c>
      <c r="Q16" s="194"/>
    </row>
    <row r="17" spans="2:17" x14ac:dyDescent="0.2">
      <c r="B17" s="181" t="s">
        <v>174</v>
      </c>
      <c r="C17" s="181">
        <v>1104</v>
      </c>
      <c r="D17" s="181">
        <v>477</v>
      </c>
      <c r="E17" s="181">
        <f t="shared" si="1"/>
        <v>1581</v>
      </c>
      <c r="F17" s="182">
        <f t="shared" si="2"/>
        <v>5.7401154558326978E-2</v>
      </c>
      <c r="G17" s="181">
        <v>3199</v>
      </c>
      <c r="H17" s="181">
        <v>154</v>
      </c>
      <c r="I17" s="181">
        <f t="shared" si="3"/>
        <v>3353</v>
      </c>
      <c r="J17" s="182">
        <f t="shared" si="4"/>
        <v>5.5363836005481892E-2</v>
      </c>
      <c r="K17" s="181">
        <f t="shared" si="0"/>
        <v>4934</v>
      </c>
      <c r="Q17" s="194"/>
    </row>
    <row r="18" spans="2:17" x14ac:dyDescent="0.2">
      <c r="B18" s="181" t="s">
        <v>175</v>
      </c>
      <c r="C18" s="181">
        <v>408</v>
      </c>
      <c r="D18" s="181">
        <v>189</v>
      </c>
      <c r="E18" s="181">
        <f t="shared" si="1"/>
        <v>597</v>
      </c>
      <c r="F18" s="182">
        <f t="shared" si="2"/>
        <v>2.1675198780089316E-2</v>
      </c>
      <c r="G18" s="181">
        <v>734</v>
      </c>
      <c r="H18" s="181">
        <v>49</v>
      </c>
      <c r="I18" s="181">
        <f t="shared" si="3"/>
        <v>783</v>
      </c>
      <c r="J18" s="182">
        <f t="shared" si="4"/>
        <v>1.2928685831283126E-2</v>
      </c>
      <c r="K18" s="181">
        <f t="shared" si="0"/>
        <v>1380</v>
      </c>
      <c r="Q18" s="194"/>
    </row>
    <row r="19" spans="2:17" x14ac:dyDescent="0.2">
      <c r="B19" s="181" t="s">
        <v>176</v>
      </c>
      <c r="C19" s="181">
        <v>624</v>
      </c>
      <c r="D19" s="181">
        <v>285</v>
      </c>
      <c r="E19" s="181">
        <f t="shared" si="1"/>
        <v>909</v>
      </c>
      <c r="F19" s="182">
        <f t="shared" si="2"/>
        <v>3.3002940856115895E-2</v>
      </c>
      <c r="G19" s="181">
        <v>1757</v>
      </c>
      <c r="H19" s="181">
        <v>102</v>
      </c>
      <c r="I19" s="181">
        <f t="shared" si="3"/>
        <v>1859</v>
      </c>
      <c r="J19" s="182">
        <f t="shared" si="4"/>
        <v>3.0695309017056617E-2</v>
      </c>
      <c r="K19" s="181">
        <f t="shared" si="0"/>
        <v>2768</v>
      </c>
      <c r="Q19" s="194"/>
    </row>
    <row r="20" spans="2:17" x14ac:dyDescent="0.2">
      <c r="B20" s="181" t="s">
        <v>177</v>
      </c>
      <c r="C20" s="181">
        <v>942</v>
      </c>
      <c r="D20" s="181">
        <v>413</v>
      </c>
      <c r="E20" s="181">
        <f t="shared" si="1"/>
        <v>1355</v>
      </c>
      <c r="F20" s="182">
        <f t="shared" si="2"/>
        <v>4.9195802926333368E-2</v>
      </c>
      <c r="G20" s="181">
        <v>2618</v>
      </c>
      <c r="H20" s="181">
        <v>99</v>
      </c>
      <c r="I20" s="181">
        <f t="shared" si="3"/>
        <v>2717</v>
      </c>
      <c r="J20" s="182">
        <f t="shared" si="4"/>
        <v>4.48623747172366E-2</v>
      </c>
      <c r="K20" s="181">
        <f t="shared" si="0"/>
        <v>4072</v>
      </c>
      <c r="Q20" s="194"/>
    </row>
    <row r="21" spans="2:17" x14ac:dyDescent="0.2">
      <c r="B21" s="181" t="s">
        <v>178</v>
      </c>
      <c r="C21" s="181">
        <v>3452</v>
      </c>
      <c r="D21" s="181">
        <v>1330</v>
      </c>
      <c r="E21" s="181">
        <f t="shared" si="1"/>
        <v>4782</v>
      </c>
      <c r="F21" s="182">
        <f t="shared" si="2"/>
        <v>0.17361943143448427</v>
      </c>
      <c r="G21" s="181">
        <v>8544</v>
      </c>
      <c r="H21" s="181">
        <v>498</v>
      </c>
      <c r="I21" s="181">
        <f t="shared" si="3"/>
        <v>9042</v>
      </c>
      <c r="J21" s="182">
        <f t="shared" si="4"/>
        <v>0.14929907699420439</v>
      </c>
      <c r="K21" s="181">
        <f t="shared" si="0"/>
        <v>13824</v>
      </c>
      <c r="Q21" s="194"/>
    </row>
    <row r="22" spans="2:17" x14ac:dyDescent="0.2">
      <c r="B22" s="181" t="s">
        <v>179</v>
      </c>
      <c r="C22" s="181">
        <v>498</v>
      </c>
      <c r="D22" s="181">
        <v>288</v>
      </c>
      <c r="E22" s="181">
        <f t="shared" si="1"/>
        <v>786</v>
      </c>
      <c r="F22" s="182">
        <f t="shared" si="2"/>
        <v>2.8537196383836182E-2</v>
      </c>
      <c r="G22" s="181">
        <v>1576</v>
      </c>
      <c r="H22" s="181">
        <v>64</v>
      </c>
      <c r="I22" s="181">
        <f t="shared" si="3"/>
        <v>1640</v>
      </c>
      <c r="J22" s="182">
        <f t="shared" si="4"/>
        <v>2.7079239799877815E-2</v>
      </c>
      <c r="K22" s="181">
        <f t="shared" si="0"/>
        <v>2426</v>
      </c>
      <c r="Q22" s="194"/>
    </row>
    <row r="23" spans="2:17" x14ac:dyDescent="0.2">
      <c r="B23" s="181" t="s">
        <v>180</v>
      </c>
      <c r="C23" s="181">
        <v>933</v>
      </c>
      <c r="D23" s="181">
        <v>434</v>
      </c>
      <c r="E23" s="181">
        <f t="shared" si="1"/>
        <v>1367</v>
      </c>
      <c r="F23" s="182">
        <f t="shared" si="2"/>
        <v>4.9631485313872854E-2</v>
      </c>
      <c r="G23" s="181">
        <v>2291</v>
      </c>
      <c r="H23" s="181">
        <v>158</v>
      </c>
      <c r="I23" s="181">
        <f t="shared" si="3"/>
        <v>2449</v>
      </c>
      <c r="J23" s="182">
        <f t="shared" si="4"/>
        <v>4.0437230652378517E-2</v>
      </c>
      <c r="K23" s="181">
        <f t="shared" si="0"/>
        <v>3816</v>
      </c>
      <c r="Q23" s="194"/>
    </row>
    <row r="24" spans="2:17" x14ac:dyDescent="0.2">
      <c r="B24" s="181" t="s">
        <v>181</v>
      </c>
      <c r="C24" s="181">
        <v>345</v>
      </c>
      <c r="D24" s="181">
        <v>319</v>
      </c>
      <c r="E24" s="181">
        <f t="shared" si="1"/>
        <v>664</v>
      </c>
      <c r="F24" s="182">
        <f t="shared" si="2"/>
        <v>2.4107758777184764E-2</v>
      </c>
      <c r="G24" s="181">
        <v>897</v>
      </c>
      <c r="H24" s="181">
        <v>72</v>
      </c>
      <c r="I24" s="181">
        <f t="shared" si="3"/>
        <v>969</v>
      </c>
      <c r="J24" s="182">
        <f t="shared" si="4"/>
        <v>1.5999867906147318E-2</v>
      </c>
      <c r="K24" s="181">
        <f t="shared" si="0"/>
        <v>1633</v>
      </c>
      <c r="Q24" s="194"/>
    </row>
    <row r="25" spans="2:17" x14ac:dyDescent="0.2">
      <c r="B25" s="181" t="s">
        <v>182</v>
      </c>
      <c r="C25" s="181">
        <v>206</v>
      </c>
      <c r="D25" s="181">
        <v>61</v>
      </c>
      <c r="E25" s="181">
        <f t="shared" si="1"/>
        <v>267</v>
      </c>
      <c r="F25" s="182">
        <f t="shared" si="2"/>
        <v>9.6939331227535123E-3</v>
      </c>
      <c r="G25" s="181">
        <v>357</v>
      </c>
      <c r="H25" s="181">
        <v>13</v>
      </c>
      <c r="I25" s="181">
        <f t="shared" si="3"/>
        <v>370</v>
      </c>
      <c r="J25" s="182">
        <f t="shared" si="4"/>
        <v>6.1093406865577989E-3</v>
      </c>
      <c r="K25" s="181">
        <f t="shared" si="0"/>
        <v>637</v>
      </c>
      <c r="Q25" s="194"/>
    </row>
    <row r="26" spans="2:17" x14ac:dyDescent="0.2">
      <c r="B26" s="183" t="s">
        <v>66</v>
      </c>
      <c r="C26" s="181">
        <f>SUM(C11:C25)</f>
        <v>19042</v>
      </c>
      <c r="D26" s="181">
        <f t="shared" ref="D26:H26" si="5">SUM(D11:D25)</f>
        <v>8501</v>
      </c>
      <c r="E26" s="183">
        <f t="shared" ref="E26" si="6">C26+D26</f>
        <v>27543</v>
      </c>
      <c r="F26" s="185">
        <f t="shared" ref="F26" si="7">E26/$E$26</f>
        <v>1</v>
      </c>
      <c r="G26" s="181">
        <f>SUM(G11:G25)</f>
        <v>57741</v>
      </c>
      <c r="H26" s="181">
        <f t="shared" si="5"/>
        <v>2822</v>
      </c>
      <c r="I26" s="183">
        <f t="shared" ref="I26" si="8">G26+H26</f>
        <v>60563</v>
      </c>
      <c r="J26" s="185">
        <f t="shared" ref="J26" si="9">I26/$I$26</f>
        <v>1</v>
      </c>
      <c r="K26" s="183">
        <f t="shared" ref="K26:K27" si="10">E26+I26</f>
        <v>88106</v>
      </c>
      <c r="Q26" s="194"/>
    </row>
    <row r="27" spans="2:17" ht="25.5" customHeight="1" x14ac:dyDescent="0.2">
      <c r="B27" s="195" t="s">
        <v>82</v>
      </c>
      <c r="C27" s="196">
        <f>+C26/$K$26</f>
        <v>0.21612603000930697</v>
      </c>
      <c r="D27" s="196">
        <f>+D26/$K$26</f>
        <v>9.6486050893242234E-2</v>
      </c>
      <c r="E27" s="197">
        <f>C27+D27</f>
        <v>0.31261208090254922</v>
      </c>
      <c r="F27" s="197"/>
      <c r="G27" s="196">
        <f>+G26/$K$26</f>
        <v>0.65535831838921299</v>
      </c>
      <c r="H27" s="196">
        <f>+H26/$K$26</f>
        <v>3.2029600708237807E-2</v>
      </c>
      <c r="I27" s="197">
        <f>G27+H27</f>
        <v>0.68738791909745078</v>
      </c>
      <c r="J27" s="197"/>
      <c r="K27" s="197">
        <f t="shared" si="10"/>
        <v>1</v>
      </c>
    </row>
    <row r="28" spans="2:17" x14ac:dyDescent="0.2">
      <c r="B28" s="201"/>
      <c r="C28" s="201"/>
      <c r="D28" s="201"/>
      <c r="E28" s="201"/>
      <c r="F28" s="201"/>
      <c r="G28" s="201"/>
      <c r="H28" s="201"/>
      <c r="I28" s="201"/>
      <c r="J28" s="201"/>
      <c r="K28" s="201"/>
    </row>
    <row r="29" spans="2:17" ht="12.75" x14ac:dyDescent="0.2">
      <c r="B29" s="425" t="s">
        <v>102</v>
      </c>
      <c r="C29" s="425"/>
      <c r="D29" s="425"/>
      <c r="E29" s="425"/>
      <c r="F29" s="425"/>
      <c r="G29" s="425"/>
      <c r="H29" s="425"/>
      <c r="I29" s="425"/>
      <c r="J29" s="425"/>
      <c r="K29" s="425"/>
    </row>
    <row r="30" spans="2:17" ht="12.75" x14ac:dyDescent="0.2">
      <c r="B30" s="438" t="str">
        <f>'Solicitudes Regiones'!$B$6:$P$6</f>
        <v>Acumuladas de julio de 2008 a septiembre de 2018</v>
      </c>
      <c r="C30" s="438"/>
      <c r="D30" s="438"/>
      <c r="E30" s="438"/>
      <c r="F30" s="438"/>
      <c r="G30" s="438"/>
      <c r="H30" s="438"/>
      <c r="I30" s="438"/>
      <c r="J30" s="438"/>
      <c r="K30" s="438"/>
    </row>
    <row r="31" spans="2:17" x14ac:dyDescent="0.2">
      <c r="B31" s="201"/>
      <c r="C31" s="201"/>
      <c r="D31" s="201"/>
      <c r="E31" s="201"/>
      <c r="F31" s="201"/>
      <c r="G31" s="201"/>
      <c r="H31" s="201"/>
      <c r="I31" s="201"/>
      <c r="J31" s="201"/>
      <c r="K31" s="201"/>
    </row>
    <row r="32" spans="2:17" ht="12.75" customHeight="1" x14ac:dyDescent="0.2">
      <c r="B32" s="454" t="s">
        <v>83</v>
      </c>
      <c r="C32" s="455"/>
      <c r="D32" s="455"/>
      <c r="E32" s="455"/>
      <c r="F32" s="455"/>
      <c r="G32" s="455"/>
      <c r="H32" s="455"/>
      <c r="I32" s="455"/>
      <c r="J32" s="455"/>
      <c r="K32" s="456"/>
      <c r="L32" s="202"/>
    </row>
    <row r="33" spans="2:11" ht="20.25" customHeight="1" x14ac:dyDescent="0.2">
      <c r="B33" s="453" t="s">
        <v>74</v>
      </c>
      <c r="C33" s="454" t="s">
        <v>2</v>
      </c>
      <c r="D33" s="455"/>
      <c r="E33" s="455"/>
      <c r="F33" s="455"/>
      <c r="G33" s="455"/>
      <c r="H33" s="455"/>
      <c r="I33" s="455"/>
      <c r="J33" s="455"/>
      <c r="K33" s="456"/>
    </row>
    <row r="34" spans="2:11" ht="24" customHeight="1" x14ac:dyDescent="0.2">
      <c r="B34" s="453"/>
      <c r="C34" s="186" t="s">
        <v>75</v>
      </c>
      <c r="D34" s="186" t="s">
        <v>76</v>
      </c>
      <c r="E34" s="186" t="s">
        <v>77</v>
      </c>
      <c r="F34" s="186" t="s">
        <v>78</v>
      </c>
      <c r="G34" s="186" t="s">
        <v>8</v>
      </c>
      <c r="H34" s="186" t="s">
        <v>79</v>
      </c>
      <c r="I34" s="186" t="s">
        <v>80</v>
      </c>
      <c r="J34" s="186" t="s">
        <v>81</v>
      </c>
      <c r="K34" s="187" t="s">
        <v>46</v>
      </c>
    </row>
    <row r="35" spans="2:11" ht="15.75" customHeight="1" x14ac:dyDescent="0.2">
      <c r="B35" s="209" t="s">
        <v>169</v>
      </c>
      <c r="C35" s="209">
        <v>3746</v>
      </c>
      <c r="D35" s="209">
        <v>1389</v>
      </c>
      <c r="E35" s="209">
        <f>C35+D35</f>
        <v>5135</v>
      </c>
      <c r="F35" s="210">
        <f>E35/$E$50</f>
        <v>0.23419684392958132</v>
      </c>
      <c r="G35" s="209">
        <v>11666</v>
      </c>
      <c r="H35" s="209">
        <v>546</v>
      </c>
      <c r="I35" s="209">
        <f>G35+H35</f>
        <v>12212</v>
      </c>
      <c r="J35" s="210">
        <f>I35/$I$50</f>
        <v>0.24133433461128018</v>
      </c>
      <c r="K35" s="209">
        <f t="shared" ref="K35:K49" si="11">E35+I35</f>
        <v>17347</v>
      </c>
    </row>
    <row r="36" spans="2:11" x14ac:dyDescent="0.2">
      <c r="B36" s="209" t="s">
        <v>55</v>
      </c>
      <c r="C36" s="209">
        <v>4269</v>
      </c>
      <c r="D36" s="209">
        <v>1360</v>
      </c>
      <c r="E36" s="209">
        <f t="shared" ref="E36:E49" si="12">C36+D36</f>
        <v>5629</v>
      </c>
      <c r="F36" s="210">
        <f t="shared" ref="F36:F49" si="13">E36/$E$50</f>
        <v>0.2567271732190094</v>
      </c>
      <c r="G36" s="209">
        <v>13549</v>
      </c>
      <c r="H36" s="209">
        <v>675</v>
      </c>
      <c r="I36" s="209">
        <f t="shared" ref="I36:I49" si="14">G36+H36</f>
        <v>14224</v>
      </c>
      <c r="J36" s="210">
        <f t="shared" ref="J36:J49" si="15">I36/$I$50</f>
        <v>0.28109560886921464</v>
      </c>
      <c r="K36" s="209">
        <f t="shared" si="11"/>
        <v>19853</v>
      </c>
    </row>
    <row r="37" spans="2:11" x14ac:dyDescent="0.2">
      <c r="B37" s="209" t="s">
        <v>170</v>
      </c>
      <c r="C37" s="209">
        <v>274</v>
      </c>
      <c r="D37" s="209">
        <v>94</v>
      </c>
      <c r="E37" s="209">
        <f t="shared" si="12"/>
        <v>368</v>
      </c>
      <c r="F37" s="210">
        <f t="shared" si="13"/>
        <v>1.6783727082003101E-2</v>
      </c>
      <c r="G37" s="209">
        <v>1065</v>
      </c>
      <c r="H37" s="209">
        <v>38</v>
      </c>
      <c r="I37" s="209">
        <f t="shared" si="14"/>
        <v>1103</v>
      </c>
      <c r="J37" s="210">
        <f t="shared" si="15"/>
        <v>2.179755740879807E-2</v>
      </c>
      <c r="K37" s="209">
        <f t="shared" si="11"/>
        <v>1471</v>
      </c>
    </row>
    <row r="38" spans="2:11" x14ac:dyDescent="0.2">
      <c r="B38" s="209" t="s">
        <v>171</v>
      </c>
      <c r="C38" s="209">
        <v>126</v>
      </c>
      <c r="D38" s="209">
        <v>32</v>
      </c>
      <c r="E38" s="209">
        <f t="shared" si="12"/>
        <v>158</v>
      </c>
      <c r="F38" s="210">
        <f t="shared" si="13"/>
        <v>7.2060567362948096E-3</v>
      </c>
      <c r="G38" s="209">
        <v>256</v>
      </c>
      <c r="H38" s="209">
        <v>12</v>
      </c>
      <c r="I38" s="209">
        <f t="shared" si="14"/>
        <v>268</v>
      </c>
      <c r="J38" s="210">
        <f t="shared" si="15"/>
        <v>5.2962333504604558E-3</v>
      </c>
      <c r="K38" s="209">
        <f t="shared" si="11"/>
        <v>426</v>
      </c>
    </row>
    <row r="39" spans="2:11" x14ac:dyDescent="0.2">
      <c r="B39" s="209" t="s">
        <v>172</v>
      </c>
      <c r="C39" s="209">
        <v>102</v>
      </c>
      <c r="D39" s="209">
        <v>26</v>
      </c>
      <c r="E39" s="209">
        <f t="shared" si="12"/>
        <v>128</v>
      </c>
      <c r="F39" s="210">
        <f t="shared" si="13"/>
        <v>5.8378181154793395E-3</v>
      </c>
      <c r="G39" s="209">
        <v>384</v>
      </c>
      <c r="H39" s="209">
        <v>11</v>
      </c>
      <c r="I39" s="209">
        <f t="shared" si="14"/>
        <v>395</v>
      </c>
      <c r="J39" s="210">
        <f t="shared" si="15"/>
        <v>7.8060155725070152E-3</v>
      </c>
      <c r="K39" s="209">
        <f t="shared" si="11"/>
        <v>523</v>
      </c>
    </row>
    <row r="40" spans="2:11" x14ac:dyDescent="0.2">
      <c r="B40" s="209" t="s">
        <v>173</v>
      </c>
      <c r="C40" s="209">
        <v>480</v>
      </c>
      <c r="D40" s="209">
        <v>163</v>
      </c>
      <c r="E40" s="209">
        <f t="shared" si="12"/>
        <v>643</v>
      </c>
      <c r="F40" s="210">
        <f t="shared" si="13"/>
        <v>2.9325914439478244E-2</v>
      </c>
      <c r="G40" s="209">
        <v>2084</v>
      </c>
      <c r="H40" s="209">
        <v>99</v>
      </c>
      <c r="I40" s="209">
        <f t="shared" si="14"/>
        <v>2183</v>
      </c>
      <c r="J40" s="210">
        <f t="shared" si="15"/>
        <v>4.3140587328564087E-2</v>
      </c>
      <c r="K40" s="209">
        <f t="shared" si="11"/>
        <v>2826</v>
      </c>
    </row>
    <row r="41" spans="2:11" x14ac:dyDescent="0.2">
      <c r="B41" s="209" t="s">
        <v>174</v>
      </c>
      <c r="C41" s="209">
        <v>968</v>
      </c>
      <c r="D41" s="209">
        <v>267</v>
      </c>
      <c r="E41" s="209">
        <f t="shared" si="12"/>
        <v>1235</v>
      </c>
      <c r="F41" s="210">
        <f t="shared" si="13"/>
        <v>5.6325823223570187E-2</v>
      </c>
      <c r="G41" s="209">
        <v>2743</v>
      </c>
      <c r="H41" s="209">
        <v>127</v>
      </c>
      <c r="I41" s="209">
        <f t="shared" si="14"/>
        <v>2870</v>
      </c>
      <c r="J41" s="210">
        <f t="shared" si="15"/>
        <v>5.6717125805304136E-2</v>
      </c>
      <c r="K41" s="209">
        <f t="shared" si="11"/>
        <v>4105</v>
      </c>
    </row>
    <row r="42" spans="2:11" x14ac:dyDescent="0.2">
      <c r="B42" s="209" t="s">
        <v>175</v>
      </c>
      <c r="C42" s="209">
        <v>385</v>
      </c>
      <c r="D42" s="209">
        <v>100</v>
      </c>
      <c r="E42" s="209">
        <f t="shared" si="12"/>
        <v>485</v>
      </c>
      <c r="F42" s="210">
        <f t="shared" si="13"/>
        <v>2.2119857703183435E-2</v>
      </c>
      <c r="G42" s="209">
        <v>659</v>
      </c>
      <c r="H42" s="209">
        <v>43</v>
      </c>
      <c r="I42" s="209">
        <f t="shared" si="14"/>
        <v>702</v>
      </c>
      <c r="J42" s="210">
        <f t="shared" si="15"/>
        <v>1.387296944784791E-2</v>
      </c>
      <c r="K42" s="209">
        <f t="shared" si="11"/>
        <v>1187</v>
      </c>
    </row>
    <row r="43" spans="2:11" x14ac:dyDescent="0.2">
      <c r="B43" s="209" t="s">
        <v>176</v>
      </c>
      <c r="C43" s="209">
        <v>549</v>
      </c>
      <c r="D43" s="209">
        <v>167</v>
      </c>
      <c r="E43" s="209">
        <f t="shared" si="12"/>
        <v>716</v>
      </c>
      <c r="F43" s="210">
        <f t="shared" si="13"/>
        <v>3.2655295083462557E-2</v>
      </c>
      <c r="G43" s="209">
        <v>1532</v>
      </c>
      <c r="H43" s="209">
        <v>83</v>
      </c>
      <c r="I43" s="209">
        <f t="shared" si="14"/>
        <v>1615</v>
      </c>
      <c r="J43" s="210">
        <f t="shared" si="15"/>
        <v>3.1915734555946408E-2</v>
      </c>
      <c r="K43" s="209">
        <f t="shared" si="11"/>
        <v>2331</v>
      </c>
    </row>
    <row r="44" spans="2:11" x14ac:dyDescent="0.2">
      <c r="B44" s="209" t="s">
        <v>177</v>
      </c>
      <c r="C44" s="209">
        <v>850</v>
      </c>
      <c r="D44" s="209">
        <v>242</v>
      </c>
      <c r="E44" s="209">
        <f t="shared" si="12"/>
        <v>1092</v>
      </c>
      <c r="F44" s="210">
        <f t="shared" si="13"/>
        <v>4.9803885797683113E-2</v>
      </c>
      <c r="G44" s="209">
        <v>2272</v>
      </c>
      <c r="H44" s="209">
        <v>77</v>
      </c>
      <c r="I44" s="209">
        <f t="shared" si="14"/>
        <v>2349</v>
      </c>
      <c r="J44" s="210">
        <f t="shared" si="15"/>
        <v>4.6421090075491091E-2</v>
      </c>
      <c r="K44" s="209">
        <f t="shared" si="11"/>
        <v>3441</v>
      </c>
    </row>
    <row r="45" spans="2:11" x14ac:dyDescent="0.2">
      <c r="B45" s="209" t="s">
        <v>178</v>
      </c>
      <c r="C45" s="209">
        <v>3096</v>
      </c>
      <c r="D45" s="209">
        <v>876</v>
      </c>
      <c r="E45" s="209">
        <f t="shared" si="12"/>
        <v>3972</v>
      </c>
      <c r="F45" s="210">
        <f t="shared" si="13"/>
        <v>0.18115479339596827</v>
      </c>
      <c r="G45" s="209">
        <v>7399</v>
      </c>
      <c r="H45" s="209">
        <v>401</v>
      </c>
      <c r="I45" s="209">
        <f t="shared" si="14"/>
        <v>7800</v>
      </c>
      <c r="J45" s="210">
        <f t="shared" si="15"/>
        <v>0.15414410497608791</v>
      </c>
      <c r="K45" s="209">
        <f t="shared" si="11"/>
        <v>11772</v>
      </c>
    </row>
    <row r="46" spans="2:11" x14ac:dyDescent="0.2">
      <c r="B46" s="209" t="s">
        <v>179</v>
      </c>
      <c r="C46" s="209">
        <v>461</v>
      </c>
      <c r="D46" s="209">
        <v>142</v>
      </c>
      <c r="E46" s="209">
        <f t="shared" si="12"/>
        <v>603</v>
      </c>
      <c r="F46" s="210">
        <f t="shared" si="13"/>
        <v>2.7501596278390952E-2</v>
      </c>
      <c r="G46" s="209">
        <v>1443</v>
      </c>
      <c r="H46" s="209">
        <v>57</v>
      </c>
      <c r="I46" s="209">
        <f t="shared" si="14"/>
        <v>1500</v>
      </c>
      <c r="J46" s="210">
        <f t="shared" si="15"/>
        <v>2.9643097110786134E-2</v>
      </c>
      <c r="K46" s="209">
        <f t="shared" si="11"/>
        <v>2103</v>
      </c>
    </row>
    <row r="47" spans="2:11" x14ac:dyDescent="0.2">
      <c r="B47" s="209" t="s">
        <v>180</v>
      </c>
      <c r="C47" s="209">
        <v>837</v>
      </c>
      <c r="D47" s="209">
        <v>264</v>
      </c>
      <c r="E47" s="209">
        <f t="shared" si="12"/>
        <v>1101</v>
      </c>
      <c r="F47" s="210">
        <f t="shared" si="13"/>
        <v>5.0214357383927759E-2</v>
      </c>
      <c r="G47" s="209">
        <v>2040</v>
      </c>
      <c r="H47" s="209">
        <v>127</v>
      </c>
      <c r="I47" s="209">
        <f t="shared" si="14"/>
        <v>2167</v>
      </c>
      <c r="J47" s="210">
        <f t="shared" si="15"/>
        <v>4.2824394292715701E-2</v>
      </c>
      <c r="K47" s="209">
        <f t="shared" si="11"/>
        <v>3268</v>
      </c>
    </row>
    <row r="48" spans="2:11" x14ac:dyDescent="0.2">
      <c r="B48" s="209" t="s">
        <v>181</v>
      </c>
      <c r="C48" s="209">
        <v>296</v>
      </c>
      <c r="D48" s="209">
        <v>130</v>
      </c>
      <c r="E48" s="209">
        <f t="shared" si="12"/>
        <v>426</v>
      </c>
      <c r="F48" s="210">
        <f t="shared" si="13"/>
        <v>1.9428988415579676E-2</v>
      </c>
      <c r="G48" s="209">
        <v>812</v>
      </c>
      <c r="H48" s="209">
        <v>49</v>
      </c>
      <c r="I48" s="209">
        <f t="shared" si="14"/>
        <v>861</v>
      </c>
      <c r="J48" s="210">
        <f t="shared" si="15"/>
        <v>1.7015137741591243E-2</v>
      </c>
      <c r="K48" s="209">
        <f t="shared" si="11"/>
        <v>1287</v>
      </c>
    </row>
    <row r="49" spans="2:11" x14ac:dyDescent="0.2">
      <c r="B49" s="209" t="s">
        <v>182</v>
      </c>
      <c r="C49" s="209">
        <v>196</v>
      </c>
      <c r="D49" s="209">
        <v>39</v>
      </c>
      <c r="E49" s="209">
        <f t="shared" si="12"/>
        <v>235</v>
      </c>
      <c r="F49" s="210">
        <f t="shared" si="13"/>
        <v>1.071786919638785E-2</v>
      </c>
      <c r="G49" s="209">
        <v>340</v>
      </c>
      <c r="H49" s="209">
        <v>13</v>
      </c>
      <c r="I49" s="209">
        <f t="shared" si="14"/>
        <v>353</v>
      </c>
      <c r="J49" s="210">
        <f t="shared" si="15"/>
        <v>6.9760088534050035E-3</v>
      </c>
      <c r="K49" s="209">
        <f t="shared" si="11"/>
        <v>588</v>
      </c>
    </row>
    <row r="50" spans="2:11" x14ac:dyDescent="0.2">
      <c r="B50" s="211" t="s">
        <v>66</v>
      </c>
      <c r="C50" s="209">
        <f t="shared" ref="C50:H50" si="16">SUM(C35:C49)</f>
        <v>16635</v>
      </c>
      <c r="D50" s="209">
        <f t="shared" si="16"/>
        <v>5291</v>
      </c>
      <c r="E50" s="211">
        <f t="shared" ref="E50" si="17">C50+D50</f>
        <v>21926</v>
      </c>
      <c r="F50" s="212">
        <f t="shared" ref="F50" si="18">E50/$E$50</f>
        <v>1</v>
      </c>
      <c r="G50" s="209">
        <f t="shared" si="16"/>
        <v>48244</v>
      </c>
      <c r="H50" s="209">
        <f t="shared" si="16"/>
        <v>2358</v>
      </c>
      <c r="I50" s="211">
        <f t="shared" ref="I50" si="19">G50+H50</f>
        <v>50602</v>
      </c>
      <c r="J50" s="212">
        <f t="shared" ref="J50" si="20">I50/$I$50</f>
        <v>1</v>
      </c>
      <c r="K50" s="211">
        <f t="shared" ref="K50:K51" si="21">E50+I50</f>
        <v>72528</v>
      </c>
    </row>
    <row r="51" spans="2:11" ht="27" customHeight="1" x14ac:dyDescent="0.2">
      <c r="B51" s="195" t="s">
        <v>84</v>
      </c>
      <c r="C51" s="196">
        <f>+C50/$K$50</f>
        <v>0.22935969556585042</v>
      </c>
      <c r="D51" s="196">
        <f>+D50/$K$50</f>
        <v>7.2951136112949483E-2</v>
      </c>
      <c r="E51" s="197">
        <f>C51+D51</f>
        <v>0.30231083167879991</v>
      </c>
      <c r="F51" s="197"/>
      <c r="G51" s="196">
        <f>+G50/$K$50</f>
        <v>0.66517758658724901</v>
      </c>
      <c r="H51" s="196">
        <f>+H50/$K$50</f>
        <v>3.2511581733951023E-2</v>
      </c>
      <c r="I51" s="197">
        <f>G51+H51</f>
        <v>0.69768916832120009</v>
      </c>
      <c r="J51" s="197"/>
      <c r="K51" s="197">
        <f t="shared" si="21"/>
        <v>1</v>
      </c>
    </row>
    <row r="52" spans="2:11" x14ac:dyDescent="0.2">
      <c r="B52" s="188" t="s">
        <v>149</v>
      </c>
    </row>
    <row r="53" spans="2:11" x14ac:dyDescent="0.2">
      <c r="B53" s="188" t="s">
        <v>150</v>
      </c>
    </row>
    <row r="143" spans="2:2" x14ac:dyDescent="0.2">
      <c r="B143" s="189" t="s">
        <v>96</v>
      </c>
    </row>
  </sheetData>
  <mergeCells count="10">
    <mergeCell ref="B6:K6"/>
    <mergeCell ref="B5:K5"/>
    <mergeCell ref="B29:K29"/>
    <mergeCell ref="B30:K30"/>
    <mergeCell ref="B32:K32"/>
    <mergeCell ref="B33:B34"/>
    <mergeCell ref="C33:K33"/>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P141"/>
  <sheetViews>
    <sheetView showGridLines="0" zoomScaleNormal="100" workbookViewId="0"/>
  </sheetViews>
  <sheetFormatPr baseColWidth="10" defaultRowHeight="12" x14ac:dyDescent="0.2"/>
  <cols>
    <col min="1" max="1" width="6" style="189" customWidth="1"/>
    <col min="2" max="2" width="18.140625" style="189" customWidth="1"/>
    <col min="3" max="3" width="9.7109375" style="189" bestFit="1" customWidth="1"/>
    <col min="4" max="4" width="9.140625" style="189" bestFit="1" customWidth="1"/>
    <col min="5" max="6" width="9.140625" style="189" customWidth="1"/>
    <col min="7" max="7" width="9.42578125" style="189" bestFit="1" customWidth="1"/>
    <col min="8" max="8" width="8.42578125" style="189" bestFit="1" customWidth="1"/>
    <col min="9" max="11" width="8.42578125" style="189" customWidth="1"/>
    <col min="12" max="12" width="9.85546875" style="189" customWidth="1"/>
    <col min="13" max="251" width="11.42578125" style="189"/>
    <col min="252" max="252" width="18.140625" style="189" customWidth="1"/>
    <col min="253" max="253" width="9.7109375" style="189" bestFit="1" customWidth="1"/>
    <col min="254" max="254" width="9.140625" style="189" bestFit="1" customWidth="1"/>
    <col min="255" max="256" width="9.140625" style="189" customWidth="1"/>
    <col min="257" max="257" width="9.42578125" style="189" bestFit="1" customWidth="1"/>
    <col min="258" max="258" width="8.42578125" style="189" bestFit="1" customWidth="1"/>
    <col min="259" max="261" width="8.42578125" style="189" customWidth="1"/>
    <col min="262" max="267" width="0" style="189" hidden="1" customWidth="1"/>
    <col min="268" max="268" width="9.85546875" style="189" customWidth="1"/>
    <col min="269" max="507" width="11.42578125" style="189"/>
    <col min="508" max="508" width="18.140625" style="189" customWidth="1"/>
    <col min="509" max="509" width="9.7109375" style="189" bestFit="1" customWidth="1"/>
    <col min="510" max="510" width="9.140625" style="189" bestFit="1" customWidth="1"/>
    <col min="511" max="512" width="9.140625" style="189" customWidth="1"/>
    <col min="513" max="513" width="9.42578125" style="189" bestFit="1" customWidth="1"/>
    <col min="514" max="514" width="8.42578125" style="189" bestFit="1" customWidth="1"/>
    <col min="515" max="517" width="8.42578125" style="189" customWidth="1"/>
    <col min="518" max="523" width="0" style="189" hidden="1" customWidth="1"/>
    <col min="524" max="524" width="9.85546875" style="189" customWidth="1"/>
    <col min="525" max="763" width="11.42578125" style="189"/>
    <col min="764" max="764" width="18.140625" style="189" customWidth="1"/>
    <col min="765" max="765" width="9.7109375" style="189" bestFit="1" customWidth="1"/>
    <col min="766" max="766" width="9.140625" style="189" bestFit="1" customWidth="1"/>
    <col min="767" max="768" width="9.140625" style="189" customWidth="1"/>
    <col min="769" max="769" width="9.42578125" style="189" bestFit="1" customWidth="1"/>
    <col min="770" max="770" width="8.42578125" style="189" bestFit="1" customWidth="1"/>
    <col min="771" max="773" width="8.42578125" style="189" customWidth="1"/>
    <col min="774" max="779" width="0" style="189" hidden="1" customWidth="1"/>
    <col min="780" max="780" width="9.85546875" style="189" customWidth="1"/>
    <col min="781" max="1019" width="11.42578125" style="189"/>
    <col min="1020" max="1020" width="18.140625" style="189" customWidth="1"/>
    <col min="1021" max="1021" width="9.7109375" style="189" bestFit="1" customWidth="1"/>
    <col min="1022" max="1022" width="9.140625" style="189" bestFit="1" customWidth="1"/>
    <col min="1023" max="1024" width="9.140625" style="189" customWidth="1"/>
    <col min="1025" max="1025" width="9.42578125" style="189" bestFit="1" customWidth="1"/>
    <col min="1026" max="1026" width="8.42578125" style="189" bestFit="1" customWidth="1"/>
    <col min="1027" max="1029" width="8.42578125" style="189" customWidth="1"/>
    <col min="1030" max="1035" width="0" style="189" hidden="1" customWidth="1"/>
    <col min="1036" max="1036" width="9.85546875" style="189" customWidth="1"/>
    <col min="1037" max="1275" width="11.42578125" style="189"/>
    <col min="1276" max="1276" width="18.140625" style="189" customWidth="1"/>
    <col min="1277" max="1277" width="9.7109375" style="189" bestFit="1" customWidth="1"/>
    <col min="1278" max="1278" width="9.140625" style="189" bestFit="1" customWidth="1"/>
    <col min="1279" max="1280" width="9.140625" style="189" customWidth="1"/>
    <col min="1281" max="1281" width="9.42578125" style="189" bestFit="1" customWidth="1"/>
    <col min="1282" max="1282" width="8.42578125" style="189" bestFit="1" customWidth="1"/>
    <col min="1283" max="1285" width="8.42578125" style="189" customWidth="1"/>
    <col min="1286" max="1291" width="0" style="189" hidden="1" customWidth="1"/>
    <col min="1292" max="1292" width="9.85546875" style="189" customWidth="1"/>
    <col min="1293" max="1531" width="11.42578125" style="189"/>
    <col min="1532" max="1532" width="18.140625" style="189" customWidth="1"/>
    <col min="1533" max="1533" width="9.7109375" style="189" bestFit="1" customWidth="1"/>
    <col min="1534" max="1534" width="9.140625" style="189" bestFit="1" customWidth="1"/>
    <col min="1535" max="1536" width="9.140625" style="189" customWidth="1"/>
    <col min="1537" max="1537" width="9.42578125" style="189" bestFit="1" customWidth="1"/>
    <col min="1538" max="1538" width="8.42578125" style="189" bestFit="1" customWidth="1"/>
    <col min="1539" max="1541" width="8.42578125" style="189" customWidth="1"/>
    <col min="1542" max="1547" width="0" style="189" hidden="1" customWidth="1"/>
    <col min="1548" max="1548" width="9.85546875" style="189" customWidth="1"/>
    <col min="1549" max="1787" width="11.42578125" style="189"/>
    <col min="1788" max="1788" width="18.140625" style="189" customWidth="1"/>
    <col min="1789" max="1789" width="9.7109375" style="189" bestFit="1" customWidth="1"/>
    <col min="1790" max="1790" width="9.140625" style="189" bestFit="1" customWidth="1"/>
    <col min="1791" max="1792" width="9.140625" style="189" customWidth="1"/>
    <col min="1793" max="1793" width="9.42578125" style="189" bestFit="1" customWidth="1"/>
    <col min="1794" max="1794" width="8.42578125" style="189" bestFit="1" customWidth="1"/>
    <col min="1795" max="1797" width="8.42578125" style="189" customWidth="1"/>
    <col min="1798" max="1803" width="0" style="189" hidden="1" customWidth="1"/>
    <col min="1804" max="1804" width="9.85546875" style="189" customWidth="1"/>
    <col min="1805" max="2043" width="11.42578125" style="189"/>
    <col min="2044" max="2044" width="18.140625" style="189" customWidth="1"/>
    <col min="2045" max="2045" width="9.7109375" style="189" bestFit="1" customWidth="1"/>
    <col min="2046" max="2046" width="9.140625" style="189" bestFit="1" customWidth="1"/>
    <col min="2047" max="2048" width="9.140625" style="189" customWidth="1"/>
    <col min="2049" max="2049" width="9.42578125" style="189" bestFit="1" customWidth="1"/>
    <col min="2050" max="2050" width="8.42578125" style="189" bestFit="1" customWidth="1"/>
    <col min="2051" max="2053" width="8.42578125" style="189" customWidth="1"/>
    <col min="2054" max="2059" width="0" style="189" hidden="1" customWidth="1"/>
    <col min="2060" max="2060" width="9.85546875" style="189" customWidth="1"/>
    <col min="2061" max="2299" width="11.42578125" style="189"/>
    <col min="2300" max="2300" width="18.140625" style="189" customWidth="1"/>
    <col min="2301" max="2301" width="9.7109375" style="189" bestFit="1" customWidth="1"/>
    <col min="2302" max="2302" width="9.140625" style="189" bestFit="1" customWidth="1"/>
    <col min="2303" max="2304" width="9.140625" style="189" customWidth="1"/>
    <col min="2305" max="2305" width="9.42578125" style="189" bestFit="1" customWidth="1"/>
    <col min="2306" max="2306" width="8.42578125" style="189" bestFit="1" customWidth="1"/>
    <col min="2307" max="2309" width="8.42578125" style="189" customWidth="1"/>
    <col min="2310" max="2315" width="0" style="189" hidden="1" customWidth="1"/>
    <col min="2316" max="2316" width="9.85546875" style="189" customWidth="1"/>
    <col min="2317" max="2555" width="11.42578125" style="189"/>
    <col min="2556" max="2556" width="18.140625" style="189" customWidth="1"/>
    <col min="2557" max="2557" width="9.7109375" style="189" bestFit="1" customWidth="1"/>
    <col min="2558" max="2558" width="9.140625" style="189" bestFit="1" customWidth="1"/>
    <col min="2559" max="2560" width="9.140625" style="189" customWidth="1"/>
    <col min="2561" max="2561" width="9.42578125" style="189" bestFit="1" customWidth="1"/>
    <col min="2562" max="2562" width="8.42578125" style="189" bestFit="1" customWidth="1"/>
    <col min="2563" max="2565" width="8.42578125" style="189" customWidth="1"/>
    <col min="2566" max="2571" width="0" style="189" hidden="1" customWidth="1"/>
    <col min="2572" max="2572" width="9.85546875" style="189" customWidth="1"/>
    <col min="2573" max="2811" width="11.42578125" style="189"/>
    <col min="2812" max="2812" width="18.140625" style="189" customWidth="1"/>
    <col min="2813" max="2813" width="9.7109375" style="189" bestFit="1" customWidth="1"/>
    <col min="2814" max="2814" width="9.140625" style="189" bestFit="1" customWidth="1"/>
    <col min="2815" max="2816" width="9.140625" style="189" customWidth="1"/>
    <col min="2817" max="2817" width="9.42578125" style="189" bestFit="1" customWidth="1"/>
    <col min="2818" max="2818" width="8.42578125" style="189" bestFit="1" customWidth="1"/>
    <col min="2819" max="2821" width="8.42578125" style="189" customWidth="1"/>
    <col min="2822" max="2827" width="0" style="189" hidden="1" customWidth="1"/>
    <col min="2828" max="2828" width="9.85546875" style="189" customWidth="1"/>
    <col min="2829" max="3067" width="11.42578125" style="189"/>
    <col min="3068" max="3068" width="18.140625" style="189" customWidth="1"/>
    <col min="3069" max="3069" width="9.7109375" style="189" bestFit="1" customWidth="1"/>
    <col min="3070" max="3070" width="9.140625" style="189" bestFit="1" customWidth="1"/>
    <col min="3071" max="3072" width="9.140625" style="189" customWidth="1"/>
    <col min="3073" max="3073" width="9.42578125" style="189" bestFit="1" customWidth="1"/>
    <col min="3074" max="3074" width="8.42578125" style="189" bestFit="1" customWidth="1"/>
    <col min="3075" max="3077" width="8.42578125" style="189" customWidth="1"/>
    <col min="3078" max="3083" width="0" style="189" hidden="1" customWidth="1"/>
    <col min="3084" max="3084" width="9.85546875" style="189" customWidth="1"/>
    <col min="3085" max="3323" width="11.42578125" style="189"/>
    <col min="3324" max="3324" width="18.140625" style="189" customWidth="1"/>
    <col min="3325" max="3325" width="9.7109375" style="189" bestFit="1" customWidth="1"/>
    <col min="3326" max="3326" width="9.140625" style="189" bestFit="1" customWidth="1"/>
    <col min="3327" max="3328" width="9.140625" style="189" customWidth="1"/>
    <col min="3329" max="3329" width="9.42578125" style="189" bestFit="1" customWidth="1"/>
    <col min="3330" max="3330" width="8.42578125" style="189" bestFit="1" customWidth="1"/>
    <col min="3331" max="3333" width="8.42578125" style="189" customWidth="1"/>
    <col min="3334" max="3339" width="0" style="189" hidden="1" customWidth="1"/>
    <col min="3340" max="3340" width="9.85546875" style="189" customWidth="1"/>
    <col min="3341" max="3579" width="11.42578125" style="189"/>
    <col min="3580" max="3580" width="18.140625" style="189" customWidth="1"/>
    <col min="3581" max="3581" width="9.7109375" style="189" bestFit="1" customWidth="1"/>
    <col min="3582" max="3582" width="9.140625" style="189" bestFit="1" customWidth="1"/>
    <col min="3583" max="3584" width="9.140625" style="189" customWidth="1"/>
    <col min="3585" max="3585" width="9.42578125" style="189" bestFit="1" customWidth="1"/>
    <col min="3586" max="3586" width="8.42578125" style="189" bestFit="1" customWidth="1"/>
    <col min="3587" max="3589" width="8.42578125" style="189" customWidth="1"/>
    <col min="3590" max="3595" width="0" style="189" hidden="1" customWidth="1"/>
    <col min="3596" max="3596" width="9.85546875" style="189" customWidth="1"/>
    <col min="3597" max="3835" width="11.42578125" style="189"/>
    <col min="3836" max="3836" width="18.140625" style="189" customWidth="1"/>
    <col min="3837" max="3837" width="9.7109375" style="189" bestFit="1" customWidth="1"/>
    <col min="3838" max="3838" width="9.140625" style="189" bestFit="1" customWidth="1"/>
    <col min="3839" max="3840" width="9.140625" style="189" customWidth="1"/>
    <col min="3841" max="3841" width="9.42578125" style="189" bestFit="1" customWidth="1"/>
    <col min="3842" max="3842" width="8.42578125" style="189" bestFit="1" customWidth="1"/>
    <col min="3843" max="3845" width="8.42578125" style="189" customWidth="1"/>
    <col min="3846" max="3851" width="0" style="189" hidden="1" customWidth="1"/>
    <col min="3852" max="3852" width="9.85546875" style="189" customWidth="1"/>
    <col min="3853" max="4091" width="11.42578125" style="189"/>
    <col min="4092" max="4092" width="18.140625" style="189" customWidth="1"/>
    <col min="4093" max="4093" width="9.7109375" style="189" bestFit="1" customWidth="1"/>
    <col min="4094" max="4094" width="9.140625" style="189" bestFit="1" customWidth="1"/>
    <col min="4095" max="4096" width="9.140625" style="189" customWidth="1"/>
    <col min="4097" max="4097" width="9.42578125" style="189" bestFit="1" customWidth="1"/>
    <col min="4098" max="4098" width="8.42578125" style="189" bestFit="1" customWidth="1"/>
    <col min="4099" max="4101" width="8.42578125" style="189" customWidth="1"/>
    <col min="4102" max="4107" width="0" style="189" hidden="1" customWidth="1"/>
    <col min="4108" max="4108" width="9.85546875" style="189" customWidth="1"/>
    <col min="4109" max="4347" width="11.42578125" style="189"/>
    <col min="4348" max="4348" width="18.140625" style="189" customWidth="1"/>
    <col min="4349" max="4349" width="9.7109375" style="189" bestFit="1" customWidth="1"/>
    <col min="4350" max="4350" width="9.140625" style="189" bestFit="1" customWidth="1"/>
    <col min="4351" max="4352" width="9.140625" style="189" customWidth="1"/>
    <col min="4353" max="4353" width="9.42578125" style="189" bestFit="1" customWidth="1"/>
    <col min="4354" max="4354" width="8.42578125" style="189" bestFit="1" customWidth="1"/>
    <col min="4355" max="4357" width="8.42578125" style="189" customWidth="1"/>
    <col min="4358" max="4363" width="0" style="189" hidden="1" customWidth="1"/>
    <col min="4364" max="4364" width="9.85546875" style="189" customWidth="1"/>
    <col min="4365" max="4603" width="11.42578125" style="189"/>
    <col min="4604" max="4604" width="18.140625" style="189" customWidth="1"/>
    <col min="4605" max="4605" width="9.7109375" style="189" bestFit="1" customWidth="1"/>
    <col min="4606" max="4606" width="9.140625" style="189" bestFit="1" customWidth="1"/>
    <col min="4607" max="4608" width="9.140625" style="189" customWidth="1"/>
    <col min="4609" max="4609" width="9.42578125" style="189" bestFit="1" customWidth="1"/>
    <col min="4610" max="4610" width="8.42578125" style="189" bestFit="1" customWidth="1"/>
    <col min="4611" max="4613" width="8.42578125" style="189" customWidth="1"/>
    <col min="4614" max="4619" width="0" style="189" hidden="1" customWidth="1"/>
    <col min="4620" max="4620" width="9.85546875" style="189" customWidth="1"/>
    <col min="4621" max="4859" width="11.42578125" style="189"/>
    <col min="4860" max="4860" width="18.140625" style="189" customWidth="1"/>
    <col min="4861" max="4861" width="9.7109375" style="189" bestFit="1" customWidth="1"/>
    <col min="4862" max="4862" width="9.140625" style="189" bestFit="1" customWidth="1"/>
    <col min="4863" max="4864" width="9.140625" style="189" customWidth="1"/>
    <col min="4865" max="4865" width="9.42578125" style="189" bestFit="1" customWidth="1"/>
    <col min="4866" max="4866" width="8.42578125" style="189" bestFit="1" customWidth="1"/>
    <col min="4867" max="4869" width="8.42578125" style="189" customWidth="1"/>
    <col min="4870" max="4875" width="0" style="189" hidden="1" customWidth="1"/>
    <col min="4876" max="4876" width="9.85546875" style="189" customWidth="1"/>
    <col min="4877" max="5115" width="11.42578125" style="189"/>
    <col min="5116" max="5116" width="18.140625" style="189" customWidth="1"/>
    <col min="5117" max="5117" width="9.7109375" style="189" bestFit="1" customWidth="1"/>
    <col min="5118" max="5118" width="9.140625" style="189" bestFit="1" customWidth="1"/>
    <col min="5119" max="5120" width="9.140625" style="189" customWidth="1"/>
    <col min="5121" max="5121" width="9.42578125" style="189" bestFit="1" customWidth="1"/>
    <col min="5122" max="5122" width="8.42578125" style="189" bestFit="1" customWidth="1"/>
    <col min="5123" max="5125" width="8.42578125" style="189" customWidth="1"/>
    <col min="5126" max="5131" width="0" style="189" hidden="1" customWidth="1"/>
    <col min="5132" max="5132" width="9.85546875" style="189" customWidth="1"/>
    <col min="5133" max="5371" width="11.42578125" style="189"/>
    <col min="5372" max="5372" width="18.140625" style="189" customWidth="1"/>
    <col min="5373" max="5373" width="9.7109375" style="189" bestFit="1" customWidth="1"/>
    <col min="5374" max="5374" width="9.140625" style="189" bestFit="1" customWidth="1"/>
    <col min="5375" max="5376" width="9.140625" style="189" customWidth="1"/>
    <col min="5377" max="5377" width="9.42578125" style="189" bestFit="1" customWidth="1"/>
    <col min="5378" max="5378" width="8.42578125" style="189" bestFit="1" customWidth="1"/>
    <col min="5379" max="5381" width="8.42578125" style="189" customWidth="1"/>
    <col min="5382" max="5387" width="0" style="189" hidden="1" customWidth="1"/>
    <col min="5388" max="5388" width="9.85546875" style="189" customWidth="1"/>
    <col min="5389" max="5627" width="11.42578125" style="189"/>
    <col min="5628" max="5628" width="18.140625" style="189" customWidth="1"/>
    <col min="5629" max="5629" width="9.7109375" style="189" bestFit="1" customWidth="1"/>
    <col min="5630" max="5630" width="9.140625" style="189" bestFit="1" customWidth="1"/>
    <col min="5631" max="5632" width="9.140625" style="189" customWidth="1"/>
    <col min="5633" max="5633" width="9.42578125" style="189" bestFit="1" customWidth="1"/>
    <col min="5634" max="5634" width="8.42578125" style="189" bestFit="1" customWidth="1"/>
    <col min="5635" max="5637" width="8.42578125" style="189" customWidth="1"/>
    <col min="5638" max="5643" width="0" style="189" hidden="1" customWidth="1"/>
    <col min="5644" max="5644" width="9.85546875" style="189" customWidth="1"/>
    <col min="5645" max="5883" width="11.42578125" style="189"/>
    <col min="5884" max="5884" width="18.140625" style="189" customWidth="1"/>
    <col min="5885" max="5885" width="9.7109375" style="189" bestFit="1" customWidth="1"/>
    <col min="5886" max="5886" width="9.140625" style="189" bestFit="1" customWidth="1"/>
    <col min="5887" max="5888" width="9.140625" style="189" customWidth="1"/>
    <col min="5889" max="5889" width="9.42578125" style="189" bestFit="1" customWidth="1"/>
    <col min="5890" max="5890" width="8.42578125" style="189" bestFit="1" customWidth="1"/>
    <col min="5891" max="5893" width="8.42578125" style="189" customWidth="1"/>
    <col min="5894" max="5899" width="0" style="189" hidden="1" customWidth="1"/>
    <col min="5900" max="5900" width="9.85546875" style="189" customWidth="1"/>
    <col min="5901" max="6139" width="11.42578125" style="189"/>
    <col min="6140" max="6140" width="18.140625" style="189" customWidth="1"/>
    <col min="6141" max="6141" width="9.7109375" style="189" bestFit="1" customWidth="1"/>
    <col min="6142" max="6142" width="9.140625" style="189" bestFit="1" customWidth="1"/>
    <col min="6143" max="6144" width="9.140625" style="189" customWidth="1"/>
    <col min="6145" max="6145" width="9.42578125" style="189" bestFit="1" customWidth="1"/>
    <col min="6146" max="6146" width="8.42578125" style="189" bestFit="1" customWidth="1"/>
    <col min="6147" max="6149" width="8.42578125" style="189" customWidth="1"/>
    <col min="6150" max="6155" width="0" style="189" hidden="1" customWidth="1"/>
    <col min="6156" max="6156" width="9.85546875" style="189" customWidth="1"/>
    <col min="6157" max="6395" width="11.42578125" style="189"/>
    <col min="6396" max="6396" width="18.140625" style="189" customWidth="1"/>
    <col min="6397" max="6397" width="9.7109375" style="189" bestFit="1" customWidth="1"/>
    <col min="6398" max="6398" width="9.140625" style="189" bestFit="1" customWidth="1"/>
    <col min="6399" max="6400" width="9.140625" style="189" customWidth="1"/>
    <col min="6401" max="6401" width="9.42578125" style="189" bestFit="1" customWidth="1"/>
    <col min="6402" max="6402" width="8.42578125" style="189" bestFit="1" customWidth="1"/>
    <col min="6403" max="6405" width="8.42578125" style="189" customWidth="1"/>
    <col min="6406" max="6411" width="0" style="189" hidden="1" customWidth="1"/>
    <col min="6412" max="6412" width="9.85546875" style="189" customWidth="1"/>
    <col min="6413" max="6651" width="11.42578125" style="189"/>
    <col min="6652" max="6652" width="18.140625" style="189" customWidth="1"/>
    <col min="6653" max="6653" width="9.7109375" style="189" bestFit="1" customWidth="1"/>
    <col min="6654" max="6654" width="9.140625" style="189" bestFit="1" customWidth="1"/>
    <col min="6655" max="6656" width="9.140625" style="189" customWidth="1"/>
    <col min="6657" max="6657" width="9.42578125" style="189" bestFit="1" customWidth="1"/>
    <col min="6658" max="6658" width="8.42578125" style="189" bestFit="1" customWidth="1"/>
    <col min="6659" max="6661" width="8.42578125" style="189" customWidth="1"/>
    <col min="6662" max="6667" width="0" style="189" hidden="1" customWidth="1"/>
    <col min="6668" max="6668" width="9.85546875" style="189" customWidth="1"/>
    <col min="6669" max="6907" width="11.42578125" style="189"/>
    <col min="6908" max="6908" width="18.140625" style="189" customWidth="1"/>
    <col min="6909" max="6909" width="9.7109375" style="189" bestFit="1" customWidth="1"/>
    <col min="6910" max="6910" width="9.140625" style="189" bestFit="1" customWidth="1"/>
    <col min="6911" max="6912" width="9.140625" style="189" customWidth="1"/>
    <col min="6913" max="6913" width="9.42578125" style="189" bestFit="1" customWidth="1"/>
    <col min="6914" max="6914" width="8.42578125" style="189" bestFit="1" customWidth="1"/>
    <col min="6915" max="6917" width="8.42578125" style="189" customWidth="1"/>
    <col min="6918" max="6923" width="0" style="189" hidden="1" customWidth="1"/>
    <col min="6924" max="6924" width="9.85546875" style="189" customWidth="1"/>
    <col min="6925" max="7163" width="11.42578125" style="189"/>
    <col min="7164" max="7164" width="18.140625" style="189" customWidth="1"/>
    <col min="7165" max="7165" width="9.7109375" style="189" bestFit="1" customWidth="1"/>
    <col min="7166" max="7166" width="9.140625" style="189" bestFit="1" customWidth="1"/>
    <col min="7167" max="7168" width="9.140625" style="189" customWidth="1"/>
    <col min="7169" max="7169" width="9.42578125" style="189" bestFit="1" customWidth="1"/>
    <col min="7170" max="7170" width="8.42578125" style="189" bestFit="1" customWidth="1"/>
    <col min="7171" max="7173" width="8.42578125" style="189" customWidth="1"/>
    <col min="7174" max="7179" width="0" style="189" hidden="1" customWidth="1"/>
    <col min="7180" max="7180" width="9.85546875" style="189" customWidth="1"/>
    <col min="7181" max="7419" width="11.42578125" style="189"/>
    <col min="7420" max="7420" width="18.140625" style="189" customWidth="1"/>
    <col min="7421" max="7421" width="9.7109375" style="189" bestFit="1" customWidth="1"/>
    <col min="7422" max="7422" width="9.140625" style="189" bestFit="1" customWidth="1"/>
    <col min="7423" max="7424" width="9.140625" style="189" customWidth="1"/>
    <col min="7425" max="7425" width="9.42578125" style="189" bestFit="1" customWidth="1"/>
    <col min="7426" max="7426" width="8.42578125" style="189" bestFit="1" customWidth="1"/>
    <col min="7427" max="7429" width="8.42578125" style="189" customWidth="1"/>
    <col min="7430" max="7435" width="0" style="189" hidden="1" customWidth="1"/>
    <col min="7436" max="7436" width="9.85546875" style="189" customWidth="1"/>
    <col min="7437" max="7675" width="11.42578125" style="189"/>
    <col min="7676" max="7676" width="18.140625" style="189" customWidth="1"/>
    <col min="7677" max="7677" width="9.7109375" style="189" bestFit="1" customWidth="1"/>
    <col min="7678" max="7678" width="9.140625" style="189" bestFit="1" customWidth="1"/>
    <col min="7679" max="7680" width="9.140625" style="189" customWidth="1"/>
    <col min="7681" max="7681" width="9.42578125" style="189" bestFit="1" customWidth="1"/>
    <col min="7682" max="7682" width="8.42578125" style="189" bestFit="1" customWidth="1"/>
    <col min="7683" max="7685" width="8.42578125" style="189" customWidth="1"/>
    <col min="7686" max="7691" width="0" style="189" hidden="1" customWidth="1"/>
    <col min="7692" max="7692" width="9.85546875" style="189" customWidth="1"/>
    <col min="7693" max="7931" width="11.42578125" style="189"/>
    <col min="7932" max="7932" width="18.140625" style="189" customWidth="1"/>
    <col min="7933" max="7933" width="9.7109375" style="189" bestFit="1" customWidth="1"/>
    <col min="7934" max="7934" width="9.140625" style="189" bestFit="1" customWidth="1"/>
    <col min="7935" max="7936" width="9.140625" style="189" customWidth="1"/>
    <col min="7937" max="7937" width="9.42578125" style="189" bestFit="1" customWidth="1"/>
    <col min="7938" max="7938" width="8.42578125" style="189" bestFit="1" customWidth="1"/>
    <col min="7939" max="7941" width="8.42578125" style="189" customWidth="1"/>
    <col min="7942" max="7947" width="0" style="189" hidden="1" customWidth="1"/>
    <col min="7948" max="7948" width="9.85546875" style="189" customWidth="1"/>
    <col min="7949" max="8187" width="11.42578125" style="189"/>
    <col min="8188" max="8188" width="18.140625" style="189" customWidth="1"/>
    <col min="8189" max="8189" width="9.7109375" style="189" bestFit="1" customWidth="1"/>
    <col min="8190" max="8190" width="9.140625" style="189" bestFit="1" customWidth="1"/>
    <col min="8191" max="8192" width="9.140625" style="189" customWidth="1"/>
    <col min="8193" max="8193" width="9.42578125" style="189" bestFit="1" customWidth="1"/>
    <col min="8194" max="8194" width="8.42578125" style="189" bestFit="1" customWidth="1"/>
    <col min="8195" max="8197" width="8.42578125" style="189" customWidth="1"/>
    <col min="8198" max="8203" width="0" style="189" hidden="1" customWidth="1"/>
    <col min="8204" max="8204" width="9.85546875" style="189" customWidth="1"/>
    <col min="8205" max="8443" width="11.42578125" style="189"/>
    <col min="8444" max="8444" width="18.140625" style="189" customWidth="1"/>
    <col min="8445" max="8445" width="9.7109375" style="189" bestFit="1" customWidth="1"/>
    <col min="8446" max="8446" width="9.140625" style="189" bestFit="1" customWidth="1"/>
    <col min="8447" max="8448" width="9.140625" style="189" customWidth="1"/>
    <col min="8449" max="8449" width="9.42578125" style="189" bestFit="1" customWidth="1"/>
    <col min="8450" max="8450" width="8.42578125" style="189" bestFit="1" customWidth="1"/>
    <col min="8451" max="8453" width="8.42578125" style="189" customWidth="1"/>
    <col min="8454" max="8459" width="0" style="189" hidden="1" customWidth="1"/>
    <col min="8460" max="8460" width="9.85546875" style="189" customWidth="1"/>
    <col min="8461" max="8699" width="11.42578125" style="189"/>
    <col min="8700" max="8700" width="18.140625" style="189" customWidth="1"/>
    <col min="8701" max="8701" width="9.7109375" style="189" bestFit="1" customWidth="1"/>
    <col min="8702" max="8702" width="9.140625" style="189" bestFit="1" customWidth="1"/>
    <col min="8703" max="8704" width="9.140625" style="189" customWidth="1"/>
    <col min="8705" max="8705" width="9.42578125" style="189" bestFit="1" customWidth="1"/>
    <col min="8706" max="8706" width="8.42578125" style="189" bestFit="1" customWidth="1"/>
    <col min="8707" max="8709" width="8.42578125" style="189" customWidth="1"/>
    <col min="8710" max="8715" width="0" style="189" hidden="1" customWidth="1"/>
    <col min="8716" max="8716" width="9.85546875" style="189" customWidth="1"/>
    <col min="8717" max="8955" width="11.42578125" style="189"/>
    <col min="8956" max="8956" width="18.140625" style="189" customWidth="1"/>
    <col min="8957" max="8957" width="9.7109375" style="189" bestFit="1" customWidth="1"/>
    <col min="8958" max="8958" width="9.140625" style="189" bestFit="1" customWidth="1"/>
    <col min="8959" max="8960" width="9.140625" style="189" customWidth="1"/>
    <col min="8961" max="8961" width="9.42578125" style="189" bestFit="1" customWidth="1"/>
    <col min="8962" max="8962" width="8.42578125" style="189" bestFit="1" customWidth="1"/>
    <col min="8963" max="8965" width="8.42578125" style="189" customWidth="1"/>
    <col min="8966" max="8971" width="0" style="189" hidden="1" customWidth="1"/>
    <col min="8972" max="8972" width="9.85546875" style="189" customWidth="1"/>
    <col min="8973" max="9211" width="11.42578125" style="189"/>
    <col min="9212" max="9212" width="18.140625" style="189" customWidth="1"/>
    <col min="9213" max="9213" width="9.7109375" style="189" bestFit="1" customWidth="1"/>
    <col min="9214" max="9214" width="9.140625" style="189" bestFit="1" customWidth="1"/>
    <col min="9215" max="9216" width="9.140625" style="189" customWidth="1"/>
    <col min="9217" max="9217" width="9.42578125" style="189" bestFit="1" customWidth="1"/>
    <col min="9218" max="9218" width="8.42578125" style="189" bestFit="1" customWidth="1"/>
    <col min="9219" max="9221" width="8.42578125" style="189" customWidth="1"/>
    <col min="9222" max="9227" width="0" style="189" hidden="1" customWidth="1"/>
    <col min="9228" max="9228" width="9.85546875" style="189" customWidth="1"/>
    <col min="9229" max="9467" width="11.42578125" style="189"/>
    <col min="9468" max="9468" width="18.140625" style="189" customWidth="1"/>
    <col min="9469" max="9469" width="9.7109375" style="189" bestFit="1" customWidth="1"/>
    <col min="9470" max="9470" width="9.140625" style="189" bestFit="1" customWidth="1"/>
    <col min="9471" max="9472" width="9.140625" style="189" customWidth="1"/>
    <col min="9473" max="9473" width="9.42578125" style="189" bestFit="1" customWidth="1"/>
    <col min="9474" max="9474" width="8.42578125" style="189" bestFit="1" customWidth="1"/>
    <col min="9475" max="9477" width="8.42578125" style="189" customWidth="1"/>
    <col min="9478" max="9483" width="0" style="189" hidden="1" customWidth="1"/>
    <col min="9484" max="9484" width="9.85546875" style="189" customWidth="1"/>
    <col min="9485" max="9723" width="11.42578125" style="189"/>
    <col min="9724" max="9724" width="18.140625" style="189" customWidth="1"/>
    <col min="9725" max="9725" width="9.7109375" style="189" bestFit="1" customWidth="1"/>
    <col min="9726" max="9726" width="9.140625" style="189" bestFit="1" customWidth="1"/>
    <col min="9727" max="9728" width="9.140625" style="189" customWidth="1"/>
    <col min="9729" max="9729" width="9.42578125" style="189" bestFit="1" customWidth="1"/>
    <col min="9730" max="9730" width="8.42578125" style="189" bestFit="1" customWidth="1"/>
    <col min="9731" max="9733" width="8.42578125" style="189" customWidth="1"/>
    <col min="9734" max="9739" width="0" style="189" hidden="1" customWidth="1"/>
    <col min="9740" max="9740" width="9.85546875" style="189" customWidth="1"/>
    <col min="9741" max="9979" width="11.42578125" style="189"/>
    <col min="9980" max="9980" width="18.140625" style="189" customWidth="1"/>
    <col min="9981" max="9981" width="9.7109375" style="189" bestFit="1" customWidth="1"/>
    <col min="9982" max="9982" width="9.140625" style="189" bestFit="1" customWidth="1"/>
    <col min="9983" max="9984" width="9.140625" style="189" customWidth="1"/>
    <col min="9985" max="9985" width="9.42578125" style="189" bestFit="1" customWidth="1"/>
    <col min="9986" max="9986" width="8.42578125" style="189" bestFit="1" customWidth="1"/>
    <col min="9987" max="9989" width="8.42578125" style="189" customWidth="1"/>
    <col min="9990" max="9995" width="0" style="189" hidden="1" customWidth="1"/>
    <col min="9996" max="9996" width="9.85546875" style="189" customWidth="1"/>
    <col min="9997" max="10235" width="11.42578125" style="189"/>
    <col min="10236" max="10236" width="18.140625" style="189" customWidth="1"/>
    <col min="10237" max="10237" width="9.7109375" style="189" bestFit="1" customWidth="1"/>
    <col min="10238" max="10238" width="9.140625" style="189" bestFit="1" customWidth="1"/>
    <col min="10239" max="10240" width="9.140625" style="189" customWidth="1"/>
    <col min="10241" max="10241" width="9.42578125" style="189" bestFit="1" customWidth="1"/>
    <col min="10242" max="10242" width="8.42578125" style="189" bestFit="1" customWidth="1"/>
    <col min="10243" max="10245" width="8.42578125" style="189" customWidth="1"/>
    <col min="10246" max="10251" width="0" style="189" hidden="1" customWidth="1"/>
    <col min="10252" max="10252" width="9.85546875" style="189" customWidth="1"/>
    <col min="10253" max="10491" width="11.42578125" style="189"/>
    <col min="10492" max="10492" width="18.140625" style="189" customWidth="1"/>
    <col min="10493" max="10493" width="9.7109375" style="189" bestFit="1" customWidth="1"/>
    <col min="10494" max="10494" width="9.140625" style="189" bestFit="1" customWidth="1"/>
    <col min="10495" max="10496" width="9.140625" style="189" customWidth="1"/>
    <col min="10497" max="10497" width="9.42578125" style="189" bestFit="1" customWidth="1"/>
    <col min="10498" max="10498" width="8.42578125" style="189" bestFit="1" customWidth="1"/>
    <col min="10499" max="10501" width="8.42578125" style="189" customWidth="1"/>
    <col min="10502" max="10507" width="0" style="189" hidden="1" customWidth="1"/>
    <col min="10508" max="10508" width="9.85546875" style="189" customWidth="1"/>
    <col min="10509" max="10747" width="11.42578125" style="189"/>
    <col min="10748" max="10748" width="18.140625" style="189" customWidth="1"/>
    <col min="10749" max="10749" width="9.7109375" style="189" bestFit="1" customWidth="1"/>
    <col min="10750" max="10750" width="9.140625" style="189" bestFit="1" customWidth="1"/>
    <col min="10751" max="10752" width="9.140625" style="189" customWidth="1"/>
    <col min="10753" max="10753" width="9.42578125" style="189" bestFit="1" customWidth="1"/>
    <col min="10754" max="10754" width="8.42578125" style="189" bestFit="1" customWidth="1"/>
    <col min="10755" max="10757" width="8.42578125" style="189" customWidth="1"/>
    <col min="10758" max="10763" width="0" style="189" hidden="1" customWidth="1"/>
    <col min="10764" max="10764" width="9.85546875" style="189" customWidth="1"/>
    <col min="10765" max="11003" width="11.42578125" style="189"/>
    <col min="11004" max="11004" width="18.140625" style="189" customWidth="1"/>
    <col min="11005" max="11005" width="9.7109375" style="189" bestFit="1" customWidth="1"/>
    <col min="11006" max="11006" width="9.140625" style="189" bestFit="1" customWidth="1"/>
    <col min="11007" max="11008" width="9.140625" style="189" customWidth="1"/>
    <col min="11009" max="11009" width="9.42578125" style="189" bestFit="1" customWidth="1"/>
    <col min="11010" max="11010" width="8.42578125" style="189" bestFit="1" customWidth="1"/>
    <col min="11011" max="11013" width="8.42578125" style="189" customWidth="1"/>
    <col min="11014" max="11019" width="0" style="189" hidden="1" customWidth="1"/>
    <col min="11020" max="11020" width="9.85546875" style="189" customWidth="1"/>
    <col min="11021" max="11259" width="11.42578125" style="189"/>
    <col min="11260" max="11260" width="18.140625" style="189" customWidth="1"/>
    <col min="11261" max="11261" width="9.7109375" style="189" bestFit="1" customWidth="1"/>
    <col min="11262" max="11262" width="9.140625" style="189" bestFit="1" customWidth="1"/>
    <col min="11263" max="11264" width="9.140625" style="189" customWidth="1"/>
    <col min="11265" max="11265" width="9.42578125" style="189" bestFit="1" customWidth="1"/>
    <col min="11266" max="11266" width="8.42578125" style="189" bestFit="1" customWidth="1"/>
    <col min="11267" max="11269" width="8.42578125" style="189" customWidth="1"/>
    <col min="11270" max="11275" width="0" style="189" hidden="1" customWidth="1"/>
    <col min="11276" max="11276" width="9.85546875" style="189" customWidth="1"/>
    <col min="11277" max="11515" width="11.42578125" style="189"/>
    <col min="11516" max="11516" width="18.140625" style="189" customWidth="1"/>
    <col min="11517" max="11517" width="9.7109375" style="189" bestFit="1" customWidth="1"/>
    <col min="11518" max="11518" width="9.140625" style="189" bestFit="1" customWidth="1"/>
    <col min="11519" max="11520" width="9.140625" style="189" customWidth="1"/>
    <col min="11521" max="11521" width="9.42578125" style="189" bestFit="1" customWidth="1"/>
    <col min="11522" max="11522" width="8.42578125" style="189" bestFit="1" customWidth="1"/>
    <col min="11523" max="11525" width="8.42578125" style="189" customWidth="1"/>
    <col min="11526" max="11531" width="0" style="189" hidden="1" customWidth="1"/>
    <col min="11532" max="11532" width="9.85546875" style="189" customWidth="1"/>
    <col min="11533" max="11771" width="11.42578125" style="189"/>
    <col min="11772" max="11772" width="18.140625" style="189" customWidth="1"/>
    <col min="11773" max="11773" width="9.7109375" style="189" bestFit="1" customWidth="1"/>
    <col min="11774" max="11774" width="9.140625" style="189" bestFit="1" customWidth="1"/>
    <col min="11775" max="11776" width="9.140625" style="189" customWidth="1"/>
    <col min="11777" max="11777" width="9.42578125" style="189" bestFit="1" customWidth="1"/>
    <col min="11778" max="11778" width="8.42578125" style="189" bestFit="1" customWidth="1"/>
    <col min="11779" max="11781" width="8.42578125" style="189" customWidth="1"/>
    <col min="11782" max="11787" width="0" style="189" hidden="1" customWidth="1"/>
    <col min="11788" max="11788" width="9.85546875" style="189" customWidth="1"/>
    <col min="11789" max="12027" width="11.42578125" style="189"/>
    <col min="12028" max="12028" width="18.140625" style="189" customWidth="1"/>
    <col min="12029" max="12029" width="9.7109375" style="189" bestFit="1" customWidth="1"/>
    <col min="12030" max="12030" width="9.140625" style="189" bestFit="1" customWidth="1"/>
    <col min="12031" max="12032" width="9.140625" style="189" customWidth="1"/>
    <col min="12033" max="12033" width="9.42578125" style="189" bestFit="1" customWidth="1"/>
    <col min="12034" max="12034" width="8.42578125" style="189" bestFit="1" customWidth="1"/>
    <col min="12035" max="12037" width="8.42578125" style="189" customWidth="1"/>
    <col min="12038" max="12043" width="0" style="189" hidden="1" customWidth="1"/>
    <col min="12044" max="12044" width="9.85546875" style="189" customWidth="1"/>
    <col min="12045" max="12283" width="11.42578125" style="189"/>
    <col min="12284" max="12284" width="18.140625" style="189" customWidth="1"/>
    <col min="12285" max="12285" width="9.7109375" style="189" bestFit="1" customWidth="1"/>
    <col min="12286" max="12286" width="9.140625" style="189" bestFit="1" customWidth="1"/>
    <col min="12287" max="12288" width="9.140625" style="189" customWidth="1"/>
    <col min="12289" max="12289" width="9.42578125" style="189" bestFit="1" customWidth="1"/>
    <col min="12290" max="12290" width="8.42578125" style="189" bestFit="1" customWidth="1"/>
    <col min="12291" max="12293" width="8.42578125" style="189" customWidth="1"/>
    <col min="12294" max="12299" width="0" style="189" hidden="1" customWidth="1"/>
    <col min="12300" max="12300" width="9.85546875" style="189" customWidth="1"/>
    <col min="12301" max="12539" width="11.42578125" style="189"/>
    <col min="12540" max="12540" width="18.140625" style="189" customWidth="1"/>
    <col min="12541" max="12541" width="9.7109375" style="189" bestFit="1" customWidth="1"/>
    <col min="12542" max="12542" width="9.140625" style="189" bestFit="1" customWidth="1"/>
    <col min="12543" max="12544" width="9.140625" style="189" customWidth="1"/>
    <col min="12545" max="12545" width="9.42578125" style="189" bestFit="1" customWidth="1"/>
    <col min="12546" max="12546" width="8.42578125" style="189" bestFit="1" customWidth="1"/>
    <col min="12547" max="12549" width="8.42578125" style="189" customWidth="1"/>
    <col min="12550" max="12555" width="0" style="189" hidden="1" customWidth="1"/>
    <col min="12556" max="12556" width="9.85546875" style="189" customWidth="1"/>
    <col min="12557" max="12795" width="11.42578125" style="189"/>
    <col min="12796" max="12796" width="18.140625" style="189" customWidth="1"/>
    <col min="12797" max="12797" width="9.7109375" style="189" bestFit="1" customWidth="1"/>
    <col min="12798" max="12798" width="9.140625" style="189" bestFit="1" customWidth="1"/>
    <col min="12799" max="12800" width="9.140625" style="189" customWidth="1"/>
    <col min="12801" max="12801" width="9.42578125" style="189" bestFit="1" customWidth="1"/>
    <col min="12802" max="12802" width="8.42578125" style="189" bestFit="1" customWidth="1"/>
    <col min="12803" max="12805" width="8.42578125" style="189" customWidth="1"/>
    <col min="12806" max="12811" width="0" style="189" hidden="1" customWidth="1"/>
    <col min="12812" max="12812" width="9.85546875" style="189" customWidth="1"/>
    <col min="12813" max="13051" width="11.42578125" style="189"/>
    <col min="13052" max="13052" width="18.140625" style="189" customWidth="1"/>
    <col min="13053" max="13053" width="9.7109375" style="189" bestFit="1" customWidth="1"/>
    <col min="13054" max="13054" width="9.140625" style="189" bestFit="1" customWidth="1"/>
    <col min="13055" max="13056" width="9.140625" style="189" customWidth="1"/>
    <col min="13057" max="13057" width="9.42578125" style="189" bestFit="1" customWidth="1"/>
    <col min="13058" max="13058" width="8.42578125" style="189" bestFit="1" customWidth="1"/>
    <col min="13059" max="13061" width="8.42578125" style="189" customWidth="1"/>
    <col min="13062" max="13067" width="0" style="189" hidden="1" customWidth="1"/>
    <col min="13068" max="13068" width="9.85546875" style="189" customWidth="1"/>
    <col min="13069" max="13307" width="11.42578125" style="189"/>
    <col min="13308" max="13308" width="18.140625" style="189" customWidth="1"/>
    <col min="13309" max="13309" width="9.7109375" style="189" bestFit="1" customWidth="1"/>
    <col min="13310" max="13310" width="9.140625" style="189" bestFit="1" customWidth="1"/>
    <col min="13311" max="13312" width="9.140625" style="189" customWidth="1"/>
    <col min="13313" max="13313" width="9.42578125" style="189" bestFit="1" customWidth="1"/>
    <col min="13314" max="13314" width="8.42578125" style="189" bestFit="1" customWidth="1"/>
    <col min="13315" max="13317" width="8.42578125" style="189" customWidth="1"/>
    <col min="13318" max="13323" width="0" style="189" hidden="1" customWidth="1"/>
    <col min="13324" max="13324" width="9.85546875" style="189" customWidth="1"/>
    <col min="13325" max="13563" width="11.42578125" style="189"/>
    <col min="13564" max="13564" width="18.140625" style="189" customWidth="1"/>
    <col min="13565" max="13565" width="9.7109375" style="189" bestFit="1" customWidth="1"/>
    <col min="13566" max="13566" width="9.140625" style="189" bestFit="1" customWidth="1"/>
    <col min="13567" max="13568" width="9.140625" style="189" customWidth="1"/>
    <col min="13569" max="13569" width="9.42578125" style="189" bestFit="1" customWidth="1"/>
    <col min="13570" max="13570" width="8.42578125" style="189" bestFit="1" customWidth="1"/>
    <col min="13571" max="13573" width="8.42578125" style="189" customWidth="1"/>
    <col min="13574" max="13579" width="0" style="189" hidden="1" customWidth="1"/>
    <col min="13580" max="13580" width="9.85546875" style="189" customWidth="1"/>
    <col min="13581" max="13819" width="11.42578125" style="189"/>
    <col min="13820" max="13820" width="18.140625" style="189" customWidth="1"/>
    <col min="13821" max="13821" width="9.7109375" style="189" bestFit="1" customWidth="1"/>
    <col min="13822" max="13822" width="9.140625" style="189" bestFit="1" customWidth="1"/>
    <col min="13823" max="13824" width="9.140625" style="189" customWidth="1"/>
    <col min="13825" max="13825" width="9.42578125" style="189" bestFit="1" customWidth="1"/>
    <col min="13826" max="13826" width="8.42578125" style="189" bestFit="1" customWidth="1"/>
    <col min="13827" max="13829" width="8.42578125" style="189" customWidth="1"/>
    <col min="13830" max="13835" width="0" style="189" hidden="1" customWidth="1"/>
    <col min="13836" max="13836" width="9.85546875" style="189" customWidth="1"/>
    <col min="13837" max="14075" width="11.42578125" style="189"/>
    <col min="14076" max="14076" width="18.140625" style="189" customWidth="1"/>
    <col min="14077" max="14077" width="9.7109375" style="189" bestFit="1" customWidth="1"/>
    <col min="14078" max="14078" width="9.140625" style="189" bestFit="1" customWidth="1"/>
    <col min="14079" max="14080" width="9.140625" style="189" customWidth="1"/>
    <col min="14081" max="14081" width="9.42578125" style="189" bestFit="1" customWidth="1"/>
    <col min="14082" max="14082" width="8.42578125" style="189" bestFit="1" customWidth="1"/>
    <col min="14083" max="14085" width="8.42578125" style="189" customWidth="1"/>
    <col min="14086" max="14091" width="0" style="189" hidden="1" customWidth="1"/>
    <col min="14092" max="14092" width="9.85546875" style="189" customWidth="1"/>
    <col min="14093" max="14331" width="11.42578125" style="189"/>
    <col min="14332" max="14332" width="18.140625" style="189" customWidth="1"/>
    <col min="14333" max="14333" width="9.7109375" style="189" bestFit="1" customWidth="1"/>
    <col min="14334" max="14334" width="9.140625" style="189" bestFit="1" customWidth="1"/>
    <col min="14335" max="14336" width="9.140625" style="189" customWidth="1"/>
    <col min="14337" max="14337" width="9.42578125" style="189" bestFit="1" customWidth="1"/>
    <col min="14338" max="14338" width="8.42578125" style="189" bestFit="1" customWidth="1"/>
    <col min="14339" max="14341" width="8.42578125" style="189" customWidth="1"/>
    <col min="14342" max="14347" width="0" style="189" hidden="1" customWidth="1"/>
    <col min="14348" max="14348" width="9.85546875" style="189" customWidth="1"/>
    <col min="14349" max="14587" width="11.42578125" style="189"/>
    <col min="14588" max="14588" width="18.140625" style="189" customWidth="1"/>
    <col min="14589" max="14589" width="9.7109375" style="189" bestFit="1" customWidth="1"/>
    <col min="14590" max="14590" width="9.140625" style="189" bestFit="1" customWidth="1"/>
    <col min="14591" max="14592" width="9.140625" style="189" customWidth="1"/>
    <col min="14593" max="14593" width="9.42578125" style="189" bestFit="1" customWidth="1"/>
    <col min="14594" max="14594" width="8.42578125" style="189" bestFit="1" customWidth="1"/>
    <col min="14595" max="14597" width="8.42578125" style="189" customWidth="1"/>
    <col min="14598" max="14603" width="0" style="189" hidden="1" customWidth="1"/>
    <col min="14604" max="14604" width="9.85546875" style="189" customWidth="1"/>
    <col min="14605" max="14843" width="11.42578125" style="189"/>
    <col min="14844" max="14844" width="18.140625" style="189" customWidth="1"/>
    <col min="14845" max="14845" width="9.7109375" style="189" bestFit="1" customWidth="1"/>
    <col min="14846" max="14846" width="9.140625" style="189" bestFit="1" customWidth="1"/>
    <col min="14847" max="14848" width="9.140625" style="189" customWidth="1"/>
    <col min="14849" max="14849" width="9.42578125" style="189" bestFit="1" customWidth="1"/>
    <col min="14850" max="14850" width="8.42578125" style="189" bestFit="1" customWidth="1"/>
    <col min="14851" max="14853" width="8.42578125" style="189" customWidth="1"/>
    <col min="14854" max="14859" width="0" style="189" hidden="1" customWidth="1"/>
    <col min="14860" max="14860" width="9.85546875" style="189" customWidth="1"/>
    <col min="14861" max="15099" width="11.42578125" style="189"/>
    <col min="15100" max="15100" width="18.140625" style="189" customWidth="1"/>
    <col min="15101" max="15101" width="9.7109375" style="189" bestFit="1" customWidth="1"/>
    <col min="15102" max="15102" width="9.140625" style="189" bestFit="1" customWidth="1"/>
    <col min="15103" max="15104" width="9.140625" style="189" customWidth="1"/>
    <col min="15105" max="15105" width="9.42578125" style="189" bestFit="1" customWidth="1"/>
    <col min="15106" max="15106" width="8.42578125" style="189" bestFit="1" customWidth="1"/>
    <col min="15107" max="15109" width="8.42578125" style="189" customWidth="1"/>
    <col min="15110" max="15115" width="0" style="189" hidden="1" customWidth="1"/>
    <col min="15116" max="15116" width="9.85546875" style="189" customWidth="1"/>
    <col min="15117" max="15355" width="11.42578125" style="189"/>
    <col min="15356" max="15356" width="18.140625" style="189" customWidth="1"/>
    <col min="15357" max="15357" width="9.7109375" style="189" bestFit="1" customWidth="1"/>
    <col min="15358" max="15358" width="9.140625" style="189" bestFit="1" customWidth="1"/>
    <col min="15359" max="15360" width="9.140625" style="189" customWidth="1"/>
    <col min="15361" max="15361" width="9.42578125" style="189" bestFit="1" customWidth="1"/>
    <col min="15362" max="15362" width="8.42578125" style="189" bestFit="1" customWidth="1"/>
    <col min="15363" max="15365" width="8.42578125" style="189" customWidth="1"/>
    <col min="15366" max="15371" width="0" style="189" hidden="1" customWidth="1"/>
    <col min="15372" max="15372" width="9.85546875" style="189" customWidth="1"/>
    <col min="15373" max="15611" width="11.42578125" style="189"/>
    <col min="15612" max="15612" width="18.140625" style="189" customWidth="1"/>
    <col min="15613" max="15613" width="9.7109375" style="189" bestFit="1" customWidth="1"/>
    <col min="15614" max="15614" width="9.140625" style="189" bestFit="1" customWidth="1"/>
    <col min="15615" max="15616" width="9.140625" style="189" customWidth="1"/>
    <col min="15617" max="15617" width="9.42578125" style="189" bestFit="1" customWidth="1"/>
    <col min="15618" max="15618" width="8.42578125" style="189" bestFit="1" customWidth="1"/>
    <col min="15619" max="15621" width="8.42578125" style="189" customWidth="1"/>
    <col min="15622" max="15627" width="0" style="189" hidden="1" customWidth="1"/>
    <col min="15628" max="15628" width="9.85546875" style="189" customWidth="1"/>
    <col min="15629" max="15867" width="11.42578125" style="189"/>
    <col min="15868" max="15868" width="18.140625" style="189" customWidth="1"/>
    <col min="15869" max="15869" width="9.7109375" style="189" bestFit="1" customWidth="1"/>
    <col min="15870" max="15870" width="9.140625" style="189" bestFit="1" customWidth="1"/>
    <col min="15871" max="15872" width="9.140625" style="189" customWidth="1"/>
    <col min="15873" max="15873" width="9.42578125" style="189" bestFit="1" customWidth="1"/>
    <col min="15874" max="15874" width="8.42578125" style="189" bestFit="1" customWidth="1"/>
    <col min="15875" max="15877" width="8.42578125" style="189" customWidth="1"/>
    <col min="15878" max="15883" width="0" style="189" hidden="1" customWidth="1"/>
    <col min="15884" max="15884" width="9.85546875" style="189" customWidth="1"/>
    <col min="15885" max="16123" width="11.42578125" style="189"/>
    <col min="16124" max="16124" width="18.140625" style="189" customWidth="1"/>
    <col min="16125" max="16125" width="9.7109375" style="189" bestFit="1" customWidth="1"/>
    <col min="16126" max="16126" width="9.140625" style="189" bestFit="1" customWidth="1"/>
    <col min="16127" max="16128" width="9.140625" style="189" customWidth="1"/>
    <col min="16129" max="16129" width="9.42578125" style="189" bestFit="1" customWidth="1"/>
    <col min="16130" max="16130" width="8.42578125" style="189" bestFit="1" customWidth="1"/>
    <col min="16131" max="16133" width="8.42578125" style="189" customWidth="1"/>
    <col min="16134" max="16139" width="0" style="189" hidden="1" customWidth="1"/>
    <col min="16140" max="16140" width="9.85546875" style="189" customWidth="1"/>
    <col min="16141" max="16384" width="11.42578125" style="189"/>
  </cols>
  <sheetData>
    <row r="1" spans="1:16" s="190" customFormat="1" ht="12.75" customHeight="1" x14ac:dyDescent="0.2">
      <c r="B1" s="203"/>
      <c r="C1" s="203"/>
      <c r="D1" s="203"/>
      <c r="E1" s="203"/>
      <c r="F1" s="203"/>
      <c r="G1" s="203"/>
      <c r="H1" s="203"/>
      <c r="I1" s="203"/>
      <c r="J1" s="203"/>
      <c r="K1" s="203"/>
      <c r="L1" s="203"/>
    </row>
    <row r="2" spans="1:16" s="190" customFormat="1" ht="12.75" customHeight="1" x14ac:dyDescent="0.2">
      <c r="A2" s="217" t="s">
        <v>121</v>
      </c>
      <c r="B2" s="203"/>
      <c r="C2" s="203"/>
      <c r="D2" s="203"/>
      <c r="E2" s="203"/>
      <c r="F2" s="203"/>
      <c r="G2" s="203"/>
      <c r="H2" s="203"/>
      <c r="I2" s="203"/>
      <c r="K2" s="203"/>
      <c r="L2" s="203"/>
    </row>
    <row r="3" spans="1:16" s="190" customFormat="1" ht="12.75" customHeight="1" x14ac:dyDescent="0.25">
      <c r="A3" s="217" t="s">
        <v>122</v>
      </c>
      <c r="B3" s="203"/>
      <c r="C3" s="203"/>
      <c r="D3" s="203"/>
      <c r="E3" s="203"/>
      <c r="F3" s="203"/>
      <c r="G3" s="203"/>
      <c r="H3" s="203"/>
      <c r="I3" s="203"/>
      <c r="J3" s="359"/>
      <c r="K3" s="203"/>
      <c r="L3" s="203"/>
    </row>
    <row r="4" spans="1:16" s="190" customFormat="1" ht="12.75" customHeight="1" x14ac:dyDescent="0.2">
      <c r="B4" s="203"/>
      <c r="C4" s="203"/>
      <c r="D4" s="203"/>
      <c r="E4" s="203"/>
      <c r="F4" s="203"/>
      <c r="G4" s="203"/>
      <c r="H4" s="203"/>
      <c r="I4" s="203"/>
      <c r="J4" s="203"/>
      <c r="K4" s="203"/>
      <c r="L4" s="203"/>
    </row>
    <row r="5" spans="1:16" s="190" customFormat="1" ht="12.75" x14ac:dyDescent="0.2">
      <c r="B5" s="425" t="s">
        <v>103</v>
      </c>
      <c r="C5" s="425"/>
      <c r="D5" s="425"/>
      <c r="E5" s="425"/>
      <c r="F5" s="425"/>
      <c r="G5" s="425"/>
      <c r="H5" s="425"/>
      <c r="I5" s="425"/>
      <c r="J5" s="425"/>
      <c r="K5" s="425"/>
      <c r="M5" s="390" t="s">
        <v>595</v>
      </c>
      <c r="O5" s="360"/>
    </row>
    <row r="6" spans="1:16" s="190" customFormat="1" ht="12.75" x14ac:dyDescent="0.2">
      <c r="B6" s="438" t="str">
        <f>'Solicitudes Regiones'!$B$6:$P$6</f>
        <v>Acumuladas de julio de 2008 a septiembre de 2018</v>
      </c>
      <c r="C6" s="438"/>
      <c r="D6" s="438"/>
      <c r="E6" s="438"/>
      <c r="F6" s="438"/>
      <c r="G6" s="438"/>
      <c r="H6" s="438"/>
      <c r="I6" s="438"/>
      <c r="J6" s="438"/>
      <c r="K6" s="438"/>
      <c r="L6" s="231"/>
    </row>
    <row r="7" spans="1:16" x14ac:dyDescent="0.2">
      <c r="B7" s="191"/>
      <c r="C7" s="192"/>
      <c r="D7" s="192"/>
      <c r="E7" s="192"/>
      <c r="F7" s="192"/>
      <c r="G7" s="192"/>
      <c r="H7" s="192"/>
      <c r="I7" s="192"/>
      <c r="J7" s="192"/>
      <c r="K7" s="192"/>
      <c r="L7" s="192"/>
    </row>
    <row r="8" spans="1:16" ht="15" customHeight="1" x14ac:dyDescent="0.2">
      <c r="B8" s="454" t="s">
        <v>73</v>
      </c>
      <c r="C8" s="455"/>
      <c r="D8" s="455"/>
      <c r="E8" s="455"/>
      <c r="F8" s="455"/>
      <c r="G8" s="455"/>
      <c r="H8" s="455"/>
      <c r="I8" s="455"/>
      <c r="J8" s="455"/>
      <c r="K8" s="456"/>
      <c r="L8" s="208"/>
    </row>
    <row r="9" spans="1:16" ht="20.25" customHeight="1" x14ac:dyDescent="0.2">
      <c r="B9" s="453" t="s">
        <v>74</v>
      </c>
      <c r="C9" s="454" t="s">
        <v>2</v>
      </c>
      <c r="D9" s="455"/>
      <c r="E9" s="455"/>
      <c r="F9" s="455"/>
      <c r="G9" s="455"/>
      <c r="H9" s="455"/>
      <c r="I9" s="455"/>
      <c r="J9" s="455"/>
      <c r="K9" s="456"/>
    </row>
    <row r="10" spans="1:16" ht="24" x14ac:dyDescent="0.2">
      <c r="B10" s="453"/>
      <c r="C10" s="186" t="s">
        <v>75</v>
      </c>
      <c r="D10" s="186" t="s">
        <v>76</v>
      </c>
      <c r="E10" s="186" t="s">
        <v>77</v>
      </c>
      <c r="F10" s="186" t="s">
        <v>78</v>
      </c>
      <c r="G10" s="186" t="s">
        <v>8</v>
      </c>
      <c r="H10" s="186" t="s">
        <v>79</v>
      </c>
      <c r="I10" s="186" t="s">
        <v>80</v>
      </c>
      <c r="J10" s="186" t="s">
        <v>81</v>
      </c>
      <c r="K10" s="247" t="s">
        <v>46</v>
      </c>
    </row>
    <row r="11" spans="1:16" x14ac:dyDescent="0.2">
      <c r="B11" s="181" t="s">
        <v>56</v>
      </c>
      <c r="C11" s="181">
        <v>8401</v>
      </c>
      <c r="D11" s="181">
        <v>4602</v>
      </c>
      <c r="E11" s="181">
        <f>C11+D11</f>
        <v>13003</v>
      </c>
      <c r="F11" s="182">
        <f>E11/$E$49</f>
        <v>0.18269568516150789</v>
      </c>
      <c r="G11" s="181">
        <v>27170</v>
      </c>
      <c r="H11" s="181">
        <v>1789</v>
      </c>
      <c r="I11" s="181">
        <f>G11+H11</f>
        <v>28959</v>
      </c>
      <c r="J11" s="182">
        <f>I11/$I$49</f>
        <v>0.17285240187183651</v>
      </c>
      <c r="K11" s="181">
        <f t="shared" ref="K11:K48" si="0">E11+I11</f>
        <v>41962</v>
      </c>
      <c r="P11" s="194"/>
    </row>
    <row r="12" spans="1:16" x14ac:dyDescent="0.2">
      <c r="B12" s="181" t="s">
        <v>183</v>
      </c>
      <c r="C12" s="181">
        <v>896</v>
      </c>
      <c r="D12" s="181">
        <v>392</v>
      </c>
      <c r="E12" s="181">
        <f t="shared" ref="E12:E48" si="1">C12+D12</f>
        <v>1288</v>
      </c>
      <c r="F12" s="182">
        <f t="shared" ref="F12:F48" si="2">E12/$E$49</f>
        <v>1.809675017211583E-2</v>
      </c>
      <c r="G12" s="181">
        <v>2310</v>
      </c>
      <c r="H12" s="181">
        <v>128</v>
      </c>
      <c r="I12" s="181">
        <f t="shared" ref="I12:I48" si="3">G12+H12</f>
        <v>2438</v>
      </c>
      <c r="J12" s="182">
        <f t="shared" ref="J12:J48" si="4">I12/$I$49</f>
        <v>1.4552096265877185E-2</v>
      </c>
      <c r="K12" s="181">
        <f t="shared" si="0"/>
        <v>3726</v>
      </c>
      <c r="P12" s="194"/>
    </row>
    <row r="13" spans="1:16" x14ac:dyDescent="0.2">
      <c r="B13" s="181" t="s">
        <v>184</v>
      </c>
      <c r="C13" s="181">
        <v>667</v>
      </c>
      <c r="D13" s="181">
        <v>218</v>
      </c>
      <c r="E13" s="181">
        <f t="shared" si="1"/>
        <v>885</v>
      </c>
      <c r="F13" s="182">
        <f t="shared" si="2"/>
        <v>1.2434490607393253E-2</v>
      </c>
      <c r="G13" s="181">
        <v>1538</v>
      </c>
      <c r="H13" s="181">
        <v>57</v>
      </c>
      <c r="I13" s="181">
        <f t="shared" si="3"/>
        <v>1595</v>
      </c>
      <c r="J13" s="182">
        <f t="shared" si="4"/>
        <v>9.5203418966669853E-3</v>
      </c>
      <c r="K13" s="181">
        <f t="shared" si="0"/>
        <v>2480</v>
      </c>
      <c r="P13" s="194"/>
    </row>
    <row r="14" spans="1:16" x14ac:dyDescent="0.2">
      <c r="B14" s="181" t="s">
        <v>185</v>
      </c>
      <c r="C14" s="181">
        <v>7861</v>
      </c>
      <c r="D14" s="181">
        <v>2977</v>
      </c>
      <c r="E14" s="181">
        <f t="shared" si="1"/>
        <v>10838</v>
      </c>
      <c r="F14" s="182">
        <f t="shared" si="2"/>
        <v>0.15227684655698087</v>
      </c>
      <c r="G14" s="181">
        <v>27747</v>
      </c>
      <c r="H14" s="181">
        <v>1265</v>
      </c>
      <c r="I14" s="181">
        <f t="shared" si="3"/>
        <v>29012</v>
      </c>
      <c r="J14" s="182">
        <f t="shared" si="4"/>
        <v>0.17316875179065991</v>
      </c>
      <c r="K14" s="181">
        <f t="shared" si="0"/>
        <v>39850</v>
      </c>
      <c r="P14" s="194"/>
    </row>
    <row r="15" spans="1:16" x14ac:dyDescent="0.2">
      <c r="B15" s="181" t="s">
        <v>186</v>
      </c>
      <c r="C15" s="181">
        <v>95</v>
      </c>
      <c r="D15" s="181">
        <v>58</v>
      </c>
      <c r="E15" s="181">
        <f t="shared" si="1"/>
        <v>153</v>
      </c>
      <c r="F15" s="182">
        <f t="shared" si="2"/>
        <v>2.1496915965323929E-3</v>
      </c>
      <c r="G15" s="181">
        <v>211</v>
      </c>
      <c r="H15" s="181">
        <v>27</v>
      </c>
      <c r="I15" s="181">
        <f t="shared" si="3"/>
        <v>238</v>
      </c>
      <c r="J15" s="182">
        <f t="shared" si="4"/>
        <v>1.4205902015089293E-3</v>
      </c>
      <c r="K15" s="181">
        <f t="shared" si="0"/>
        <v>391</v>
      </c>
      <c r="P15" s="194"/>
    </row>
    <row r="16" spans="1:16" x14ac:dyDescent="0.2">
      <c r="B16" s="181" t="s">
        <v>187</v>
      </c>
      <c r="C16" s="181">
        <v>1521</v>
      </c>
      <c r="D16" s="181">
        <v>685</v>
      </c>
      <c r="E16" s="181">
        <f t="shared" si="1"/>
        <v>2206</v>
      </c>
      <c r="F16" s="182">
        <f t="shared" si="2"/>
        <v>3.0994899751310187E-2</v>
      </c>
      <c r="G16" s="181">
        <v>6017</v>
      </c>
      <c r="H16" s="181">
        <v>313</v>
      </c>
      <c r="I16" s="181">
        <f t="shared" si="3"/>
        <v>6330</v>
      </c>
      <c r="J16" s="182">
        <f t="shared" si="4"/>
        <v>3.7782924267023205E-2</v>
      </c>
      <c r="K16" s="181">
        <f t="shared" si="0"/>
        <v>8536</v>
      </c>
      <c r="P16" s="194"/>
    </row>
    <row r="17" spans="2:16" x14ac:dyDescent="0.2">
      <c r="B17" s="181" t="s">
        <v>188</v>
      </c>
      <c r="C17" s="181">
        <v>156</v>
      </c>
      <c r="D17" s="181">
        <v>72</v>
      </c>
      <c r="E17" s="181">
        <f t="shared" si="1"/>
        <v>228</v>
      </c>
      <c r="F17" s="182">
        <f t="shared" si="2"/>
        <v>3.2034619869894484E-3</v>
      </c>
      <c r="G17" s="181">
        <v>763</v>
      </c>
      <c r="H17" s="181">
        <v>44</v>
      </c>
      <c r="I17" s="181">
        <f t="shared" si="3"/>
        <v>807</v>
      </c>
      <c r="J17" s="182">
        <f t="shared" si="4"/>
        <v>4.816875179065992E-3</v>
      </c>
      <c r="K17" s="181">
        <f t="shared" si="0"/>
        <v>1035</v>
      </c>
      <c r="P17" s="194"/>
    </row>
    <row r="18" spans="2:16" x14ac:dyDescent="0.2">
      <c r="B18" s="181" t="s">
        <v>189</v>
      </c>
      <c r="C18" s="181">
        <v>410</v>
      </c>
      <c r="D18" s="181">
        <v>219</v>
      </c>
      <c r="E18" s="181">
        <f t="shared" si="1"/>
        <v>629</v>
      </c>
      <c r="F18" s="182">
        <f t="shared" si="2"/>
        <v>8.8376210079665046E-3</v>
      </c>
      <c r="G18" s="181">
        <v>1570</v>
      </c>
      <c r="H18" s="181">
        <v>75</v>
      </c>
      <c r="I18" s="181">
        <f t="shared" si="3"/>
        <v>1645</v>
      </c>
      <c r="J18" s="182">
        <f t="shared" si="4"/>
        <v>9.8187852163117185E-3</v>
      </c>
      <c r="K18" s="181">
        <f t="shared" si="0"/>
        <v>2274</v>
      </c>
      <c r="P18" s="194"/>
    </row>
    <row r="19" spans="2:16" x14ac:dyDescent="0.2">
      <c r="B19" s="181" t="s">
        <v>190</v>
      </c>
      <c r="C19" s="181">
        <v>168</v>
      </c>
      <c r="D19" s="181">
        <v>92</v>
      </c>
      <c r="E19" s="181">
        <f t="shared" si="1"/>
        <v>260</v>
      </c>
      <c r="F19" s="182">
        <f t="shared" si="2"/>
        <v>3.6530706869177918E-3</v>
      </c>
      <c r="G19" s="181">
        <v>429</v>
      </c>
      <c r="H19" s="181">
        <v>44</v>
      </c>
      <c r="I19" s="181">
        <f t="shared" si="3"/>
        <v>473</v>
      </c>
      <c r="J19" s="182">
        <f t="shared" si="4"/>
        <v>2.8232738038391748E-3</v>
      </c>
      <c r="K19" s="181">
        <f t="shared" si="0"/>
        <v>733</v>
      </c>
      <c r="P19" s="194"/>
    </row>
    <row r="20" spans="2:16" x14ac:dyDescent="0.2">
      <c r="B20" s="181" t="s">
        <v>191</v>
      </c>
      <c r="C20" s="181">
        <v>1742</v>
      </c>
      <c r="D20" s="181">
        <v>847</v>
      </c>
      <c r="E20" s="181">
        <f t="shared" si="1"/>
        <v>2589</v>
      </c>
      <c r="F20" s="182">
        <f t="shared" si="2"/>
        <v>3.6376153878577552E-2</v>
      </c>
      <c r="G20" s="181">
        <v>5269</v>
      </c>
      <c r="H20" s="181">
        <v>379</v>
      </c>
      <c r="I20" s="181">
        <f t="shared" si="3"/>
        <v>5648</v>
      </c>
      <c r="J20" s="182">
        <f t="shared" si="4"/>
        <v>3.371215738706905E-2</v>
      </c>
      <c r="K20" s="181">
        <f t="shared" si="0"/>
        <v>8237</v>
      </c>
      <c r="P20" s="194"/>
    </row>
    <row r="21" spans="2:16" x14ac:dyDescent="0.2">
      <c r="B21" s="181" t="s">
        <v>192</v>
      </c>
      <c r="C21" s="181">
        <v>608</v>
      </c>
      <c r="D21" s="181">
        <v>368</v>
      </c>
      <c r="E21" s="181">
        <f t="shared" si="1"/>
        <v>976</v>
      </c>
      <c r="F21" s="182">
        <f t="shared" si="2"/>
        <v>1.371306534781448E-2</v>
      </c>
      <c r="G21" s="181">
        <v>1552</v>
      </c>
      <c r="H21" s="181">
        <v>136</v>
      </c>
      <c r="I21" s="181">
        <f t="shared" si="3"/>
        <v>1688</v>
      </c>
      <c r="J21" s="182">
        <f t="shared" si="4"/>
        <v>1.0075446471206189E-2</v>
      </c>
      <c r="K21" s="181">
        <f t="shared" si="0"/>
        <v>2664</v>
      </c>
      <c r="P21" s="194"/>
    </row>
    <row r="22" spans="2:16" x14ac:dyDescent="0.2">
      <c r="B22" s="181" t="s">
        <v>193</v>
      </c>
      <c r="C22" s="181">
        <v>357</v>
      </c>
      <c r="D22" s="181">
        <v>153</v>
      </c>
      <c r="E22" s="181">
        <f t="shared" si="1"/>
        <v>510</v>
      </c>
      <c r="F22" s="182">
        <f t="shared" si="2"/>
        <v>7.1656386551079768E-3</v>
      </c>
      <c r="G22" s="181">
        <v>1277</v>
      </c>
      <c r="H22" s="181">
        <v>93</v>
      </c>
      <c r="I22" s="181">
        <f t="shared" si="3"/>
        <v>1370</v>
      </c>
      <c r="J22" s="182">
        <f t="shared" si="4"/>
        <v>8.1773469582656858E-3</v>
      </c>
      <c r="K22" s="181">
        <f t="shared" si="0"/>
        <v>1880</v>
      </c>
      <c r="P22" s="194"/>
    </row>
    <row r="23" spans="2:16" x14ac:dyDescent="0.2">
      <c r="B23" s="181" t="s">
        <v>194</v>
      </c>
      <c r="C23" s="181">
        <v>2761</v>
      </c>
      <c r="D23" s="181">
        <v>1479</v>
      </c>
      <c r="E23" s="181">
        <f t="shared" si="1"/>
        <v>4240</v>
      </c>
      <c r="F23" s="182">
        <f t="shared" si="2"/>
        <v>5.9573152740505529E-2</v>
      </c>
      <c r="G23" s="181">
        <v>9520</v>
      </c>
      <c r="H23" s="181">
        <v>608</v>
      </c>
      <c r="I23" s="181">
        <f t="shared" si="3"/>
        <v>10128</v>
      </c>
      <c r="J23" s="182">
        <f t="shared" si="4"/>
        <v>6.0452678827237129E-2</v>
      </c>
      <c r="K23" s="181">
        <f t="shared" si="0"/>
        <v>14368</v>
      </c>
      <c r="P23" s="194"/>
    </row>
    <row r="24" spans="2:16" x14ac:dyDescent="0.2">
      <c r="B24" s="181" t="s">
        <v>195</v>
      </c>
      <c r="C24" s="181">
        <v>942</v>
      </c>
      <c r="D24" s="181">
        <v>401</v>
      </c>
      <c r="E24" s="181">
        <f t="shared" si="1"/>
        <v>1343</v>
      </c>
      <c r="F24" s="182">
        <f t="shared" si="2"/>
        <v>1.886951512511767E-2</v>
      </c>
      <c r="G24" s="181">
        <v>2137</v>
      </c>
      <c r="H24" s="181">
        <v>150</v>
      </c>
      <c r="I24" s="181">
        <f t="shared" si="3"/>
        <v>2287</v>
      </c>
      <c r="J24" s="182">
        <f t="shared" si="4"/>
        <v>1.365079744055009E-2</v>
      </c>
      <c r="K24" s="181">
        <f t="shared" si="0"/>
        <v>3630</v>
      </c>
      <c r="P24" s="194"/>
    </row>
    <row r="25" spans="2:16" x14ac:dyDescent="0.2">
      <c r="B25" s="181" t="s">
        <v>196</v>
      </c>
      <c r="C25" s="181">
        <v>626</v>
      </c>
      <c r="D25" s="181">
        <v>187</v>
      </c>
      <c r="E25" s="181">
        <f t="shared" si="1"/>
        <v>813</v>
      </c>
      <c r="F25" s="182">
        <f t="shared" si="2"/>
        <v>1.1422871032554479E-2</v>
      </c>
      <c r="G25" s="181">
        <v>1639</v>
      </c>
      <c r="H25" s="181">
        <v>66</v>
      </c>
      <c r="I25" s="181">
        <f t="shared" si="3"/>
        <v>1705</v>
      </c>
      <c r="J25" s="182">
        <f t="shared" si="4"/>
        <v>1.0176917199885397E-2</v>
      </c>
      <c r="K25" s="181">
        <f t="shared" si="0"/>
        <v>2518</v>
      </c>
      <c r="P25" s="194"/>
    </row>
    <row r="26" spans="2:16" x14ac:dyDescent="0.2">
      <c r="B26" s="181" t="s">
        <v>197</v>
      </c>
      <c r="C26" s="181">
        <v>1509</v>
      </c>
      <c r="D26" s="181">
        <v>726</v>
      </c>
      <c r="E26" s="181">
        <f t="shared" si="1"/>
        <v>2235</v>
      </c>
      <c r="F26" s="182">
        <f t="shared" si="2"/>
        <v>3.140235763562025E-2</v>
      </c>
      <c r="G26" s="181">
        <v>7539</v>
      </c>
      <c r="H26" s="181">
        <v>382</v>
      </c>
      <c r="I26" s="181">
        <f t="shared" si="3"/>
        <v>7921</v>
      </c>
      <c r="J26" s="182">
        <f t="shared" si="4"/>
        <v>4.7279390698118616E-2</v>
      </c>
      <c r="K26" s="181">
        <f t="shared" si="0"/>
        <v>10156</v>
      </c>
      <c r="P26" s="194"/>
    </row>
    <row r="27" spans="2:16" x14ac:dyDescent="0.2">
      <c r="B27" s="181" t="s">
        <v>198</v>
      </c>
      <c r="C27" s="181">
        <v>657</v>
      </c>
      <c r="D27" s="181">
        <v>313</v>
      </c>
      <c r="E27" s="181">
        <f t="shared" si="1"/>
        <v>970</v>
      </c>
      <c r="F27" s="182">
        <f t="shared" si="2"/>
        <v>1.3628763716577915E-2</v>
      </c>
      <c r="G27" s="181">
        <v>2520</v>
      </c>
      <c r="H27" s="181">
        <v>122</v>
      </c>
      <c r="I27" s="181">
        <f t="shared" si="3"/>
        <v>2642</v>
      </c>
      <c r="J27" s="182">
        <f t="shared" si="4"/>
        <v>1.5769745010027696E-2</v>
      </c>
      <c r="K27" s="181">
        <f t="shared" si="0"/>
        <v>3612</v>
      </c>
      <c r="P27" s="194"/>
    </row>
    <row r="28" spans="2:16" x14ac:dyDescent="0.2">
      <c r="B28" s="181" t="s">
        <v>199</v>
      </c>
      <c r="C28" s="181">
        <v>455</v>
      </c>
      <c r="D28" s="181">
        <v>364</v>
      </c>
      <c r="E28" s="181">
        <f t="shared" si="1"/>
        <v>819</v>
      </c>
      <c r="F28" s="182">
        <f t="shared" si="2"/>
        <v>1.1507172663791044E-2</v>
      </c>
      <c r="G28" s="181">
        <v>1653</v>
      </c>
      <c r="H28" s="181">
        <v>132</v>
      </c>
      <c r="I28" s="181">
        <f t="shared" si="3"/>
        <v>1785</v>
      </c>
      <c r="J28" s="182">
        <f t="shared" si="4"/>
        <v>1.0654426511316971E-2</v>
      </c>
      <c r="K28" s="181">
        <f t="shared" si="0"/>
        <v>2604</v>
      </c>
      <c r="P28" s="194"/>
    </row>
    <row r="29" spans="2:16" x14ac:dyDescent="0.2">
      <c r="B29" s="181" t="s">
        <v>200</v>
      </c>
      <c r="C29" s="181">
        <v>40</v>
      </c>
      <c r="D29" s="181">
        <v>4</v>
      </c>
      <c r="E29" s="181">
        <f t="shared" si="1"/>
        <v>44</v>
      </c>
      <c r="F29" s="182">
        <f t="shared" si="2"/>
        <v>6.1821196240147245E-4</v>
      </c>
      <c r="G29" s="181">
        <v>47</v>
      </c>
      <c r="H29" s="181">
        <v>1</v>
      </c>
      <c r="I29" s="181">
        <f t="shared" si="3"/>
        <v>48</v>
      </c>
      <c r="J29" s="182">
        <f t="shared" si="4"/>
        <v>2.8650558685894376E-4</v>
      </c>
      <c r="K29" s="181">
        <f t="shared" si="0"/>
        <v>92</v>
      </c>
      <c r="P29" s="194"/>
    </row>
    <row r="30" spans="2:16" x14ac:dyDescent="0.2">
      <c r="B30" s="181" t="s">
        <v>201</v>
      </c>
      <c r="C30" s="181">
        <v>791</v>
      </c>
      <c r="D30" s="181">
        <v>291</v>
      </c>
      <c r="E30" s="181">
        <f t="shared" si="1"/>
        <v>1082</v>
      </c>
      <c r="F30" s="182">
        <f t="shared" si="2"/>
        <v>1.5202394166327118E-2</v>
      </c>
      <c r="G30" s="181">
        <v>2330</v>
      </c>
      <c r="H30" s="181">
        <v>100</v>
      </c>
      <c r="I30" s="181">
        <f t="shared" si="3"/>
        <v>2430</v>
      </c>
      <c r="J30" s="182">
        <f t="shared" si="4"/>
        <v>1.4504345334734027E-2</v>
      </c>
      <c r="K30" s="181">
        <f t="shared" si="0"/>
        <v>3512</v>
      </c>
      <c r="P30" s="194"/>
    </row>
    <row r="31" spans="2:16" x14ac:dyDescent="0.2">
      <c r="B31" s="181" t="s">
        <v>202</v>
      </c>
      <c r="C31" s="181">
        <v>841</v>
      </c>
      <c r="D31" s="181">
        <v>443</v>
      </c>
      <c r="E31" s="181">
        <f t="shared" si="1"/>
        <v>1284</v>
      </c>
      <c r="F31" s="182">
        <f t="shared" si="2"/>
        <v>1.8040549084624786E-2</v>
      </c>
      <c r="G31" s="181">
        <v>2540</v>
      </c>
      <c r="H31" s="181">
        <v>124</v>
      </c>
      <c r="I31" s="181">
        <f t="shared" si="3"/>
        <v>2664</v>
      </c>
      <c r="J31" s="182">
        <f t="shared" si="4"/>
        <v>1.5901060070671377E-2</v>
      </c>
      <c r="K31" s="181">
        <f t="shared" si="0"/>
        <v>3948</v>
      </c>
      <c r="P31" s="194"/>
    </row>
    <row r="32" spans="2:16" x14ac:dyDescent="0.2">
      <c r="B32" s="181" t="s">
        <v>203</v>
      </c>
      <c r="C32" s="181">
        <v>2396</v>
      </c>
      <c r="D32" s="181">
        <v>1090</v>
      </c>
      <c r="E32" s="181">
        <f t="shared" si="1"/>
        <v>3486</v>
      </c>
      <c r="F32" s="182">
        <f t="shared" si="2"/>
        <v>4.8979247748443935E-2</v>
      </c>
      <c r="G32" s="181">
        <v>8595</v>
      </c>
      <c r="H32" s="181">
        <v>487</v>
      </c>
      <c r="I32" s="181">
        <f t="shared" si="3"/>
        <v>9082</v>
      </c>
      <c r="J32" s="182">
        <f t="shared" si="4"/>
        <v>5.4209244580269315E-2</v>
      </c>
      <c r="K32" s="181">
        <f t="shared" si="0"/>
        <v>12568</v>
      </c>
      <c r="P32" s="194"/>
    </row>
    <row r="33" spans="2:16" x14ac:dyDescent="0.2">
      <c r="B33" s="181" t="s">
        <v>204</v>
      </c>
      <c r="C33" s="181">
        <v>1337</v>
      </c>
      <c r="D33" s="181">
        <v>797</v>
      </c>
      <c r="E33" s="181">
        <f t="shared" si="1"/>
        <v>2134</v>
      </c>
      <c r="F33" s="182">
        <f t="shared" si="2"/>
        <v>2.9983280176471415E-2</v>
      </c>
      <c r="G33" s="181">
        <v>3168</v>
      </c>
      <c r="H33" s="181">
        <v>233</v>
      </c>
      <c r="I33" s="181">
        <f t="shared" si="3"/>
        <v>3401</v>
      </c>
      <c r="J33" s="182">
        <f t="shared" si="4"/>
        <v>2.0300114602234742E-2</v>
      </c>
      <c r="K33" s="181">
        <f t="shared" si="0"/>
        <v>5535</v>
      </c>
      <c r="P33" s="194"/>
    </row>
    <row r="34" spans="2:16" x14ac:dyDescent="0.2">
      <c r="B34" s="181" t="s">
        <v>205</v>
      </c>
      <c r="C34" s="181">
        <v>622</v>
      </c>
      <c r="D34" s="181">
        <v>536</v>
      </c>
      <c r="E34" s="181">
        <f t="shared" si="1"/>
        <v>1158</v>
      </c>
      <c r="F34" s="182">
        <f t="shared" si="2"/>
        <v>1.6270214828656933E-2</v>
      </c>
      <c r="G34" s="181">
        <v>2058</v>
      </c>
      <c r="H34" s="181">
        <v>130</v>
      </c>
      <c r="I34" s="181">
        <f t="shared" si="3"/>
        <v>2188</v>
      </c>
      <c r="J34" s="182">
        <f t="shared" si="4"/>
        <v>1.3059879667653519E-2</v>
      </c>
      <c r="K34" s="181">
        <f t="shared" si="0"/>
        <v>3346</v>
      </c>
      <c r="P34" s="194"/>
    </row>
    <row r="35" spans="2:16" x14ac:dyDescent="0.2">
      <c r="B35" s="181" t="s">
        <v>206</v>
      </c>
      <c r="C35" s="181">
        <v>715</v>
      </c>
      <c r="D35" s="181">
        <v>350</v>
      </c>
      <c r="E35" s="181">
        <f t="shared" si="1"/>
        <v>1065</v>
      </c>
      <c r="F35" s="182">
        <f t="shared" si="2"/>
        <v>1.4963539544490185E-2</v>
      </c>
      <c r="G35" s="181">
        <v>2299</v>
      </c>
      <c r="H35" s="181">
        <v>106</v>
      </c>
      <c r="I35" s="181">
        <f t="shared" si="3"/>
        <v>2405</v>
      </c>
      <c r="J35" s="182">
        <f t="shared" si="4"/>
        <v>1.435512367491166E-2</v>
      </c>
      <c r="K35" s="181">
        <f t="shared" si="0"/>
        <v>3470</v>
      </c>
      <c r="P35" s="194"/>
    </row>
    <row r="36" spans="2:16" x14ac:dyDescent="0.2">
      <c r="B36" s="181" t="s">
        <v>207</v>
      </c>
      <c r="C36" s="181">
        <v>207</v>
      </c>
      <c r="D36" s="181">
        <v>94</v>
      </c>
      <c r="E36" s="181">
        <f t="shared" si="1"/>
        <v>301</v>
      </c>
      <c r="F36" s="182">
        <f t="shared" si="2"/>
        <v>4.2291318337009821E-3</v>
      </c>
      <c r="G36" s="181">
        <v>556</v>
      </c>
      <c r="H36" s="181">
        <v>28</v>
      </c>
      <c r="I36" s="181">
        <f t="shared" si="3"/>
        <v>584</v>
      </c>
      <c r="J36" s="182">
        <f t="shared" si="4"/>
        <v>3.4858179734504821E-3</v>
      </c>
      <c r="K36" s="181">
        <f t="shared" si="0"/>
        <v>885</v>
      </c>
      <c r="P36" s="194"/>
    </row>
    <row r="37" spans="2:16" x14ac:dyDescent="0.2">
      <c r="B37" s="181" t="s">
        <v>208</v>
      </c>
      <c r="C37" s="181">
        <v>284</v>
      </c>
      <c r="D37" s="181">
        <v>238</v>
      </c>
      <c r="E37" s="181">
        <f t="shared" si="1"/>
        <v>522</v>
      </c>
      <c r="F37" s="182">
        <f t="shared" si="2"/>
        <v>7.3342419175811049E-3</v>
      </c>
      <c r="G37" s="181">
        <v>967</v>
      </c>
      <c r="H37" s="181">
        <v>112</v>
      </c>
      <c r="I37" s="181">
        <f t="shared" si="3"/>
        <v>1079</v>
      </c>
      <c r="J37" s="182">
        <f t="shared" si="4"/>
        <v>6.44040683793334E-3</v>
      </c>
      <c r="K37" s="181">
        <f t="shared" si="0"/>
        <v>1601</v>
      </c>
      <c r="P37" s="194"/>
    </row>
    <row r="38" spans="2:16" x14ac:dyDescent="0.2">
      <c r="B38" s="181" t="s">
        <v>209</v>
      </c>
      <c r="C38" s="181">
        <v>523</v>
      </c>
      <c r="D38" s="181">
        <v>154</v>
      </c>
      <c r="E38" s="181">
        <f t="shared" si="1"/>
        <v>677</v>
      </c>
      <c r="F38" s="182">
        <f t="shared" si="2"/>
        <v>9.5120340578590187E-3</v>
      </c>
      <c r="G38" s="181">
        <v>997</v>
      </c>
      <c r="H38" s="181">
        <v>44</v>
      </c>
      <c r="I38" s="181">
        <f t="shared" si="3"/>
        <v>1041</v>
      </c>
      <c r="J38" s="182">
        <f t="shared" si="4"/>
        <v>6.2135899150033425E-3</v>
      </c>
      <c r="K38" s="181">
        <f t="shared" si="0"/>
        <v>1718</v>
      </c>
      <c r="P38" s="194"/>
    </row>
    <row r="39" spans="2:16" x14ac:dyDescent="0.2">
      <c r="B39" s="181" t="s">
        <v>210</v>
      </c>
      <c r="C39" s="181">
        <v>521</v>
      </c>
      <c r="D39" s="181">
        <v>157</v>
      </c>
      <c r="E39" s="181">
        <f t="shared" si="1"/>
        <v>678</v>
      </c>
      <c r="F39" s="182">
        <f t="shared" si="2"/>
        <v>9.5260843297317807E-3</v>
      </c>
      <c r="G39" s="181">
        <v>1312</v>
      </c>
      <c r="H39" s="181">
        <v>49</v>
      </c>
      <c r="I39" s="181">
        <f t="shared" si="3"/>
        <v>1361</v>
      </c>
      <c r="J39" s="182">
        <f t="shared" si="4"/>
        <v>8.123627160729634E-3</v>
      </c>
      <c r="K39" s="181">
        <f t="shared" si="0"/>
        <v>2039</v>
      </c>
      <c r="P39" s="194"/>
    </row>
    <row r="40" spans="2:16" x14ac:dyDescent="0.2">
      <c r="B40" s="181" t="s">
        <v>211</v>
      </c>
      <c r="C40" s="181">
        <v>304</v>
      </c>
      <c r="D40" s="181">
        <v>81</v>
      </c>
      <c r="E40" s="181">
        <f t="shared" si="1"/>
        <v>385</v>
      </c>
      <c r="F40" s="182">
        <f t="shared" si="2"/>
        <v>5.409354671012884E-3</v>
      </c>
      <c r="G40" s="181">
        <v>838</v>
      </c>
      <c r="H40" s="181">
        <v>30</v>
      </c>
      <c r="I40" s="181">
        <f t="shared" si="3"/>
        <v>868</v>
      </c>
      <c r="J40" s="182">
        <f t="shared" si="4"/>
        <v>5.1809760290325657E-3</v>
      </c>
      <c r="K40" s="181">
        <f t="shared" si="0"/>
        <v>1253</v>
      </c>
      <c r="P40" s="194"/>
    </row>
    <row r="41" spans="2:16" x14ac:dyDescent="0.2">
      <c r="B41" s="181" t="s">
        <v>212</v>
      </c>
      <c r="C41" s="181">
        <v>223</v>
      </c>
      <c r="D41" s="181">
        <v>145</v>
      </c>
      <c r="E41" s="181">
        <f t="shared" si="1"/>
        <v>368</v>
      </c>
      <c r="F41" s="182">
        <f t="shared" si="2"/>
        <v>5.1705000491759513E-3</v>
      </c>
      <c r="G41" s="181">
        <v>1070</v>
      </c>
      <c r="H41" s="181">
        <v>51</v>
      </c>
      <c r="I41" s="181">
        <f t="shared" si="3"/>
        <v>1121</v>
      </c>
      <c r="J41" s="182">
        <f t="shared" si="4"/>
        <v>6.6910992264349158E-3</v>
      </c>
      <c r="K41" s="181">
        <f t="shared" si="0"/>
        <v>1489</v>
      </c>
      <c r="P41" s="194"/>
    </row>
    <row r="42" spans="2:16" x14ac:dyDescent="0.2">
      <c r="B42" s="181" t="s">
        <v>213</v>
      </c>
      <c r="C42" s="181">
        <v>435</v>
      </c>
      <c r="D42" s="181">
        <v>240</v>
      </c>
      <c r="E42" s="181">
        <f t="shared" si="1"/>
        <v>675</v>
      </c>
      <c r="F42" s="182">
        <f t="shared" si="2"/>
        <v>9.4839335141134982E-3</v>
      </c>
      <c r="G42" s="181">
        <v>1458</v>
      </c>
      <c r="H42" s="181">
        <v>53</v>
      </c>
      <c r="I42" s="181">
        <f t="shared" si="3"/>
        <v>1511</v>
      </c>
      <c r="J42" s="182">
        <f t="shared" si="4"/>
        <v>9.0189571196638337E-3</v>
      </c>
      <c r="K42" s="181">
        <f t="shared" si="0"/>
        <v>2186</v>
      </c>
      <c r="P42" s="194"/>
    </row>
    <row r="43" spans="2:16" x14ac:dyDescent="0.2">
      <c r="B43" s="181" t="s">
        <v>214</v>
      </c>
      <c r="C43" s="181">
        <v>165</v>
      </c>
      <c r="D43" s="181">
        <v>91</v>
      </c>
      <c r="E43" s="181">
        <f t="shared" si="1"/>
        <v>256</v>
      </c>
      <c r="F43" s="182">
        <f t="shared" si="2"/>
        <v>3.5968695994267491E-3</v>
      </c>
      <c r="G43" s="181">
        <v>717</v>
      </c>
      <c r="H43" s="181">
        <v>41</v>
      </c>
      <c r="I43" s="181">
        <f t="shared" si="3"/>
        <v>758</v>
      </c>
      <c r="J43" s="182">
        <f t="shared" si="4"/>
        <v>4.5244007258141532E-3</v>
      </c>
      <c r="K43" s="181">
        <f t="shared" si="0"/>
        <v>1014</v>
      </c>
      <c r="P43" s="194"/>
    </row>
    <row r="44" spans="2:16" x14ac:dyDescent="0.2">
      <c r="B44" s="181" t="s">
        <v>215</v>
      </c>
      <c r="C44" s="181">
        <v>294</v>
      </c>
      <c r="D44" s="181">
        <v>174</v>
      </c>
      <c r="E44" s="181">
        <f t="shared" si="1"/>
        <v>468</v>
      </c>
      <c r="F44" s="182">
        <f t="shared" si="2"/>
        <v>6.5755272364520258E-3</v>
      </c>
      <c r="G44" s="181">
        <v>1501</v>
      </c>
      <c r="H44" s="181">
        <v>55</v>
      </c>
      <c r="I44" s="181">
        <f t="shared" si="3"/>
        <v>1556</v>
      </c>
      <c r="J44" s="182">
        <f t="shared" si="4"/>
        <v>9.2875561073440926E-3</v>
      </c>
      <c r="K44" s="181">
        <f t="shared" si="0"/>
        <v>2024</v>
      </c>
      <c r="P44" s="194"/>
    </row>
    <row r="45" spans="2:16" x14ac:dyDescent="0.2">
      <c r="B45" s="181" t="s">
        <v>216</v>
      </c>
      <c r="C45" s="181">
        <v>4035</v>
      </c>
      <c r="D45" s="181">
        <v>1840</v>
      </c>
      <c r="E45" s="181">
        <f t="shared" si="1"/>
        <v>5875</v>
      </c>
      <c r="F45" s="182">
        <f t="shared" si="2"/>
        <v>8.2545347252469342E-2</v>
      </c>
      <c r="G45" s="181">
        <v>12761</v>
      </c>
      <c r="H45" s="181">
        <v>681</v>
      </c>
      <c r="I45" s="181">
        <f t="shared" si="3"/>
        <v>13442</v>
      </c>
      <c r="J45" s="182">
        <f t="shared" si="4"/>
        <v>8.0233502053290037E-2</v>
      </c>
      <c r="K45" s="181">
        <f t="shared" si="0"/>
        <v>19317</v>
      </c>
      <c r="P45" s="194"/>
    </row>
    <row r="46" spans="2:16" x14ac:dyDescent="0.2">
      <c r="B46" s="181" t="s">
        <v>217</v>
      </c>
      <c r="C46" s="181">
        <v>1339</v>
      </c>
      <c r="D46" s="181">
        <v>537</v>
      </c>
      <c r="E46" s="181">
        <f t="shared" si="1"/>
        <v>1876</v>
      </c>
      <c r="F46" s="182">
        <f t="shared" si="2"/>
        <v>2.6358310033299144E-2</v>
      </c>
      <c r="G46" s="181">
        <v>4411</v>
      </c>
      <c r="H46" s="181">
        <v>239</v>
      </c>
      <c r="I46" s="181">
        <f t="shared" si="3"/>
        <v>4650</v>
      </c>
      <c r="J46" s="182">
        <f t="shared" si="4"/>
        <v>2.7755228726960176E-2</v>
      </c>
      <c r="K46" s="181">
        <f t="shared" si="0"/>
        <v>6526</v>
      </c>
      <c r="P46" s="194"/>
    </row>
    <row r="47" spans="2:16" x14ac:dyDescent="0.2">
      <c r="B47" s="181" t="s">
        <v>218</v>
      </c>
      <c r="C47" s="181">
        <v>510</v>
      </c>
      <c r="D47" s="181">
        <v>250</v>
      </c>
      <c r="E47" s="181">
        <f t="shared" si="1"/>
        <v>760</v>
      </c>
      <c r="F47" s="182">
        <f t="shared" si="2"/>
        <v>1.067820662329816E-2</v>
      </c>
      <c r="G47" s="181">
        <v>1505</v>
      </c>
      <c r="H47" s="181">
        <v>98</v>
      </c>
      <c r="I47" s="181">
        <f t="shared" si="3"/>
        <v>1603</v>
      </c>
      <c r="J47" s="182">
        <f t="shared" si="4"/>
        <v>9.5680928278101419E-3</v>
      </c>
      <c r="K47" s="181">
        <f t="shared" si="0"/>
        <v>2363</v>
      </c>
      <c r="P47" s="194"/>
    </row>
    <row r="48" spans="2:16" x14ac:dyDescent="0.2">
      <c r="B48" s="181" t="s">
        <v>219</v>
      </c>
      <c r="C48" s="181">
        <v>2610</v>
      </c>
      <c r="D48" s="181">
        <v>1484</v>
      </c>
      <c r="E48" s="181">
        <f t="shared" si="1"/>
        <v>4094</v>
      </c>
      <c r="F48" s="182">
        <f t="shared" si="2"/>
        <v>5.7521813047082461E-2</v>
      </c>
      <c r="G48" s="181">
        <v>8598</v>
      </c>
      <c r="H48" s="181">
        <v>475</v>
      </c>
      <c r="I48" s="181">
        <f t="shared" si="3"/>
        <v>9073</v>
      </c>
      <c r="J48" s="182">
        <f t="shared" si="4"/>
        <v>5.4155524782733264E-2</v>
      </c>
      <c r="K48" s="181">
        <f t="shared" si="0"/>
        <v>13167</v>
      </c>
      <c r="P48" s="194"/>
    </row>
    <row r="49" spans="2:16" x14ac:dyDescent="0.2">
      <c r="B49" s="183" t="s">
        <v>66</v>
      </c>
      <c r="C49" s="181">
        <f t="shared" ref="C49:H49" si="5">SUM(C11:C48)</f>
        <v>48024</v>
      </c>
      <c r="D49" s="181">
        <f t="shared" si="5"/>
        <v>23149</v>
      </c>
      <c r="E49" s="183">
        <f t="shared" ref="E49" si="6">C49+D49</f>
        <v>71173</v>
      </c>
      <c r="F49" s="185">
        <f t="shared" ref="F49" si="7">E49/$E$49</f>
        <v>1</v>
      </c>
      <c r="G49" s="181">
        <f t="shared" si="5"/>
        <v>158589</v>
      </c>
      <c r="H49" s="181">
        <f t="shared" si="5"/>
        <v>8947</v>
      </c>
      <c r="I49" s="183">
        <f t="shared" ref="I49" si="8">G49+H49</f>
        <v>167536</v>
      </c>
      <c r="J49" s="185">
        <f t="shared" ref="J49" si="9">I49/$I$49</f>
        <v>1</v>
      </c>
      <c r="K49" s="183">
        <f t="shared" ref="K49:K50" si="10">E49+I49</f>
        <v>238709</v>
      </c>
      <c r="P49" s="194"/>
    </row>
    <row r="50" spans="2:16" ht="25.5" customHeight="1" x14ac:dyDescent="0.2">
      <c r="B50" s="195" t="s">
        <v>82</v>
      </c>
      <c r="C50" s="196">
        <f>+C49/$K$49</f>
        <v>0.20118219254405992</v>
      </c>
      <c r="D50" s="196">
        <f>+D49/$K$49</f>
        <v>9.6975815742179811E-2</v>
      </c>
      <c r="E50" s="213">
        <f>C50+D50</f>
        <v>0.29815800828623973</v>
      </c>
      <c r="F50" s="197"/>
      <c r="G50" s="196">
        <f>+G49/$K$49</f>
        <v>0.66436120967370316</v>
      </c>
      <c r="H50" s="196">
        <f>+H49/$K$49</f>
        <v>3.7480782040057142E-2</v>
      </c>
      <c r="I50" s="197">
        <f>G50+H50</f>
        <v>0.70184199171376027</v>
      </c>
      <c r="J50" s="197"/>
      <c r="K50" s="197">
        <f t="shared" si="10"/>
        <v>1</v>
      </c>
    </row>
    <row r="51" spans="2:16" x14ac:dyDescent="0.2">
      <c r="B51" s="188"/>
      <c r="C51" s="201"/>
      <c r="D51" s="201"/>
      <c r="E51" s="201"/>
      <c r="F51" s="201"/>
      <c r="G51" s="201"/>
      <c r="H51" s="201"/>
      <c r="I51" s="201"/>
      <c r="J51" s="201"/>
      <c r="K51" s="201"/>
    </row>
    <row r="52" spans="2:16" ht="12.75" x14ac:dyDescent="0.2">
      <c r="B52" s="425" t="s">
        <v>104</v>
      </c>
      <c r="C52" s="425"/>
      <c r="D52" s="425"/>
      <c r="E52" s="425"/>
      <c r="F52" s="425"/>
      <c r="G52" s="425"/>
      <c r="H52" s="425"/>
      <c r="I52" s="425"/>
      <c r="J52" s="425"/>
      <c r="K52" s="425"/>
    </row>
    <row r="53" spans="2:16" ht="12.75" x14ac:dyDescent="0.2">
      <c r="B53" s="438" t="str">
        <f>'Solicitudes Regiones'!$B$6:$P$6</f>
        <v>Acumuladas de julio de 2008 a septiembre de 2018</v>
      </c>
      <c r="C53" s="438"/>
      <c r="D53" s="438"/>
      <c r="E53" s="438"/>
      <c r="F53" s="438"/>
      <c r="G53" s="438"/>
      <c r="H53" s="438"/>
      <c r="I53" s="438"/>
      <c r="J53" s="438"/>
      <c r="K53" s="438"/>
    </row>
    <row r="54" spans="2:16" x14ac:dyDescent="0.2">
      <c r="B54" s="188"/>
      <c r="C54" s="201"/>
      <c r="D54" s="201"/>
      <c r="E54" s="201"/>
      <c r="F54" s="201"/>
      <c r="G54" s="201"/>
      <c r="H54" s="201"/>
      <c r="I54" s="201"/>
      <c r="J54" s="201"/>
      <c r="K54" s="201"/>
    </row>
    <row r="55" spans="2:16" ht="15" customHeight="1" x14ac:dyDescent="0.2">
      <c r="B55" s="454" t="s">
        <v>83</v>
      </c>
      <c r="C55" s="455"/>
      <c r="D55" s="455"/>
      <c r="E55" s="455"/>
      <c r="F55" s="455"/>
      <c r="G55" s="455"/>
      <c r="H55" s="455"/>
      <c r="I55" s="455"/>
      <c r="J55" s="455"/>
      <c r="K55" s="456"/>
      <c r="L55" s="202"/>
    </row>
    <row r="56" spans="2:16" ht="15" customHeight="1" x14ac:dyDescent="0.2">
      <c r="B56" s="453" t="s">
        <v>74</v>
      </c>
      <c r="C56" s="453" t="s">
        <v>2</v>
      </c>
      <c r="D56" s="453"/>
      <c r="E56" s="453"/>
      <c r="F56" s="453"/>
      <c r="G56" s="453"/>
      <c r="H56" s="453"/>
      <c r="I56" s="453"/>
      <c r="J56" s="453"/>
      <c r="K56" s="453"/>
    </row>
    <row r="57" spans="2:16" ht="24" x14ac:dyDescent="0.2">
      <c r="B57" s="453"/>
      <c r="C57" s="186" t="s">
        <v>75</v>
      </c>
      <c r="D57" s="186" t="s">
        <v>76</v>
      </c>
      <c r="E57" s="186" t="s">
        <v>77</v>
      </c>
      <c r="F57" s="186" t="s">
        <v>78</v>
      </c>
      <c r="G57" s="186" t="s">
        <v>8</v>
      </c>
      <c r="H57" s="186" t="s">
        <v>79</v>
      </c>
      <c r="I57" s="186" t="s">
        <v>80</v>
      </c>
      <c r="J57" s="186" t="s">
        <v>81</v>
      </c>
      <c r="K57" s="187" t="s">
        <v>46</v>
      </c>
    </row>
    <row r="58" spans="2:16" x14ac:dyDescent="0.2">
      <c r="B58" s="181" t="s">
        <v>56</v>
      </c>
      <c r="C58" s="181">
        <v>7588</v>
      </c>
      <c r="D58" s="181">
        <v>3231</v>
      </c>
      <c r="E58" s="181">
        <f>C58+D58</f>
        <v>10819</v>
      </c>
      <c r="F58" s="182">
        <f>E58/$E$96</f>
        <v>0.1896041078845446</v>
      </c>
      <c r="G58" s="181">
        <v>22198</v>
      </c>
      <c r="H58" s="181">
        <v>1474</v>
      </c>
      <c r="I58" s="181">
        <f>G58+H58</f>
        <v>23672</v>
      </c>
      <c r="J58" s="182">
        <f>I58/$I$96</f>
        <v>0.17300678959562074</v>
      </c>
      <c r="K58" s="181">
        <f t="shared" ref="K58:K95" si="11">E58+I58</f>
        <v>34491</v>
      </c>
    </row>
    <row r="59" spans="2:16" x14ac:dyDescent="0.2">
      <c r="B59" s="181" t="s">
        <v>183</v>
      </c>
      <c r="C59" s="181">
        <v>748</v>
      </c>
      <c r="D59" s="181">
        <v>260</v>
      </c>
      <c r="E59" s="181">
        <f t="shared" ref="E59:E95" si="12">C59+D59</f>
        <v>1008</v>
      </c>
      <c r="F59" s="182">
        <f t="shared" ref="F59:F95" si="13">E59/$E$96</f>
        <v>1.7665305550200662E-2</v>
      </c>
      <c r="G59" s="181">
        <v>1867</v>
      </c>
      <c r="H59" s="181">
        <v>105</v>
      </c>
      <c r="I59" s="181">
        <f t="shared" ref="I59:I95" si="14">G59+H59</f>
        <v>1972</v>
      </c>
      <c r="J59" s="182">
        <f t="shared" ref="J59:J95" si="15">I59/$I$96</f>
        <v>1.4412360133599363E-2</v>
      </c>
      <c r="K59" s="181">
        <f t="shared" si="11"/>
        <v>2980</v>
      </c>
    </row>
    <row r="60" spans="2:16" x14ac:dyDescent="0.2">
      <c r="B60" s="181" t="s">
        <v>184</v>
      </c>
      <c r="C60" s="181">
        <v>549</v>
      </c>
      <c r="D60" s="181">
        <v>122</v>
      </c>
      <c r="E60" s="181">
        <f t="shared" si="12"/>
        <v>671</v>
      </c>
      <c r="F60" s="182">
        <f t="shared" si="13"/>
        <v>1.1759345262087941E-2</v>
      </c>
      <c r="G60" s="181">
        <v>1225</v>
      </c>
      <c r="H60" s="181">
        <v>51</v>
      </c>
      <c r="I60" s="181">
        <f t="shared" si="14"/>
        <v>1276</v>
      </c>
      <c r="J60" s="182">
        <f t="shared" si="15"/>
        <v>9.3256447923289985E-3</v>
      </c>
      <c r="K60" s="181">
        <f t="shared" si="11"/>
        <v>1947</v>
      </c>
    </row>
    <row r="61" spans="2:16" x14ac:dyDescent="0.2">
      <c r="B61" s="181" t="s">
        <v>185</v>
      </c>
      <c r="C61" s="181">
        <v>6995</v>
      </c>
      <c r="D61" s="181">
        <v>2170</v>
      </c>
      <c r="E61" s="181">
        <f t="shared" si="12"/>
        <v>9165</v>
      </c>
      <c r="F61" s="182">
        <f t="shared" si="13"/>
        <v>0.16061758469006851</v>
      </c>
      <c r="G61" s="181">
        <v>22072</v>
      </c>
      <c r="H61" s="181">
        <v>1043</v>
      </c>
      <c r="I61" s="181">
        <f t="shared" si="14"/>
        <v>23115</v>
      </c>
      <c r="J61" s="182">
        <f t="shared" si="15"/>
        <v>0.16893595562279376</v>
      </c>
      <c r="K61" s="181">
        <f t="shared" si="11"/>
        <v>32280</v>
      </c>
    </row>
    <row r="62" spans="2:16" x14ac:dyDescent="0.2">
      <c r="B62" s="181" t="s">
        <v>186</v>
      </c>
      <c r="C62" s="181">
        <v>89</v>
      </c>
      <c r="D62" s="181">
        <v>39</v>
      </c>
      <c r="E62" s="181">
        <f t="shared" si="12"/>
        <v>128</v>
      </c>
      <c r="F62" s="182">
        <f t="shared" si="13"/>
        <v>2.243213403200084E-3</v>
      </c>
      <c r="G62" s="181">
        <v>179</v>
      </c>
      <c r="H62" s="181">
        <v>22</v>
      </c>
      <c r="I62" s="181">
        <f t="shared" si="14"/>
        <v>201</v>
      </c>
      <c r="J62" s="182">
        <f t="shared" si="15"/>
        <v>1.4690083097634238E-3</v>
      </c>
      <c r="K62" s="181">
        <f t="shared" si="11"/>
        <v>329</v>
      </c>
    </row>
    <row r="63" spans="2:16" x14ac:dyDescent="0.2">
      <c r="B63" s="181" t="s">
        <v>187</v>
      </c>
      <c r="C63" s="181">
        <v>1245</v>
      </c>
      <c r="D63" s="181">
        <v>361</v>
      </c>
      <c r="E63" s="181">
        <f t="shared" si="12"/>
        <v>1606</v>
      </c>
      <c r="F63" s="182">
        <f t="shared" si="13"/>
        <v>2.8145318168276055E-2</v>
      </c>
      <c r="G63" s="181">
        <v>4822</v>
      </c>
      <c r="H63" s="181">
        <v>254</v>
      </c>
      <c r="I63" s="181">
        <f t="shared" si="14"/>
        <v>5076</v>
      </c>
      <c r="J63" s="182">
        <f t="shared" si="15"/>
        <v>3.7097941195816615E-2</v>
      </c>
      <c r="K63" s="181">
        <f t="shared" si="11"/>
        <v>6682</v>
      </c>
    </row>
    <row r="64" spans="2:16" x14ac:dyDescent="0.2">
      <c r="B64" s="181" t="s">
        <v>188</v>
      </c>
      <c r="C64" s="181">
        <v>143</v>
      </c>
      <c r="D64" s="181">
        <v>39</v>
      </c>
      <c r="E64" s="181">
        <f t="shared" si="12"/>
        <v>182</v>
      </c>
      <c r="F64" s="182">
        <f t="shared" si="13"/>
        <v>3.1895690576751196E-3</v>
      </c>
      <c r="G64" s="181">
        <v>669</v>
      </c>
      <c r="H64" s="181">
        <v>37</v>
      </c>
      <c r="I64" s="181">
        <f t="shared" si="14"/>
        <v>706</v>
      </c>
      <c r="J64" s="182">
        <f t="shared" si="15"/>
        <v>5.1598003318058571E-3</v>
      </c>
      <c r="K64" s="181">
        <f t="shared" si="11"/>
        <v>888</v>
      </c>
    </row>
    <row r="65" spans="2:11" x14ac:dyDescent="0.2">
      <c r="B65" s="181" t="s">
        <v>189</v>
      </c>
      <c r="C65" s="181">
        <v>325</v>
      </c>
      <c r="D65" s="181">
        <v>97</v>
      </c>
      <c r="E65" s="181">
        <f t="shared" si="12"/>
        <v>422</v>
      </c>
      <c r="F65" s="182">
        <f t="shared" si="13"/>
        <v>7.3955941886752769E-3</v>
      </c>
      <c r="G65" s="181">
        <v>1286</v>
      </c>
      <c r="H65" s="181">
        <v>60</v>
      </c>
      <c r="I65" s="181">
        <f t="shared" si="14"/>
        <v>1346</v>
      </c>
      <c r="J65" s="182">
        <f t="shared" si="15"/>
        <v>9.8372397260774562E-3</v>
      </c>
      <c r="K65" s="181">
        <f t="shared" si="11"/>
        <v>1768</v>
      </c>
    </row>
    <row r="66" spans="2:11" x14ac:dyDescent="0.2">
      <c r="B66" s="181" t="s">
        <v>190</v>
      </c>
      <c r="C66" s="181">
        <v>155</v>
      </c>
      <c r="D66" s="181">
        <v>57</v>
      </c>
      <c r="E66" s="181">
        <f t="shared" si="12"/>
        <v>212</v>
      </c>
      <c r="F66" s="182">
        <f t="shared" si="13"/>
        <v>3.7153221990501393E-3</v>
      </c>
      <c r="G66" s="181">
        <v>371</v>
      </c>
      <c r="H66" s="181">
        <v>30</v>
      </c>
      <c r="I66" s="181">
        <f t="shared" si="14"/>
        <v>401</v>
      </c>
      <c r="J66" s="182">
        <f t="shared" si="15"/>
        <v>2.9307081204732982E-3</v>
      </c>
      <c r="K66" s="181">
        <f t="shared" si="11"/>
        <v>613</v>
      </c>
    </row>
    <row r="67" spans="2:11" x14ac:dyDescent="0.2">
      <c r="B67" s="181" t="s">
        <v>191</v>
      </c>
      <c r="C67" s="181">
        <v>1570</v>
      </c>
      <c r="D67" s="181">
        <v>530</v>
      </c>
      <c r="E67" s="181">
        <f t="shared" si="12"/>
        <v>2100</v>
      </c>
      <c r="F67" s="182">
        <f t="shared" si="13"/>
        <v>3.6802719896251383E-2</v>
      </c>
      <c r="G67" s="181">
        <v>4417</v>
      </c>
      <c r="H67" s="181">
        <v>299</v>
      </c>
      <c r="I67" s="181">
        <f t="shared" si="14"/>
        <v>4716</v>
      </c>
      <c r="J67" s="182">
        <f t="shared" si="15"/>
        <v>3.4466881536538839E-2</v>
      </c>
      <c r="K67" s="181">
        <f t="shared" si="11"/>
        <v>6816</v>
      </c>
    </row>
    <row r="68" spans="2:11" x14ac:dyDescent="0.2">
      <c r="B68" s="181" t="s">
        <v>192</v>
      </c>
      <c r="C68" s="181">
        <v>541</v>
      </c>
      <c r="D68" s="181">
        <v>205</v>
      </c>
      <c r="E68" s="181">
        <f t="shared" si="12"/>
        <v>746</v>
      </c>
      <c r="F68" s="182">
        <f t="shared" si="13"/>
        <v>1.307372811552549E-2</v>
      </c>
      <c r="G68" s="181">
        <v>1298</v>
      </c>
      <c r="H68" s="181">
        <v>114</v>
      </c>
      <c r="I68" s="181">
        <f t="shared" si="14"/>
        <v>1412</v>
      </c>
      <c r="J68" s="182">
        <f t="shared" si="15"/>
        <v>1.0319600663611714E-2</v>
      </c>
      <c r="K68" s="181">
        <f t="shared" si="11"/>
        <v>2158</v>
      </c>
    </row>
    <row r="69" spans="2:11" x14ac:dyDescent="0.2">
      <c r="B69" s="181" t="s">
        <v>193</v>
      </c>
      <c r="C69" s="181">
        <v>321</v>
      </c>
      <c r="D69" s="181">
        <v>94</v>
      </c>
      <c r="E69" s="181">
        <f t="shared" si="12"/>
        <v>415</v>
      </c>
      <c r="F69" s="182">
        <f t="shared" si="13"/>
        <v>7.2729184556877728E-3</v>
      </c>
      <c r="G69" s="181">
        <v>1091</v>
      </c>
      <c r="H69" s="181">
        <v>59</v>
      </c>
      <c r="I69" s="181">
        <f t="shared" si="14"/>
        <v>1150</v>
      </c>
      <c r="J69" s="182">
        <f t="shared" si="15"/>
        <v>8.4047739115817779E-3</v>
      </c>
      <c r="K69" s="181">
        <f t="shared" si="11"/>
        <v>1565</v>
      </c>
    </row>
    <row r="70" spans="2:11" x14ac:dyDescent="0.2">
      <c r="B70" s="181" t="s">
        <v>194</v>
      </c>
      <c r="C70" s="181">
        <v>2286</v>
      </c>
      <c r="D70" s="181">
        <v>960</v>
      </c>
      <c r="E70" s="181">
        <f t="shared" si="12"/>
        <v>3246</v>
      </c>
      <c r="F70" s="182">
        <f t="shared" si="13"/>
        <v>5.688648989677713E-2</v>
      </c>
      <c r="G70" s="181">
        <v>7522</v>
      </c>
      <c r="H70" s="181">
        <v>466</v>
      </c>
      <c r="I70" s="181">
        <f t="shared" si="14"/>
        <v>7988</v>
      </c>
      <c r="J70" s="182">
        <f t="shared" si="15"/>
        <v>5.8380290439752389E-2</v>
      </c>
      <c r="K70" s="181">
        <f t="shared" si="11"/>
        <v>11234</v>
      </c>
    </row>
    <row r="71" spans="2:11" x14ac:dyDescent="0.2">
      <c r="B71" s="181" t="s">
        <v>195</v>
      </c>
      <c r="C71" s="181">
        <v>831</v>
      </c>
      <c r="D71" s="181">
        <v>226</v>
      </c>
      <c r="E71" s="181">
        <f t="shared" si="12"/>
        <v>1057</v>
      </c>
      <c r="F71" s="182">
        <f t="shared" si="13"/>
        <v>1.8524035681113195E-2</v>
      </c>
      <c r="G71" s="181">
        <v>1799</v>
      </c>
      <c r="H71" s="181">
        <v>114</v>
      </c>
      <c r="I71" s="181">
        <f t="shared" si="14"/>
        <v>1913</v>
      </c>
      <c r="J71" s="182">
        <f t="shared" si="15"/>
        <v>1.398115868943995E-2</v>
      </c>
      <c r="K71" s="181">
        <f t="shared" si="11"/>
        <v>2970</v>
      </c>
    </row>
    <row r="72" spans="2:11" x14ac:dyDescent="0.2">
      <c r="B72" s="181" t="s">
        <v>196</v>
      </c>
      <c r="C72" s="181">
        <v>525</v>
      </c>
      <c r="D72" s="181">
        <v>108</v>
      </c>
      <c r="E72" s="181">
        <f t="shared" si="12"/>
        <v>633</v>
      </c>
      <c r="F72" s="182">
        <f t="shared" si="13"/>
        <v>1.1093391283012916E-2</v>
      </c>
      <c r="G72" s="181">
        <v>1282</v>
      </c>
      <c r="H72" s="181">
        <v>50</v>
      </c>
      <c r="I72" s="181">
        <f t="shared" si="14"/>
        <v>1332</v>
      </c>
      <c r="J72" s="182">
        <f t="shared" si="15"/>
        <v>9.734920739327765E-3</v>
      </c>
      <c r="K72" s="181">
        <f t="shared" si="11"/>
        <v>1965</v>
      </c>
    </row>
    <row r="73" spans="2:11" x14ac:dyDescent="0.2">
      <c r="B73" s="181" t="s">
        <v>197</v>
      </c>
      <c r="C73" s="181">
        <v>1340</v>
      </c>
      <c r="D73" s="181">
        <v>443</v>
      </c>
      <c r="E73" s="181">
        <f t="shared" si="12"/>
        <v>1783</v>
      </c>
      <c r="F73" s="182">
        <f t="shared" si="13"/>
        <v>3.1247261702388673E-2</v>
      </c>
      <c r="G73" s="181">
        <v>6108</v>
      </c>
      <c r="H73" s="181">
        <v>315</v>
      </c>
      <c r="I73" s="181">
        <f t="shared" si="14"/>
        <v>6423</v>
      </c>
      <c r="J73" s="182">
        <f t="shared" si="15"/>
        <v>4.6942489420947621E-2</v>
      </c>
      <c r="K73" s="181">
        <f t="shared" si="11"/>
        <v>8206</v>
      </c>
    </row>
    <row r="74" spans="2:11" x14ac:dyDescent="0.2">
      <c r="B74" s="181" t="s">
        <v>198</v>
      </c>
      <c r="C74" s="181">
        <v>589</v>
      </c>
      <c r="D74" s="181">
        <v>151</v>
      </c>
      <c r="E74" s="181">
        <f t="shared" si="12"/>
        <v>740</v>
      </c>
      <c r="F74" s="182">
        <f t="shared" si="13"/>
        <v>1.2968577487250487E-2</v>
      </c>
      <c r="G74" s="181">
        <v>2134</v>
      </c>
      <c r="H74" s="181">
        <v>96</v>
      </c>
      <c r="I74" s="181">
        <f t="shared" si="14"/>
        <v>2230</v>
      </c>
      <c r="J74" s="182">
        <f t="shared" si="15"/>
        <v>1.6297952889415102E-2</v>
      </c>
      <c r="K74" s="181">
        <f t="shared" si="11"/>
        <v>2970</v>
      </c>
    </row>
    <row r="75" spans="2:11" x14ac:dyDescent="0.2">
      <c r="B75" s="181" t="s">
        <v>199</v>
      </c>
      <c r="C75" s="181">
        <v>403</v>
      </c>
      <c r="D75" s="181">
        <v>195</v>
      </c>
      <c r="E75" s="181">
        <f t="shared" si="12"/>
        <v>598</v>
      </c>
      <c r="F75" s="182">
        <f t="shared" si="13"/>
        <v>1.0480012618075393E-2</v>
      </c>
      <c r="G75" s="181">
        <v>1458</v>
      </c>
      <c r="H75" s="181">
        <v>90</v>
      </c>
      <c r="I75" s="181">
        <f t="shared" si="14"/>
        <v>1548</v>
      </c>
      <c r="J75" s="182">
        <f t="shared" si="15"/>
        <v>1.1313556534894428E-2</v>
      </c>
      <c r="K75" s="181">
        <f t="shared" si="11"/>
        <v>2146</v>
      </c>
    </row>
    <row r="76" spans="2:11" x14ac:dyDescent="0.2">
      <c r="B76" s="181" t="s">
        <v>200</v>
      </c>
      <c r="C76" s="181">
        <v>34</v>
      </c>
      <c r="D76" s="181">
        <v>3</v>
      </c>
      <c r="E76" s="181">
        <f t="shared" si="12"/>
        <v>37</v>
      </c>
      <c r="F76" s="182">
        <f t="shared" si="13"/>
        <v>6.4842887436252427E-4</v>
      </c>
      <c r="G76" s="181">
        <v>43</v>
      </c>
      <c r="H76" s="181">
        <v>1</v>
      </c>
      <c r="I76" s="181">
        <f t="shared" si="14"/>
        <v>44</v>
      </c>
      <c r="J76" s="182">
        <f t="shared" si="15"/>
        <v>3.2157395835617238E-4</v>
      </c>
      <c r="K76" s="181">
        <f t="shared" si="11"/>
        <v>81</v>
      </c>
    </row>
    <row r="77" spans="2:11" x14ac:dyDescent="0.2">
      <c r="B77" s="181" t="s">
        <v>201</v>
      </c>
      <c r="C77" s="181">
        <v>677</v>
      </c>
      <c r="D77" s="181">
        <v>188</v>
      </c>
      <c r="E77" s="181">
        <f t="shared" si="12"/>
        <v>865</v>
      </c>
      <c r="F77" s="182">
        <f t="shared" si="13"/>
        <v>1.5159215576313069E-2</v>
      </c>
      <c r="G77" s="181">
        <v>1898</v>
      </c>
      <c r="H77" s="181">
        <v>71</v>
      </c>
      <c r="I77" s="181">
        <f t="shared" si="14"/>
        <v>1969</v>
      </c>
      <c r="J77" s="182">
        <f t="shared" si="15"/>
        <v>1.4390434636438715E-2</v>
      </c>
      <c r="K77" s="181">
        <f t="shared" si="11"/>
        <v>2834</v>
      </c>
    </row>
    <row r="78" spans="2:11" x14ac:dyDescent="0.2">
      <c r="B78" s="181" t="s">
        <v>202</v>
      </c>
      <c r="C78" s="181">
        <v>759</v>
      </c>
      <c r="D78" s="181">
        <v>282</v>
      </c>
      <c r="E78" s="181">
        <f t="shared" si="12"/>
        <v>1041</v>
      </c>
      <c r="F78" s="182">
        <f t="shared" si="13"/>
        <v>1.8243634005713185E-2</v>
      </c>
      <c r="G78" s="181">
        <v>2121</v>
      </c>
      <c r="H78" s="181">
        <v>107</v>
      </c>
      <c r="I78" s="181">
        <f t="shared" si="14"/>
        <v>2228</v>
      </c>
      <c r="J78" s="182">
        <f t="shared" si="15"/>
        <v>1.6283335891308003E-2</v>
      </c>
      <c r="K78" s="181">
        <f t="shared" si="11"/>
        <v>3269</v>
      </c>
    </row>
    <row r="79" spans="2:11" x14ac:dyDescent="0.2">
      <c r="B79" s="181" t="s">
        <v>203</v>
      </c>
      <c r="C79" s="181">
        <v>2158</v>
      </c>
      <c r="D79" s="181">
        <v>697</v>
      </c>
      <c r="E79" s="181">
        <f t="shared" si="12"/>
        <v>2855</v>
      </c>
      <c r="F79" s="182">
        <f t="shared" si="13"/>
        <v>5.0034173954189375E-2</v>
      </c>
      <c r="G79" s="181">
        <v>7134</v>
      </c>
      <c r="H79" s="181">
        <v>359</v>
      </c>
      <c r="I79" s="181">
        <f t="shared" si="14"/>
        <v>7493</v>
      </c>
      <c r="J79" s="182">
        <f t="shared" si="15"/>
        <v>5.4762583408245448E-2</v>
      </c>
      <c r="K79" s="181">
        <f t="shared" si="11"/>
        <v>10348</v>
      </c>
    </row>
    <row r="80" spans="2:11" x14ac:dyDescent="0.2">
      <c r="B80" s="181" t="s">
        <v>204</v>
      </c>
      <c r="C80" s="181">
        <v>1202</v>
      </c>
      <c r="D80" s="181">
        <v>407</v>
      </c>
      <c r="E80" s="181">
        <f t="shared" si="12"/>
        <v>1609</v>
      </c>
      <c r="F80" s="182">
        <f t="shared" si="13"/>
        <v>2.8197893482413559E-2</v>
      </c>
      <c r="G80" s="181">
        <v>2714</v>
      </c>
      <c r="H80" s="181">
        <v>154</v>
      </c>
      <c r="I80" s="181">
        <f t="shared" si="14"/>
        <v>2868</v>
      </c>
      <c r="J80" s="182">
        <f t="shared" si="15"/>
        <v>2.0960775285579599E-2</v>
      </c>
      <c r="K80" s="181">
        <f t="shared" si="11"/>
        <v>4477</v>
      </c>
    </row>
    <row r="81" spans="2:11" x14ac:dyDescent="0.2">
      <c r="B81" s="181" t="s">
        <v>205</v>
      </c>
      <c r="C81" s="181">
        <v>528</v>
      </c>
      <c r="D81" s="181">
        <v>271</v>
      </c>
      <c r="E81" s="181">
        <f t="shared" si="12"/>
        <v>799</v>
      </c>
      <c r="F81" s="182">
        <f t="shared" si="13"/>
        <v>1.4002558665288024E-2</v>
      </c>
      <c r="G81" s="181">
        <v>1687</v>
      </c>
      <c r="H81" s="181">
        <v>75</v>
      </c>
      <c r="I81" s="181">
        <f t="shared" si="14"/>
        <v>1762</v>
      </c>
      <c r="J81" s="182">
        <f t="shared" si="15"/>
        <v>1.2877575332353994E-2</v>
      </c>
      <c r="K81" s="181">
        <f t="shared" si="11"/>
        <v>2561</v>
      </c>
    </row>
    <row r="82" spans="2:11" x14ac:dyDescent="0.2">
      <c r="B82" s="181" t="s">
        <v>206</v>
      </c>
      <c r="C82" s="181">
        <v>616</v>
      </c>
      <c r="D82" s="181">
        <v>209</v>
      </c>
      <c r="E82" s="181">
        <f t="shared" si="12"/>
        <v>825</v>
      </c>
      <c r="F82" s="182">
        <f t="shared" si="13"/>
        <v>1.4458211387813042E-2</v>
      </c>
      <c r="G82" s="181">
        <v>1819</v>
      </c>
      <c r="H82" s="181">
        <v>93</v>
      </c>
      <c r="I82" s="181">
        <f t="shared" si="14"/>
        <v>1912</v>
      </c>
      <c r="J82" s="182">
        <f t="shared" si="15"/>
        <v>1.3973850190386401E-2</v>
      </c>
      <c r="K82" s="181">
        <f t="shared" si="11"/>
        <v>2737</v>
      </c>
    </row>
    <row r="83" spans="2:11" x14ac:dyDescent="0.2">
      <c r="B83" s="181" t="s">
        <v>207</v>
      </c>
      <c r="C83" s="181">
        <v>184</v>
      </c>
      <c r="D83" s="181">
        <v>69</v>
      </c>
      <c r="E83" s="181">
        <f t="shared" si="12"/>
        <v>253</v>
      </c>
      <c r="F83" s="182">
        <f t="shared" si="13"/>
        <v>4.4338514922626663E-3</v>
      </c>
      <c r="G83" s="181">
        <v>456</v>
      </c>
      <c r="H83" s="181">
        <v>19</v>
      </c>
      <c r="I83" s="181">
        <f t="shared" si="14"/>
        <v>475</v>
      </c>
      <c r="J83" s="182">
        <f t="shared" si="15"/>
        <v>3.4715370504359521E-3</v>
      </c>
      <c r="K83" s="181">
        <f t="shared" si="11"/>
        <v>728</v>
      </c>
    </row>
    <row r="84" spans="2:11" x14ac:dyDescent="0.2">
      <c r="B84" s="181" t="s">
        <v>208</v>
      </c>
      <c r="C84" s="181">
        <v>255</v>
      </c>
      <c r="D84" s="181">
        <v>109</v>
      </c>
      <c r="E84" s="181">
        <f t="shared" si="12"/>
        <v>364</v>
      </c>
      <c r="F84" s="182">
        <f t="shared" si="13"/>
        <v>6.3791381153502393E-3</v>
      </c>
      <c r="G84" s="181">
        <v>859</v>
      </c>
      <c r="H84" s="181">
        <v>36</v>
      </c>
      <c r="I84" s="181">
        <f t="shared" si="14"/>
        <v>895</v>
      </c>
      <c r="J84" s="182">
        <f t="shared" si="15"/>
        <v>6.5411066529266881E-3</v>
      </c>
      <c r="K84" s="181">
        <f t="shared" si="11"/>
        <v>1259</v>
      </c>
    </row>
    <row r="85" spans="2:11" x14ac:dyDescent="0.2">
      <c r="B85" s="181" t="s">
        <v>209</v>
      </c>
      <c r="C85" s="181">
        <v>431</v>
      </c>
      <c r="D85" s="181">
        <v>87</v>
      </c>
      <c r="E85" s="181">
        <f t="shared" si="12"/>
        <v>518</v>
      </c>
      <c r="F85" s="182">
        <f t="shared" si="13"/>
        <v>9.0780042410753409E-3</v>
      </c>
      <c r="G85" s="181">
        <v>796</v>
      </c>
      <c r="H85" s="181">
        <v>38</v>
      </c>
      <c r="I85" s="181">
        <f t="shared" si="14"/>
        <v>834</v>
      </c>
      <c r="J85" s="182">
        <f t="shared" si="15"/>
        <v>6.0952882106601767E-3</v>
      </c>
      <c r="K85" s="181">
        <f t="shared" si="11"/>
        <v>1352</v>
      </c>
    </row>
    <row r="86" spans="2:11" x14ac:dyDescent="0.2">
      <c r="B86" s="181" t="s">
        <v>210</v>
      </c>
      <c r="C86" s="181">
        <v>437</v>
      </c>
      <c r="D86" s="181">
        <v>101</v>
      </c>
      <c r="E86" s="181">
        <f t="shared" si="12"/>
        <v>538</v>
      </c>
      <c r="F86" s="182">
        <f t="shared" si="13"/>
        <v>9.428506335325354E-3</v>
      </c>
      <c r="G86" s="181">
        <v>1041</v>
      </c>
      <c r="H86" s="181">
        <v>40</v>
      </c>
      <c r="I86" s="181">
        <f t="shared" si="14"/>
        <v>1081</v>
      </c>
      <c r="J86" s="182">
        <f t="shared" si="15"/>
        <v>7.9004874768868714E-3</v>
      </c>
      <c r="K86" s="181">
        <f t="shared" si="11"/>
        <v>1619</v>
      </c>
    </row>
    <row r="87" spans="2:11" x14ac:dyDescent="0.2">
      <c r="B87" s="181" t="s">
        <v>211</v>
      </c>
      <c r="C87" s="181">
        <v>242</v>
      </c>
      <c r="D87" s="181">
        <v>48</v>
      </c>
      <c r="E87" s="181">
        <f t="shared" si="12"/>
        <v>290</v>
      </c>
      <c r="F87" s="182">
        <f t="shared" si="13"/>
        <v>5.0822803666251909E-3</v>
      </c>
      <c r="G87" s="181">
        <v>606</v>
      </c>
      <c r="H87" s="181">
        <v>24</v>
      </c>
      <c r="I87" s="181">
        <f t="shared" si="14"/>
        <v>630</v>
      </c>
      <c r="J87" s="182">
        <f t="shared" si="15"/>
        <v>4.6043544037361051E-3</v>
      </c>
      <c r="K87" s="181">
        <f t="shared" si="11"/>
        <v>920</v>
      </c>
    </row>
    <row r="88" spans="2:11" x14ac:dyDescent="0.2">
      <c r="B88" s="181" t="s">
        <v>212</v>
      </c>
      <c r="C88" s="181">
        <v>203</v>
      </c>
      <c r="D88" s="181">
        <v>67</v>
      </c>
      <c r="E88" s="181">
        <f t="shared" si="12"/>
        <v>270</v>
      </c>
      <c r="F88" s="182">
        <f t="shared" si="13"/>
        <v>4.7317782723751778E-3</v>
      </c>
      <c r="G88" s="181">
        <v>921</v>
      </c>
      <c r="H88" s="181">
        <v>44</v>
      </c>
      <c r="I88" s="181">
        <f t="shared" si="14"/>
        <v>965</v>
      </c>
      <c r="J88" s="182">
        <f t="shared" si="15"/>
        <v>7.0527015866751449E-3</v>
      </c>
      <c r="K88" s="181">
        <f t="shared" si="11"/>
        <v>1235</v>
      </c>
    </row>
    <row r="89" spans="2:11" x14ac:dyDescent="0.2">
      <c r="B89" s="181" t="s">
        <v>213</v>
      </c>
      <c r="C89" s="181">
        <v>370</v>
      </c>
      <c r="D89" s="181">
        <v>114</v>
      </c>
      <c r="E89" s="181">
        <f t="shared" si="12"/>
        <v>484</v>
      </c>
      <c r="F89" s="182">
        <f t="shared" si="13"/>
        <v>8.4821506808503179E-3</v>
      </c>
      <c r="G89" s="181">
        <v>1285</v>
      </c>
      <c r="H89" s="181">
        <v>42</v>
      </c>
      <c r="I89" s="181">
        <f t="shared" si="14"/>
        <v>1327</v>
      </c>
      <c r="J89" s="182">
        <f t="shared" si="15"/>
        <v>9.6983782440600175E-3</v>
      </c>
      <c r="K89" s="181">
        <f t="shared" si="11"/>
        <v>1811</v>
      </c>
    </row>
    <row r="90" spans="2:11" x14ac:dyDescent="0.2">
      <c r="B90" s="181" t="s">
        <v>214</v>
      </c>
      <c r="C90" s="181">
        <v>140</v>
      </c>
      <c r="D90" s="181">
        <v>43</v>
      </c>
      <c r="E90" s="181">
        <f t="shared" si="12"/>
        <v>183</v>
      </c>
      <c r="F90" s="182">
        <f t="shared" si="13"/>
        <v>3.2070941623876205E-3</v>
      </c>
      <c r="G90" s="181">
        <v>577</v>
      </c>
      <c r="H90" s="181">
        <v>34</v>
      </c>
      <c r="I90" s="181">
        <f t="shared" si="14"/>
        <v>611</v>
      </c>
      <c r="J90" s="182">
        <f t="shared" si="15"/>
        <v>4.4654929217186664E-3</v>
      </c>
      <c r="K90" s="181">
        <f t="shared" si="11"/>
        <v>794</v>
      </c>
    </row>
    <row r="91" spans="2:11" x14ac:dyDescent="0.2">
      <c r="B91" s="181" t="s">
        <v>215</v>
      </c>
      <c r="C91" s="181">
        <v>258</v>
      </c>
      <c r="D91" s="181">
        <v>91</v>
      </c>
      <c r="E91" s="181">
        <f t="shared" si="12"/>
        <v>349</v>
      </c>
      <c r="F91" s="182">
        <f t="shared" si="13"/>
        <v>6.1162615446627294E-3</v>
      </c>
      <c r="G91" s="181">
        <v>1261</v>
      </c>
      <c r="H91" s="181">
        <v>42</v>
      </c>
      <c r="I91" s="181">
        <f t="shared" si="14"/>
        <v>1303</v>
      </c>
      <c r="J91" s="182">
        <f t="shared" si="15"/>
        <v>9.5229742667748331E-3</v>
      </c>
      <c r="K91" s="181">
        <f t="shared" si="11"/>
        <v>1652</v>
      </c>
    </row>
    <row r="92" spans="2:11" x14ac:dyDescent="0.2">
      <c r="B92" s="181" t="s">
        <v>216</v>
      </c>
      <c r="C92" s="181">
        <v>3640</v>
      </c>
      <c r="D92" s="181">
        <v>1170</v>
      </c>
      <c r="E92" s="181">
        <f t="shared" si="12"/>
        <v>4810</v>
      </c>
      <c r="F92" s="182">
        <f t="shared" si="13"/>
        <v>8.4295753667128159E-2</v>
      </c>
      <c r="G92" s="181">
        <v>10688</v>
      </c>
      <c r="H92" s="181">
        <v>521</v>
      </c>
      <c r="I92" s="181">
        <f t="shared" si="14"/>
        <v>11209</v>
      </c>
      <c r="J92" s="182">
        <f t="shared" si="15"/>
        <v>8.1920965891234918E-2</v>
      </c>
      <c r="K92" s="181">
        <f t="shared" si="11"/>
        <v>16019</v>
      </c>
    </row>
    <row r="93" spans="2:11" x14ac:dyDescent="0.2">
      <c r="B93" s="181" t="s">
        <v>217</v>
      </c>
      <c r="C93" s="181">
        <v>1183</v>
      </c>
      <c r="D93" s="181">
        <v>385</v>
      </c>
      <c r="E93" s="181">
        <f t="shared" si="12"/>
        <v>1568</v>
      </c>
      <c r="F93" s="182">
        <f t="shared" si="13"/>
        <v>2.7479364189201029E-2</v>
      </c>
      <c r="G93" s="181">
        <v>3705</v>
      </c>
      <c r="H93" s="181">
        <v>185</v>
      </c>
      <c r="I93" s="181">
        <f t="shared" si="14"/>
        <v>3890</v>
      </c>
      <c r="J93" s="182">
        <f t="shared" si="15"/>
        <v>2.8430061318307061E-2</v>
      </c>
      <c r="K93" s="181">
        <f t="shared" si="11"/>
        <v>5458</v>
      </c>
    </row>
    <row r="94" spans="2:11" x14ac:dyDescent="0.2">
      <c r="B94" s="181" t="s">
        <v>218</v>
      </c>
      <c r="C94" s="181">
        <v>467</v>
      </c>
      <c r="D94" s="181">
        <v>177</v>
      </c>
      <c r="E94" s="181">
        <f t="shared" si="12"/>
        <v>644</v>
      </c>
      <c r="F94" s="182">
        <f t="shared" si="13"/>
        <v>1.1286167434850423E-2</v>
      </c>
      <c r="G94" s="181">
        <v>1270</v>
      </c>
      <c r="H94" s="181">
        <v>85</v>
      </c>
      <c r="I94" s="181">
        <f t="shared" si="14"/>
        <v>1355</v>
      </c>
      <c r="J94" s="182">
        <f t="shared" si="15"/>
        <v>9.9030162175593999E-3</v>
      </c>
      <c r="K94" s="181">
        <f t="shared" si="11"/>
        <v>1999</v>
      </c>
    </row>
    <row r="95" spans="2:11" x14ac:dyDescent="0.2">
      <c r="B95" s="181" t="s">
        <v>219</v>
      </c>
      <c r="C95" s="181">
        <v>2318</v>
      </c>
      <c r="D95" s="181">
        <v>910</v>
      </c>
      <c r="E95" s="181">
        <f t="shared" si="12"/>
        <v>3228</v>
      </c>
      <c r="F95" s="182">
        <f t="shared" si="13"/>
        <v>5.6571038011952124E-2</v>
      </c>
      <c r="G95" s="181">
        <v>7104</v>
      </c>
      <c r="H95" s="181">
        <v>395</v>
      </c>
      <c r="I95" s="181">
        <f t="shared" si="14"/>
        <v>7499</v>
      </c>
      <c r="J95" s="182">
        <f t="shared" si="15"/>
        <v>5.4806434402566745E-2</v>
      </c>
      <c r="K95" s="181">
        <f t="shared" si="11"/>
        <v>10727</v>
      </c>
    </row>
    <row r="96" spans="2:11" x14ac:dyDescent="0.2">
      <c r="B96" s="183" t="s">
        <v>66</v>
      </c>
      <c r="C96" s="181">
        <f t="shared" ref="C96:H96" si="16">SUM(C58:C95)</f>
        <v>42345</v>
      </c>
      <c r="D96" s="181">
        <f t="shared" si="16"/>
        <v>14716</v>
      </c>
      <c r="E96" s="183">
        <f t="shared" ref="E96" si="17">C96+D96</f>
        <v>57061</v>
      </c>
      <c r="F96" s="185">
        <f t="shared" ref="F96" si="18">E96/$E$96</f>
        <v>1</v>
      </c>
      <c r="G96" s="181">
        <f t="shared" si="16"/>
        <v>129783</v>
      </c>
      <c r="H96" s="181">
        <f t="shared" si="16"/>
        <v>7044</v>
      </c>
      <c r="I96" s="183">
        <f t="shared" ref="I96" si="19">G96+H96</f>
        <v>136827</v>
      </c>
      <c r="J96" s="185">
        <f t="shared" ref="J96" si="20">I96/$I$96</f>
        <v>1</v>
      </c>
      <c r="K96" s="183">
        <f t="shared" ref="K96:K97" si="21">E96+I96</f>
        <v>193888</v>
      </c>
    </row>
    <row r="97" spans="2:11" ht="24" x14ac:dyDescent="0.2">
      <c r="B97" s="195" t="s">
        <v>84</v>
      </c>
      <c r="C97" s="196">
        <f>+C96/$K$96</f>
        <v>0.21839928205974582</v>
      </c>
      <c r="D97" s="196">
        <f>+D96/$K$96</f>
        <v>7.5899488364416567E-2</v>
      </c>
      <c r="E97" s="197">
        <f>C97+D97</f>
        <v>0.29429877042416241</v>
      </c>
      <c r="F97" s="197"/>
      <c r="G97" s="196">
        <f>+G96/$K$96</f>
        <v>0.66937097705892057</v>
      </c>
      <c r="H97" s="196">
        <f>+H96/$K$96</f>
        <v>3.6330252516916982E-2</v>
      </c>
      <c r="I97" s="197">
        <f>G97+H97</f>
        <v>0.70570122957583759</v>
      </c>
      <c r="J97" s="197"/>
      <c r="K97" s="197">
        <f t="shared" si="21"/>
        <v>1</v>
      </c>
    </row>
    <row r="98" spans="2:11" x14ac:dyDescent="0.2">
      <c r="B98" s="188" t="s">
        <v>149</v>
      </c>
    </row>
    <row r="99" spans="2:11" x14ac:dyDescent="0.2">
      <c r="B99" s="188" t="s">
        <v>150</v>
      </c>
    </row>
    <row r="141" spans="2:2" x14ac:dyDescent="0.2">
      <c r="B141" s="189" t="s">
        <v>96</v>
      </c>
    </row>
  </sheetData>
  <mergeCells count="10">
    <mergeCell ref="B6:K6"/>
    <mergeCell ref="B5:K5"/>
    <mergeCell ref="B53:K53"/>
    <mergeCell ref="B52:K52"/>
    <mergeCell ref="B55:K55"/>
    <mergeCell ref="B56:B57"/>
    <mergeCell ref="C56:K56"/>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5" fitToHeight="2" orientation="portrait" r:id="rId1"/>
  <headerFooter alignWithMargins="0"/>
  <rowBreaks count="1" manualBreakCount="1">
    <brk id="55"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Q89"/>
  <sheetViews>
    <sheetView showGridLines="0" zoomScaleNormal="100" workbookViewId="0"/>
  </sheetViews>
  <sheetFormatPr baseColWidth="10" defaultRowHeight="12" x14ac:dyDescent="0.2"/>
  <cols>
    <col min="1" max="1" width="6" style="189" customWidth="1"/>
    <col min="2" max="2" width="18.140625" style="189" customWidth="1"/>
    <col min="3" max="3" width="7.85546875" style="189" bestFit="1" customWidth="1"/>
    <col min="4" max="4" width="7.28515625" style="189" bestFit="1" customWidth="1"/>
    <col min="5" max="6" width="7.28515625" style="189" customWidth="1"/>
    <col min="7" max="8" width="7.28515625" style="189" bestFit="1" customWidth="1"/>
    <col min="9" max="11" width="7.28515625" style="189" customWidth="1"/>
    <col min="12" max="12" width="9.7109375" style="189" customWidth="1"/>
    <col min="13" max="14" width="11.42578125" style="189"/>
    <col min="15" max="15" width="12.42578125" style="189" bestFit="1" customWidth="1"/>
    <col min="16" max="251" width="11.42578125" style="189"/>
    <col min="252" max="252" width="18.140625" style="189" customWidth="1"/>
    <col min="253" max="253" width="7.85546875" style="189" bestFit="1" customWidth="1"/>
    <col min="254" max="254" width="7.28515625" style="189" bestFit="1" customWidth="1"/>
    <col min="255" max="256" width="7.28515625" style="189" customWidth="1"/>
    <col min="257" max="258" width="7.28515625" style="189" bestFit="1" customWidth="1"/>
    <col min="259" max="261" width="7.28515625" style="189" customWidth="1"/>
    <col min="262" max="267" width="0" style="189" hidden="1" customWidth="1"/>
    <col min="268" max="268" width="9.7109375" style="189" customWidth="1"/>
    <col min="269" max="270" width="11.42578125" style="189"/>
    <col min="271" max="271" width="12.42578125" style="189" bestFit="1" customWidth="1"/>
    <col min="272" max="507" width="11.42578125" style="189"/>
    <col min="508" max="508" width="18.140625" style="189" customWidth="1"/>
    <col min="509" max="509" width="7.85546875" style="189" bestFit="1" customWidth="1"/>
    <col min="510" max="510" width="7.28515625" style="189" bestFit="1" customWidth="1"/>
    <col min="511" max="512" width="7.28515625" style="189" customWidth="1"/>
    <col min="513" max="514" width="7.28515625" style="189" bestFit="1" customWidth="1"/>
    <col min="515" max="517" width="7.28515625" style="189" customWidth="1"/>
    <col min="518" max="523" width="0" style="189" hidden="1" customWidth="1"/>
    <col min="524" max="524" width="9.7109375" style="189" customWidth="1"/>
    <col min="525" max="526" width="11.42578125" style="189"/>
    <col min="527" max="527" width="12.42578125" style="189" bestFit="1" customWidth="1"/>
    <col min="528" max="763" width="11.42578125" style="189"/>
    <col min="764" max="764" width="18.140625" style="189" customWidth="1"/>
    <col min="765" max="765" width="7.85546875" style="189" bestFit="1" customWidth="1"/>
    <col min="766" max="766" width="7.28515625" style="189" bestFit="1" customWidth="1"/>
    <col min="767" max="768" width="7.28515625" style="189" customWidth="1"/>
    <col min="769" max="770" width="7.28515625" style="189" bestFit="1" customWidth="1"/>
    <col min="771" max="773" width="7.28515625" style="189" customWidth="1"/>
    <col min="774" max="779" width="0" style="189" hidden="1" customWidth="1"/>
    <col min="780" max="780" width="9.7109375" style="189" customWidth="1"/>
    <col min="781" max="782" width="11.42578125" style="189"/>
    <col min="783" max="783" width="12.42578125" style="189" bestFit="1" customWidth="1"/>
    <col min="784" max="1019" width="11.42578125" style="189"/>
    <col min="1020" max="1020" width="18.140625" style="189" customWidth="1"/>
    <col min="1021" max="1021" width="7.85546875" style="189" bestFit="1" customWidth="1"/>
    <col min="1022" max="1022" width="7.28515625" style="189" bestFit="1" customWidth="1"/>
    <col min="1023" max="1024" width="7.28515625" style="189" customWidth="1"/>
    <col min="1025" max="1026" width="7.28515625" style="189" bestFit="1" customWidth="1"/>
    <col min="1027" max="1029" width="7.28515625" style="189" customWidth="1"/>
    <col min="1030" max="1035" width="0" style="189" hidden="1" customWidth="1"/>
    <col min="1036" max="1036" width="9.7109375" style="189" customWidth="1"/>
    <col min="1037" max="1038" width="11.42578125" style="189"/>
    <col min="1039" max="1039" width="12.42578125" style="189" bestFit="1" customWidth="1"/>
    <col min="1040" max="1275" width="11.42578125" style="189"/>
    <col min="1276" max="1276" width="18.140625" style="189" customWidth="1"/>
    <col min="1277" max="1277" width="7.85546875" style="189" bestFit="1" customWidth="1"/>
    <col min="1278" max="1278" width="7.28515625" style="189" bestFit="1" customWidth="1"/>
    <col min="1279" max="1280" width="7.28515625" style="189" customWidth="1"/>
    <col min="1281" max="1282" width="7.28515625" style="189" bestFit="1" customWidth="1"/>
    <col min="1283" max="1285" width="7.28515625" style="189" customWidth="1"/>
    <col min="1286" max="1291" width="0" style="189" hidden="1" customWidth="1"/>
    <col min="1292" max="1292" width="9.7109375" style="189" customWidth="1"/>
    <col min="1293" max="1294" width="11.42578125" style="189"/>
    <col min="1295" max="1295" width="12.42578125" style="189" bestFit="1" customWidth="1"/>
    <col min="1296" max="1531" width="11.42578125" style="189"/>
    <col min="1532" max="1532" width="18.140625" style="189" customWidth="1"/>
    <col min="1533" max="1533" width="7.85546875" style="189" bestFit="1" customWidth="1"/>
    <col min="1534" max="1534" width="7.28515625" style="189" bestFit="1" customWidth="1"/>
    <col min="1535" max="1536" width="7.28515625" style="189" customWidth="1"/>
    <col min="1537" max="1538" width="7.28515625" style="189" bestFit="1" customWidth="1"/>
    <col min="1539" max="1541" width="7.28515625" style="189" customWidth="1"/>
    <col min="1542" max="1547" width="0" style="189" hidden="1" customWidth="1"/>
    <col min="1548" max="1548" width="9.7109375" style="189" customWidth="1"/>
    <col min="1549" max="1550" width="11.42578125" style="189"/>
    <col min="1551" max="1551" width="12.42578125" style="189" bestFit="1" customWidth="1"/>
    <col min="1552" max="1787" width="11.42578125" style="189"/>
    <col min="1788" max="1788" width="18.140625" style="189" customWidth="1"/>
    <col min="1789" max="1789" width="7.85546875" style="189" bestFit="1" customWidth="1"/>
    <col min="1790" max="1790" width="7.28515625" style="189" bestFit="1" customWidth="1"/>
    <col min="1791" max="1792" width="7.28515625" style="189" customWidth="1"/>
    <col min="1793" max="1794" width="7.28515625" style="189" bestFit="1" customWidth="1"/>
    <col min="1795" max="1797" width="7.28515625" style="189" customWidth="1"/>
    <col min="1798" max="1803" width="0" style="189" hidden="1" customWidth="1"/>
    <col min="1804" max="1804" width="9.7109375" style="189" customWidth="1"/>
    <col min="1805" max="1806" width="11.42578125" style="189"/>
    <col min="1807" max="1807" width="12.42578125" style="189" bestFit="1" customWidth="1"/>
    <col min="1808" max="2043" width="11.42578125" style="189"/>
    <col min="2044" max="2044" width="18.140625" style="189" customWidth="1"/>
    <col min="2045" max="2045" width="7.85546875" style="189" bestFit="1" customWidth="1"/>
    <col min="2046" max="2046" width="7.28515625" style="189" bestFit="1" customWidth="1"/>
    <col min="2047" max="2048" width="7.28515625" style="189" customWidth="1"/>
    <col min="2049" max="2050" width="7.28515625" style="189" bestFit="1" customWidth="1"/>
    <col min="2051" max="2053" width="7.28515625" style="189" customWidth="1"/>
    <col min="2054" max="2059" width="0" style="189" hidden="1" customWidth="1"/>
    <col min="2060" max="2060" width="9.7109375" style="189" customWidth="1"/>
    <col min="2061" max="2062" width="11.42578125" style="189"/>
    <col min="2063" max="2063" width="12.42578125" style="189" bestFit="1" customWidth="1"/>
    <col min="2064" max="2299" width="11.42578125" style="189"/>
    <col min="2300" max="2300" width="18.140625" style="189" customWidth="1"/>
    <col min="2301" max="2301" width="7.85546875" style="189" bestFit="1" customWidth="1"/>
    <col min="2302" max="2302" width="7.28515625" style="189" bestFit="1" customWidth="1"/>
    <col min="2303" max="2304" width="7.28515625" style="189" customWidth="1"/>
    <col min="2305" max="2306" width="7.28515625" style="189" bestFit="1" customWidth="1"/>
    <col min="2307" max="2309" width="7.28515625" style="189" customWidth="1"/>
    <col min="2310" max="2315" width="0" style="189" hidden="1" customWidth="1"/>
    <col min="2316" max="2316" width="9.7109375" style="189" customWidth="1"/>
    <col min="2317" max="2318" width="11.42578125" style="189"/>
    <col min="2319" max="2319" width="12.42578125" style="189" bestFit="1" customWidth="1"/>
    <col min="2320" max="2555" width="11.42578125" style="189"/>
    <col min="2556" max="2556" width="18.140625" style="189" customWidth="1"/>
    <col min="2557" max="2557" width="7.85546875" style="189" bestFit="1" customWidth="1"/>
    <col min="2558" max="2558" width="7.28515625" style="189" bestFit="1" customWidth="1"/>
    <col min="2559" max="2560" width="7.28515625" style="189" customWidth="1"/>
    <col min="2561" max="2562" width="7.28515625" style="189" bestFit="1" customWidth="1"/>
    <col min="2563" max="2565" width="7.28515625" style="189" customWidth="1"/>
    <col min="2566" max="2571" width="0" style="189" hidden="1" customWidth="1"/>
    <col min="2572" max="2572" width="9.7109375" style="189" customWidth="1"/>
    <col min="2573" max="2574" width="11.42578125" style="189"/>
    <col min="2575" max="2575" width="12.42578125" style="189" bestFit="1" customWidth="1"/>
    <col min="2576" max="2811" width="11.42578125" style="189"/>
    <col min="2812" max="2812" width="18.140625" style="189" customWidth="1"/>
    <col min="2813" max="2813" width="7.85546875" style="189" bestFit="1" customWidth="1"/>
    <col min="2814" max="2814" width="7.28515625" style="189" bestFit="1" customWidth="1"/>
    <col min="2815" max="2816" width="7.28515625" style="189" customWidth="1"/>
    <col min="2817" max="2818" width="7.28515625" style="189" bestFit="1" customWidth="1"/>
    <col min="2819" max="2821" width="7.28515625" style="189" customWidth="1"/>
    <col min="2822" max="2827" width="0" style="189" hidden="1" customWidth="1"/>
    <col min="2828" max="2828" width="9.7109375" style="189" customWidth="1"/>
    <col min="2829" max="2830" width="11.42578125" style="189"/>
    <col min="2831" max="2831" width="12.42578125" style="189" bestFit="1" customWidth="1"/>
    <col min="2832" max="3067" width="11.42578125" style="189"/>
    <col min="3068" max="3068" width="18.140625" style="189" customWidth="1"/>
    <col min="3069" max="3069" width="7.85546875" style="189" bestFit="1" customWidth="1"/>
    <col min="3070" max="3070" width="7.28515625" style="189" bestFit="1" customWidth="1"/>
    <col min="3071" max="3072" width="7.28515625" style="189" customWidth="1"/>
    <col min="3073" max="3074" width="7.28515625" style="189" bestFit="1" customWidth="1"/>
    <col min="3075" max="3077" width="7.28515625" style="189" customWidth="1"/>
    <col min="3078" max="3083" width="0" style="189" hidden="1" customWidth="1"/>
    <col min="3084" max="3084" width="9.7109375" style="189" customWidth="1"/>
    <col min="3085" max="3086" width="11.42578125" style="189"/>
    <col min="3087" max="3087" width="12.42578125" style="189" bestFit="1" customWidth="1"/>
    <col min="3088" max="3323" width="11.42578125" style="189"/>
    <col min="3324" max="3324" width="18.140625" style="189" customWidth="1"/>
    <col min="3325" max="3325" width="7.85546875" style="189" bestFit="1" customWidth="1"/>
    <col min="3326" max="3326" width="7.28515625" style="189" bestFit="1" customWidth="1"/>
    <col min="3327" max="3328" width="7.28515625" style="189" customWidth="1"/>
    <col min="3329" max="3330" width="7.28515625" style="189" bestFit="1" customWidth="1"/>
    <col min="3331" max="3333" width="7.28515625" style="189" customWidth="1"/>
    <col min="3334" max="3339" width="0" style="189" hidden="1" customWidth="1"/>
    <col min="3340" max="3340" width="9.7109375" style="189" customWidth="1"/>
    <col min="3341" max="3342" width="11.42578125" style="189"/>
    <col min="3343" max="3343" width="12.42578125" style="189" bestFit="1" customWidth="1"/>
    <col min="3344" max="3579" width="11.42578125" style="189"/>
    <col min="3580" max="3580" width="18.140625" style="189" customWidth="1"/>
    <col min="3581" max="3581" width="7.85546875" style="189" bestFit="1" customWidth="1"/>
    <col min="3582" max="3582" width="7.28515625" style="189" bestFit="1" customWidth="1"/>
    <col min="3583" max="3584" width="7.28515625" style="189" customWidth="1"/>
    <col min="3585" max="3586" width="7.28515625" style="189" bestFit="1" customWidth="1"/>
    <col min="3587" max="3589" width="7.28515625" style="189" customWidth="1"/>
    <col min="3590" max="3595" width="0" style="189" hidden="1" customWidth="1"/>
    <col min="3596" max="3596" width="9.7109375" style="189" customWidth="1"/>
    <col min="3597" max="3598" width="11.42578125" style="189"/>
    <col min="3599" max="3599" width="12.42578125" style="189" bestFit="1" customWidth="1"/>
    <col min="3600" max="3835" width="11.42578125" style="189"/>
    <col min="3836" max="3836" width="18.140625" style="189" customWidth="1"/>
    <col min="3837" max="3837" width="7.85546875" style="189" bestFit="1" customWidth="1"/>
    <col min="3838" max="3838" width="7.28515625" style="189" bestFit="1" customWidth="1"/>
    <col min="3839" max="3840" width="7.28515625" style="189" customWidth="1"/>
    <col min="3841" max="3842" width="7.28515625" style="189" bestFit="1" customWidth="1"/>
    <col min="3843" max="3845" width="7.28515625" style="189" customWidth="1"/>
    <col min="3846" max="3851" width="0" style="189" hidden="1" customWidth="1"/>
    <col min="3852" max="3852" width="9.7109375" style="189" customWidth="1"/>
    <col min="3853" max="3854" width="11.42578125" style="189"/>
    <col min="3855" max="3855" width="12.42578125" style="189" bestFit="1" customWidth="1"/>
    <col min="3856" max="4091" width="11.42578125" style="189"/>
    <col min="4092" max="4092" width="18.140625" style="189" customWidth="1"/>
    <col min="4093" max="4093" width="7.85546875" style="189" bestFit="1" customWidth="1"/>
    <col min="4094" max="4094" width="7.28515625" style="189" bestFit="1" customWidth="1"/>
    <col min="4095" max="4096" width="7.28515625" style="189" customWidth="1"/>
    <col min="4097" max="4098" width="7.28515625" style="189" bestFit="1" customWidth="1"/>
    <col min="4099" max="4101" width="7.28515625" style="189" customWidth="1"/>
    <col min="4102" max="4107" width="0" style="189" hidden="1" customWidth="1"/>
    <col min="4108" max="4108" width="9.7109375" style="189" customWidth="1"/>
    <col min="4109" max="4110" width="11.42578125" style="189"/>
    <col min="4111" max="4111" width="12.42578125" style="189" bestFit="1" customWidth="1"/>
    <col min="4112" max="4347" width="11.42578125" style="189"/>
    <col min="4348" max="4348" width="18.140625" style="189" customWidth="1"/>
    <col min="4349" max="4349" width="7.85546875" style="189" bestFit="1" customWidth="1"/>
    <col min="4350" max="4350" width="7.28515625" style="189" bestFit="1" customWidth="1"/>
    <col min="4351" max="4352" width="7.28515625" style="189" customWidth="1"/>
    <col min="4353" max="4354" width="7.28515625" style="189" bestFit="1" customWidth="1"/>
    <col min="4355" max="4357" width="7.28515625" style="189" customWidth="1"/>
    <col min="4358" max="4363" width="0" style="189" hidden="1" customWidth="1"/>
    <col min="4364" max="4364" width="9.7109375" style="189" customWidth="1"/>
    <col min="4365" max="4366" width="11.42578125" style="189"/>
    <col min="4367" max="4367" width="12.42578125" style="189" bestFit="1" customWidth="1"/>
    <col min="4368" max="4603" width="11.42578125" style="189"/>
    <col min="4604" max="4604" width="18.140625" style="189" customWidth="1"/>
    <col min="4605" max="4605" width="7.85546875" style="189" bestFit="1" customWidth="1"/>
    <col min="4606" max="4606" width="7.28515625" style="189" bestFit="1" customWidth="1"/>
    <col min="4607" max="4608" width="7.28515625" style="189" customWidth="1"/>
    <col min="4609" max="4610" width="7.28515625" style="189" bestFit="1" customWidth="1"/>
    <col min="4611" max="4613" width="7.28515625" style="189" customWidth="1"/>
    <col min="4614" max="4619" width="0" style="189" hidden="1" customWidth="1"/>
    <col min="4620" max="4620" width="9.7109375" style="189" customWidth="1"/>
    <col min="4621" max="4622" width="11.42578125" style="189"/>
    <col min="4623" max="4623" width="12.42578125" style="189" bestFit="1" customWidth="1"/>
    <col min="4624" max="4859" width="11.42578125" style="189"/>
    <col min="4860" max="4860" width="18.140625" style="189" customWidth="1"/>
    <col min="4861" max="4861" width="7.85546875" style="189" bestFit="1" customWidth="1"/>
    <col min="4862" max="4862" width="7.28515625" style="189" bestFit="1" customWidth="1"/>
    <col min="4863" max="4864" width="7.28515625" style="189" customWidth="1"/>
    <col min="4865" max="4866" width="7.28515625" style="189" bestFit="1" customWidth="1"/>
    <col min="4867" max="4869" width="7.28515625" style="189" customWidth="1"/>
    <col min="4870" max="4875" width="0" style="189" hidden="1" customWidth="1"/>
    <col min="4876" max="4876" width="9.7109375" style="189" customWidth="1"/>
    <col min="4877" max="4878" width="11.42578125" style="189"/>
    <col min="4879" max="4879" width="12.42578125" style="189" bestFit="1" customWidth="1"/>
    <col min="4880" max="5115" width="11.42578125" style="189"/>
    <col min="5116" max="5116" width="18.140625" style="189" customWidth="1"/>
    <col min="5117" max="5117" width="7.85546875" style="189" bestFit="1" customWidth="1"/>
    <col min="5118" max="5118" width="7.28515625" style="189" bestFit="1" customWidth="1"/>
    <col min="5119" max="5120" width="7.28515625" style="189" customWidth="1"/>
    <col min="5121" max="5122" width="7.28515625" style="189" bestFit="1" customWidth="1"/>
    <col min="5123" max="5125" width="7.28515625" style="189" customWidth="1"/>
    <col min="5126" max="5131" width="0" style="189" hidden="1" customWidth="1"/>
    <col min="5132" max="5132" width="9.7109375" style="189" customWidth="1"/>
    <col min="5133" max="5134" width="11.42578125" style="189"/>
    <col min="5135" max="5135" width="12.42578125" style="189" bestFit="1" customWidth="1"/>
    <col min="5136" max="5371" width="11.42578125" style="189"/>
    <col min="5372" max="5372" width="18.140625" style="189" customWidth="1"/>
    <col min="5373" max="5373" width="7.85546875" style="189" bestFit="1" customWidth="1"/>
    <col min="5374" max="5374" width="7.28515625" style="189" bestFit="1" customWidth="1"/>
    <col min="5375" max="5376" width="7.28515625" style="189" customWidth="1"/>
    <col min="5377" max="5378" width="7.28515625" style="189" bestFit="1" customWidth="1"/>
    <col min="5379" max="5381" width="7.28515625" style="189" customWidth="1"/>
    <col min="5382" max="5387" width="0" style="189" hidden="1" customWidth="1"/>
    <col min="5388" max="5388" width="9.7109375" style="189" customWidth="1"/>
    <col min="5389" max="5390" width="11.42578125" style="189"/>
    <col min="5391" max="5391" width="12.42578125" style="189" bestFit="1" customWidth="1"/>
    <col min="5392" max="5627" width="11.42578125" style="189"/>
    <col min="5628" max="5628" width="18.140625" style="189" customWidth="1"/>
    <col min="5629" max="5629" width="7.85546875" style="189" bestFit="1" customWidth="1"/>
    <col min="5630" max="5630" width="7.28515625" style="189" bestFit="1" customWidth="1"/>
    <col min="5631" max="5632" width="7.28515625" style="189" customWidth="1"/>
    <col min="5633" max="5634" width="7.28515625" style="189" bestFit="1" customWidth="1"/>
    <col min="5635" max="5637" width="7.28515625" style="189" customWidth="1"/>
    <col min="5638" max="5643" width="0" style="189" hidden="1" customWidth="1"/>
    <col min="5644" max="5644" width="9.7109375" style="189" customWidth="1"/>
    <col min="5645" max="5646" width="11.42578125" style="189"/>
    <col min="5647" max="5647" width="12.42578125" style="189" bestFit="1" customWidth="1"/>
    <col min="5648" max="5883" width="11.42578125" style="189"/>
    <col min="5884" max="5884" width="18.140625" style="189" customWidth="1"/>
    <col min="5885" max="5885" width="7.85546875" style="189" bestFit="1" customWidth="1"/>
    <col min="5886" max="5886" width="7.28515625" style="189" bestFit="1" customWidth="1"/>
    <col min="5887" max="5888" width="7.28515625" style="189" customWidth="1"/>
    <col min="5889" max="5890" width="7.28515625" style="189" bestFit="1" customWidth="1"/>
    <col min="5891" max="5893" width="7.28515625" style="189" customWidth="1"/>
    <col min="5894" max="5899" width="0" style="189" hidden="1" customWidth="1"/>
    <col min="5900" max="5900" width="9.7109375" style="189" customWidth="1"/>
    <col min="5901" max="5902" width="11.42578125" style="189"/>
    <col min="5903" max="5903" width="12.42578125" style="189" bestFit="1" customWidth="1"/>
    <col min="5904" max="6139" width="11.42578125" style="189"/>
    <col min="6140" max="6140" width="18.140625" style="189" customWidth="1"/>
    <col min="6141" max="6141" width="7.85546875" style="189" bestFit="1" customWidth="1"/>
    <col min="6142" max="6142" width="7.28515625" style="189" bestFit="1" customWidth="1"/>
    <col min="6143" max="6144" width="7.28515625" style="189" customWidth="1"/>
    <col min="6145" max="6146" width="7.28515625" style="189" bestFit="1" customWidth="1"/>
    <col min="6147" max="6149" width="7.28515625" style="189" customWidth="1"/>
    <col min="6150" max="6155" width="0" style="189" hidden="1" customWidth="1"/>
    <col min="6156" max="6156" width="9.7109375" style="189" customWidth="1"/>
    <col min="6157" max="6158" width="11.42578125" style="189"/>
    <col min="6159" max="6159" width="12.42578125" style="189" bestFit="1" customWidth="1"/>
    <col min="6160" max="6395" width="11.42578125" style="189"/>
    <col min="6396" max="6396" width="18.140625" style="189" customWidth="1"/>
    <col min="6397" max="6397" width="7.85546875" style="189" bestFit="1" customWidth="1"/>
    <col min="6398" max="6398" width="7.28515625" style="189" bestFit="1" customWidth="1"/>
    <col min="6399" max="6400" width="7.28515625" style="189" customWidth="1"/>
    <col min="6401" max="6402" width="7.28515625" style="189" bestFit="1" customWidth="1"/>
    <col min="6403" max="6405" width="7.28515625" style="189" customWidth="1"/>
    <col min="6406" max="6411" width="0" style="189" hidden="1" customWidth="1"/>
    <col min="6412" max="6412" width="9.7109375" style="189" customWidth="1"/>
    <col min="6413" max="6414" width="11.42578125" style="189"/>
    <col min="6415" max="6415" width="12.42578125" style="189" bestFit="1" customWidth="1"/>
    <col min="6416" max="6651" width="11.42578125" style="189"/>
    <col min="6652" max="6652" width="18.140625" style="189" customWidth="1"/>
    <col min="6653" max="6653" width="7.85546875" style="189" bestFit="1" customWidth="1"/>
    <col min="6654" max="6654" width="7.28515625" style="189" bestFit="1" customWidth="1"/>
    <col min="6655" max="6656" width="7.28515625" style="189" customWidth="1"/>
    <col min="6657" max="6658" width="7.28515625" style="189" bestFit="1" customWidth="1"/>
    <col min="6659" max="6661" width="7.28515625" style="189" customWidth="1"/>
    <col min="6662" max="6667" width="0" style="189" hidden="1" customWidth="1"/>
    <col min="6668" max="6668" width="9.7109375" style="189" customWidth="1"/>
    <col min="6669" max="6670" width="11.42578125" style="189"/>
    <col min="6671" max="6671" width="12.42578125" style="189" bestFit="1" customWidth="1"/>
    <col min="6672" max="6907" width="11.42578125" style="189"/>
    <col min="6908" max="6908" width="18.140625" style="189" customWidth="1"/>
    <col min="6909" max="6909" width="7.85546875" style="189" bestFit="1" customWidth="1"/>
    <col min="6910" max="6910" width="7.28515625" style="189" bestFit="1" customWidth="1"/>
    <col min="6911" max="6912" width="7.28515625" style="189" customWidth="1"/>
    <col min="6913" max="6914" width="7.28515625" style="189" bestFit="1" customWidth="1"/>
    <col min="6915" max="6917" width="7.28515625" style="189" customWidth="1"/>
    <col min="6918" max="6923" width="0" style="189" hidden="1" customWidth="1"/>
    <col min="6924" max="6924" width="9.7109375" style="189" customWidth="1"/>
    <col min="6925" max="6926" width="11.42578125" style="189"/>
    <col min="6927" max="6927" width="12.42578125" style="189" bestFit="1" customWidth="1"/>
    <col min="6928" max="7163" width="11.42578125" style="189"/>
    <col min="7164" max="7164" width="18.140625" style="189" customWidth="1"/>
    <col min="7165" max="7165" width="7.85546875" style="189" bestFit="1" customWidth="1"/>
    <col min="7166" max="7166" width="7.28515625" style="189" bestFit="1" customWidth="1"/>
    <col min="7167" max="7168" width="7.28515625" style="189" customWidth="1"/>
    <col min="7169" max="7170" width="7.28515625" style="189" bestFit="1" customWidth="1"/>
    <col min="7171" max="7173" width="7.28515625" style="189" customWidth="1"/>
    <col min="7174" max="7179" width="0" style="189" hidden="1" customWidth="1"/>
    <col min="7180" max="7180" width="9.7109375" style="189" customWidth="1"/>
    <col min="7181" max="7182" width="11.42578125" style="189"/>
    <col min="7183" max="7183" width="12.42578125" style="189" bestFit="1" customWidth="1"/>
    <col min="7184" max="7419" width="11.42578125" style="189"/>
    <col min="7420" max="7420" width="18.140625" style="189" customWidth="1"/>
    <col min="7421" max="7421" width="7.85546875" style="189" bestFit="1" customWidth="1"/>
    <col min="7422" max="7422" width="7.28515625" style="189" bestFit="1" customWidth="1"/>
    <col min="7423" max="7424" width="7.28515625" style="189" customWidth="1"/>
    <col min="7425" max="7426" width="7.28515625" style="189" bestFit="1" customWidth="1"/>
    <col min="7427" max="7429" width="7.28515625" style="189" customWidth="1"/>
    <col min="7430" max="7435" width="0" style="189" hidden="1" customWidth="1"/>
    <col min="7436" max="7436" width="9.7109375" style="189" customWidth="1"/>
    <col min="7437" max="7438" width="11.42578125" style="189"/>
    <col min="7439" max="7439" width="12.42578125" style="189" bestFit="1" customWidth="1"/>
    <col min="7440" max="7675" width="11.42578125" style="189"/>
    <col min="7676" max="7676" width="18.140625" style="189" customWidth="1"/>
    <col min="7677" max="7677" width="7.85546875" style="189" bestFit="1" customWidth="1"/>
    <col min="7678" max="7678" width="7.28515625" style="189" bestFit="1" customWidth="1"/>
    <col min="7679" max="7680" width="7.28515625" style="189" customWidth="1"/>
    <col min="7681" max="7682" width="7.28515625" style="189" bestFit="1" customWidth="1"/>
    <col min="7683" max="7685" width="7.28515625" style="189" customWidth="1"/>
    <col min="7686" max="7691" width="0" style="189" hidden="1" customWidth="1"/>
    <col min="7692" max="7692" width="9.7109375" style="189" customWidth="1"/>
    <col min="7693" max="7694" width="11.42578125" style="189"/>
    <col min="7695" max="7695" width="12.42578125" style="189" bestFit="1" customWidth="1"/>
    <col min="7696" max="7931" width="11.42578125" style="189"/>
    <col min="7932" max="7932" width="18.140625" style="189" customWidth="1"/>
    <col min="7933" max="7933" width="7.85546875" style="189" bestFit="1" customWidth="1"/>
    <col min="7934" max="7934" width="7.28515625" style="189" bestFit="1" customWidth="1"/>
    <col min="7935" max="7936" width="7.28515625" style="189" customWidth="1"/>
    <col min="7937" max="7938" width="7.28515625" style="189" bestFit="1" customWidth="1"/>
    <col min="7939" max="7941" width="7.28515625" style="189" customWidth="1"/>
    <col min="7942" max="7947" width="0" style="189" hidden="1" customWidth="1"/>
    <col min="7948" max="7948" width="9.7109375" style="189" customWidth="1"/>
    <col min="7949" max="7950" width="11.42578125" style="189"/>
    <col min="7951" max="7951" width="12.42578125" style="189" bestFit="1" customWidth="1"/>
    <col min="7952" max="8187" width="11.42578125" style="189"/>
    <col min="8188" max="8188" width="18.140625" style="189" customWidth="1"/>
    <col min="8189" max="8189" width="7.85546875" style="189" bestFit="1" customWidth="1"/>
    <col min="8190" max="8190" width="7.28515625" style="189" bestFit="1" customWidth="1"/>
    <col min="8191" max="8192" width="7.28515625" style="189" customWidth="1"/>
    <col min="8193" max="8194" width="7.28515625" style="189" bestFit="1" customWidth="1"/>
    <col min="8195" max="8197" width="7.28515625" style="189" customWidth="1"/>
    <col min="8198" max="8203" width="0" style="189" hidden="1" customWidth="1"/>
    <col min="8204" max="8204" width="9.7109375" style="189" customWidth="1"/>
    <col min="8205" max="8206" width="11.42578125" style="189"/>
    <col min="8207" max="8207" width="12.42578125" style="189" bestFit="1" customWidth="1"/>
    <col min="8208" max="8443" width="11.42578125" style="189"/>
    <col min="8444" max="8444" width="18.140625" style="189" customWidth="1"/>
    <col min="8445" max="8445" width="7.85546875" style="189" bestFit="1" customWidth="1"/>
    <col min="8446" max="8446" width="7.28515625" style="189" bestFit="1" customWidth="1"/>
    <col min="8447" max="8448" width="7.28515625" style="189" customWidth="1"/>
    <col min="8449" max="8450" width="7.28515625" style="189" bestFit="1" customWidth="1"/>
    <col min="8451" max="8453" width="7.28515625" style="189" customWidth="1"/>
    <col min="8454" max="8459" width="0" style="189" hidden="1" customWidth="1"/>
    <col min="8460" max="8460" width="9.7109375" style="189" customWidth="1"/>
    <col min="8461" max="8462" width="11.42578125" style="189"/>
    <col min="8463" max="8463" width="12.42578125" style="189" bestFit="1" customWidth="1"/>
    <col min="8464" max="8699" width="11.42578125" style="189"/>
    <col min="8700" max="8700" width="18.140625" style="189" customWidth="1"/>
    <col min="8701" max="8701" width="7.85546875" style="189" bestFit="1" customWidth="1"/>
    <col min="8702" max="8702" width="7.28515625" style="189" bestFit="1" customWidth="1"/>
    <col min="8703" max="8704" width="7.28515625" style="189" customWidth="1"/>
    <col min="8705" max="8706" width="7.28515625" style="189" bestFit="1" customWidth="1"/>
    <col min="8707" max="8709" width="7.28515625" style="189" customWidth="1"/>
    <col min="8710" max="8715" width="0" style="189" hidden="1" customWidth="1"/>
    <col min="8716" max="8716" width="9.7109375" style="189" customWidth="1"/>
    <col min="8717" max="8718" width="11.42578125" style="189"/>
    <col min="8719" max="8719" width="12.42578125" style="189" bestFit="1" customWidth="1"/>
    <col min="8720" max="8955" width="11.42578125" style="189"/>
    <col min="8956" max="8956" width="18.140625" style="189" customWidth="1"/>
    <col min="8957" max="8957" width="7.85546875" style="189" bestFit="1" customWidth="1"/>
    <col min="8958" max="8958" width="7.28515625" style="189" bestFit="1" customWidth="1"/>
    <col min="8959" max="8960" width="7.28515625" style="189" customWidth="1"/>
    <col min="8961" max="8962" width="7.28515625" style="189" bestFit="1" customWidth="1"/>
    <col min="8963" max="8965" width="7.28515625" style="189" customWidth="1"/>
    <col min="8966" max="8971" width="0" style="189" hidden="1" customWidth="1"/>
    <col min="8972" max="8972" width="9.7109375" style="189" customWidth="1"/>
    <col min="8973" max="8974" width="11.42578125" style="189"/>
    <col min="8975" max="8975" width="12.42578125" style="189" bestFit="1" customWidth="1"/>
    <col min="8976" max="9211" width="11.42578125" style="189"/>
    <col min="9212" max="9212" width="18.140625" style="189" customWidth="1"/>
    <col min="9213" max="9213" width="7.85546875" style="189" bestFit="1" customWidth="1"/>
    <col min="9214" max="9214" width="7.28515625" style="189" bestFit="1" customWidth="1"/>
    <col min="9215" max="9216" width="7.28515625" style="189" customWidth="1"/>
    <col min="9217" max="9218" width="7.28515625" style="189" bestFit="1" customWidth="1"/>
    <col min="9219" max="9221" width="7.28515625" style="189" customWidth="1"/>
    <col min="9222" max="9227" width="0" style="189" hidden="1" customWidth="1"/>
    <col min="9228" max="9228" width="9.7109375" style="189" customWidth="1"/>
    <col min="9229" max="9230" width="11.42578125" style="189"/>
    <col min="9231" max="9231" width="12.42578125" style="189" bestFit="1" customWidth="1"/>
    <col min="9232" max="9467" width="11.42578125" style="189"/>
    <col min="9468" max="9468" width="18.140625" style="189" customWidth="1"/>
    <col min="9469" max="9469" width="7.85546875" style="189" bestFit="1" customWidth="1"/>
    <col min="9470" max="9470" width="7.28515625" style="189" bestFit="1" customWidth="1"/>
    <col min="9471" max="9472" width="7.28515625" style="189" customWidth="1"/>
    <col min="9473" max="9474" width="7.28515625" style="189" bestFit="1" customWidth="1"/>
    <col min="9475" max="9477" width="7.28515625" style="189" customWidth="1"/>
    <col min="9478" max="9483" width="0" style="189" hidden="1" customWidth="1"/>
    <col min="9484" max="9484" width="9.7109375" style="189" customWidth="1"/>
    <col min="9485" max="9486" width="11.42578125" style="189"/>
    <col min="9487" max="9487" width="12.42578125" style="189" bestFit="1" customWidth="1"/>
    <col min="9488" max="9723" width="11.42578125" style="189"/>
    <col min="9724" max="9724" width="18.140625" style="189" customWidth="1"/>
    <col min="9725" max="9725" width="7.85546875" style="189" bestFit="1" customWidth="1"/>
    <col min="9726" max="9726" width="7.28515625" style="189" bestFit="1" customWidth="1"/>
    <col min="9727" max="9728" width="7.28515625" style="189" customWidth="1"/>
    <col min="9729" max="9730" width="7.28515625" style="189" bestFit="1" customWidth="1"/>
    <col min="9731" max="9733" width="7.28515625" style="189" customWidth="1"/>
    <col min="9734" max="9739" width="0" style="189" hidden="1" customWidth="1"/>
    <col min="9740" max="9740" width="9.7109375" style="189" customWidth="1"/>
    <col min="9741" max="9742" width="11.42578125" style="189"/>
    <col min="9743" max="9743" width="12.42578125" style="189" bestFit="1" customWidth="1"/>
    <col min="9744" max="9979" width="11.42578125" style="189"/>
    <col min="9980" max="9980" width="18.140625" style="189" customWidth="1"/>
    <col min="9981" max="9981" width="7.85546875" style="189" bestFit="1" customWidth="1"/>
    <col min="9982" max="9982" width="7.28515625" style="189" bestFit="1" customWidth="1"/>
    <col min="9983" max="9984" width="7.28515625" style="189" customWidth="1"/>
    <col min="9985" max="9986" width="7.28515625" style="189" bestFit="1" customWidth="1"/>
    <col min="9987" max="9989" width="7.28515625" style="189" customWidth="1"/>
    <col min="9990" max="9995" width="0" style="189" hidden="1" customWidth="1"/>
    <col min="9996" max="9996" width="9.7109375" style="189" customWidth="1"/>
    <col min="9997" max="9998" width="11.42578125" style="189"/>
    <col min="9999" max="9999" width="12.42578125" style="189" bestFit="1" customWidth="1"/>
    <col min="10000" max="10235" width="11.42578125" style="189"/>
    <col min="10236" max="10236" width="18.140625" style="189" customWidth="1"/>
    <col min="10237" max="10237" width="7.85546875" style="189" bestFit="1" customWidth="1"/>
    <col min="10238" max="10238" width="7.28515625" style="189" bestFit="1" customWidth="1"/>
    <col min="10239" max="10240" width="7.28515625" style="189" customWidth="1"/>
    <col min="10241" max="10242" width="7.28515625" style="189" bestFit="1" customWidth="1"/>
    <col min="10243" max="10245" width="7.28515625" style="189" customWidth="1"/>
    <col min="10246" max="10251" width="0" style="189" hidden="1" customWidth="1"/>
    <col min="10252" max="10252" width="9.7109375" style="189" customWidth="1"/>
    <col min="10253" max="10254" width="11.42578125" style="189"/>
    <col min="10255" max="10255" width="12.42578125" style="189" bestFit="1" customWidth="1"/>
    <col min="10256" max="10491" width="11.42578125" style="189"/>
    <col min="10492" max="10492" width="18.140625" style="189" customWidth="1"/>
    <col min="10493" max="10493" width="7.85546875" style="189" bestFit="1" customWidth="1"/>
    <col min="10494" max="10494" width="7.28515625" style="189" bestFit="1" customWidth="1"/>
    <col min="10495" max="10496" width="7.28515625" style="189" customWidth="1"/>
    <col min="10497" max="10498" width="7.28515625" style="189" bestFit="1" customWidth="1"/>
    <col min="10499" max="10501" width="7.28515625" style="189" customWidth="1"/>
    <col min="10502" max="10507" width="0" style="189" hidden="1" customWidth="1"/>
    <col min="10508" max="10508" width="9.7109375" style="189" customWidth="1"/>
    <col min="10509" max="10510" width="11.42578125" style="189"/>
    <col min="10511" max="10511" width="12.42578125" style="189" bestFit="1" customWidth="1"/>
    <col min="10512" max="10747" width="11.42578125" style="189"/>
    <col min="10748" max="10748" width="18.140625" style="189" customWidth="1"/>
    <col min="10749" max="10749" width="7.85546875" style="189" bestFit="1" customWidth="1"/>
    <col min="10750" max="10750" width="7.28515625" style="189" bestFit="1" customWidth="1"/>
    <col min="10751" max="10752" width="7.28515625" style="189" customWidth="1"/>
    <col min="10753" max="10754" width="7.28515625" style="189" bestFit="1" customWidth="1"/>
    <col min="10755" max="10757" width="7.28515625" style="189" customWidth="1"/>
    <col min="10758" max="10763" width="0" style="189" hidden="1" customWidth="1"/>
    <col min="10764" max="10764" width="9.7109375" style="189" customWidth="1"/>
    <col min="10765" max="10766" width="11.42578125" style="189"/>
    <col min="10767" max="10767" width="12.42578125" style="189" bestFit="1" customWidth="1"/>
    <col min="10768" max="11003" width="11.42578125" style="189"/>
    <col min="11004" max="11004" width="18.140625" style="189" customWidth="1"/>
    <col min="11005" max="11005" width="7.85546875" style="189" bestFit="1" customWidth="1"/>
    <col min="11006" max="11006" width="7.28515625" style="189" bestFit="1" customWidth="1"/>
    <col min="11007" max="11008" width="7.28515625" style="189" customWidth="1"/>
    <col min="11009" max="11010" width="7.28515625" style="189" bestFit="1" customWidth="1"/>
    <col min="11011" max="11013" width="7.28515625" style="189" customWidth="1"/>
    <col min="11014" max="11019" width="0" style="189" hidden="1" customWidth="1"/>
    <col min="11020" max="11020" width="9.7109375" style="189" customWidth="1"/>
    <col min="11021" max="11022" width="11.42578125" style="189"/>
    <col min="11023" max="11023" width="12.42578125" style="189" bestFit="1" customWidth="1"/>
    <col min="11024" max="11259" width="11.42578125" style="189"/>
    <col min="11260" max="11260" width="18.140625" style="189" customWidth="1"/>
    <col min="11261" max="11261" width="7.85546875" style="189" bestFit="1" customWidth="1"/>
    <col min="11262" max="11262" width="7.28515625" style="189" bestFit="1" customWidth="1"/>
    <col min="11263" max="11264" width="7.28515625" style="189" customWidth="1"/>
    <col min="11265" max="11266" width="7.28515625" style="189" bestFit="1" customWidth="1"/>
    <col min="11267" max="11269" width="7.28515625" style="189" customWidth="1"/>
    <col min="11270" max="11275" width="0" style="189" hidden="1" customWidth="1"/>
    <col min="11276" max="11276" width="9.7109375" style="189" customWidth="1"/>
    <col min="11277" max="11278" width="11.42578125" style="189"/>
    <col min="11279" max="11279" width="12.42578125" style="189" bestFit="1" customWidth="1"/>
    <col min="11280" max="11515" width="11.42578125" style="189"/>
    <col min="11516" max="11516" width="18.140625" style="189" customWidth="1"/>
    <col min="11517" max="11517" width="7.85546875" style="189" bestFit="1" customWidth="1"/>
    <col min="11518" max="11518" width="7.28515625" style="189" bestFit="1" customWidth="1"/>
    <col min="11519" max="11520" width="7.28515625" style="189" customWidth="1"/>
    <col min="11521" max="11522" width="7.28515625" style="189" bestFit="1" customWidth="1"/>
    <col min="11523" max="11525" width="7.28515625" style="189" customWidth="1"/>
    <col min="11526" max="11531" width="0" style="189" hidden="1" customWidth="1"/>
    <col min="11532" max="11532" width="9.7109375" style="189" customWidth="1"/>
    <col min="11533" max="11534" width="11.42578125" style="189"/>
    <col min="11535" max="11535" width="12.42578125" style="189" bestFit="1" customWidth="1"/>
    <col min="11536" max="11771" width="11.42578125" style="189"/>
    <col min="11772" max="11772" width="18.140625" style="189" customWidth="1"/>
    <col min="11773" max="11773" width="7.85546875" style="189" bestFit="1" customWidth="1"/>
    <col min="11774" max="11774" width="7.28515625" style="189" bestFit="1" customWidth="1"/>
    <col min="11775" max="11776" width="7.28515625" style="189" customWidth="1"/>
    <col min="11777" max="11778" width="7.28515625" style="189" bestFit="1" customWidth="1"/>
    <col min="11779" max="11781" width="7.28515625" style="189" customWidth="1"/>
    <col min="11782" max="11787" width="0" style="189" hidden="1" customWidth="1"/>
    <col min="11788" max="11788" width="9.7109375" style="189" customWidth="1"/>
    <col min="11789" max="11790" width="11.42578125" style="189"/>
    <col min="11791" max="11791" width="12.42578125" style="189" bestFit="1" customWidth="1"/>
    <col min="11792" max="12027" width="11.42578125" style="189"/>
    <col min="12028" max="12028" width="18.140625" style="189" customWidth="1"/>
    <col min="12029" max="12029" width="7.85546875" style="189" bestFit="1" customWidth="1"/>
    <col min="12030" max="12030" width="7.28515625" style="189" bestFit="1" customWidth="1"/>
    <col min="12031" max="12032" width="7.28515625" style="189" customWidth="1"/>
    <col min="12033" max="12034" width="7.28515625" style="189" bestFit="1" customWidth="1"/>
    <col min="12035" max="12037" width="7.28515625" style="189" customWidth="1"/>
    <col min="12038" max="12043" width="0" style="189" hidden="1" customWidth="1"/>
    <col min="12044" max="12044" width="9.7109375" style="189" customWidth="1"/>
    <col min="12045" max="12046" width="11.42578125" style="189"/>
    <col min="12047" max="12047" width="12.42578125" style="189" bestFit="1" customWidth="1"/>
    <col min="12048" max="12283" width="11.42578125" style="189"/>
    <col min="12284" max="12284" width="18.140625" style="189" customWidth="1"/>
    <col min="12285" max="12285" width="7.85546875" style="189" bestFit="1" customWidth="1"/>
    <col min="12286" max="12286" width="7.28515625" style="189" bestFit="1" customWidth="1"/>
    <col min="12287" max="12288" width="7.28515625" style="189" customWidth="1"/>
    <col min="12289" max="12290" width="7.28515625" style="189" bestFit="1" customWidth="1"/>
    <col min="12291" max="12293" width="7.28515625" style="189" customWidth="1"/>
    <col min="12294" max="12299" width="0" style="189" hidden="1" customWidth="1"/>
    <col min="12300" max="12300" width="9.7109375" style="189" customWidth="1"/>
    <col min="12301" max="12302" width="11.42578125" style="189"/>
    <col min="12303" max="12303" width="12.42578125" style="189" bestFit="1" customWidth="1"/>
    <col min="12304" max="12539" width="11.42578125" style="189"/>
    <col min="12540" max="12540" width="18.140625" style="189" customWidth="1"/>
    <col min="12541" max="12541" width="7.85546875" style="189" bestFit="1" customWidth="1"/>
    <col min="12542" max="12542" width="7.28515625" style="189" bestFit="1" customWidth="1"/>
    <col min="12543" max="12544" width="7.28515625" style="189" customWidth="1"/>
    <col min="12545" max="12546" width="7.28515625" style="189" bestFit="1" customWidth="1"/>
    <col min="12547" max="12549" width="7.28515625" style="189" customWidth="1"/>
    <col min="12550" max="12555" width="0" style="189" hidden="1" customWidth="1"/>
    <col min="12556" max="12556" width="9.7109375" style="189" customWidth="1"/>
    <col min="12557" max="12558" width="11.42578125" style="189"/>
    <col min="12559" max="12559" width="12.42578125" style="189" bestFit="1" customWidth="1"/>
    <col min="12560" max="12795" width="11.42578125" style="189"/>
    <col min="12796" max="12796" width="18.140625" style="189" customWidth="1"/>
    <col min="12797" max="12797" width="7.85546875" style="189" bestFit="1" customWidth="1"/>
    <col min="12798" max="12798" width="7.28515625" style="189" bestFit="1" customWidth="1"/>
    <col min="12799" max="12800" width="7.28515625" style="189" customWidth="1"/>
    <col min="12801" max="12802" width="7.28515625" style="189" bestFit="1" customWidth="1"/>
    <col min="12803" max="12805" width="7.28515625" style="189" customWidth="1"/>
    <col min="12806" max="12811" width="0" style="189" hidden="1" customWidth="1"/>
    <col min="12812" max="12812" width="9.7109375" style="189" customWidth="1"/>
    <col min="12813" max="12814" width="11.42578125" style="189"/>
    <col min="12815" max="12815" width="12.42578125" style="189" bestFit="1" customWidth="1"/>
    <col min="12816" max="13051" width="11.42578125" style="189"/>
    <col min="13052" max="13052" width="18.140625" style="189" customWidth="1"/>
    <col min="13053" max="13053" width="7.85546875" style="189" bestFit="1" customWidth="1"/>
    <col min="13054" max="13054" width="7.28515625" style="189" bestFit="1" customWidth="1"/>
    <col min="13055" max="13056" width="7.28515625" style="189" customWidth="1"/>
    <col min="13057" max="13058" width="7.28515625" style="189" bestFit="1" customWidth="1"/>
    <col min="13059" max="13061" width="7.28515625" style="189" customWidth="1"/>
    <col min="13062" max="13067" width="0" style="189" hidden="1" customWidth="1"/>
    <col min="13068" max="13068" width="9.7109375" style="189" customWidth="1"/>
    <col min="13069" max="13070" width="11.42578125" style="189"/>
    <col min="13071" max="13071" width="12.42578125" style="189" bestFit="1" customWidth="1"/>
    <col min="13072" max="13307" width="11.42578125" style="189"/>
    <col min="13308" max="13308" width="18.140625" style="189" customWidth="1"/>
    <col min="13309" max="13309" width="7.85546875" style="189" bestFit="1" customWidth="1"/>
    <col min="13310" max="13310" width="7.28515625" style="189" bestFit="1" customWidth="1"/>
    <col min="13311" max="13312" width="7.28515625" style="189" customWidth="1"/>
    <col min="13313" max="13314" width="7.28515625" style="189" bestFit="1" customWidth="1"/>
    <col min="13315" max="13317" width="7.28515625" style="189" customWidth="1"/>
    <col min="13318" max="13323" width="0" style="189" hidden="1" customWidth="1"/>
    <col min="13324" max="13324" width="9.7109375" style="189" customWidth="1"/>
    <col min="13325" max="13326" width="11.42578125" style="189"/>
    <col min="13327" max="13327" width="12.42578125" style="189" bestFit="1" customWidth="1"/>
    <col min="13328" max="13563" width="11.42578125" style="189"/>
    <col min="13564" max="13564" width="18.140625" style="189" customWidth="1"/>
    <col min="13565" max="13565" width="7.85546875" style="189" bestFit="1" customWidth="1"/>
    <col min="13566" max="13566" width="7.28515625" style="189" bestFit="1" customWidth="1"/>
    <col min="13567" max="13568" width="7.28515625" style="189" customWidth="1"/>
    <col min="13569" max="13570" width="7.28515625" style="189" bestFit="1" customWidth="1"/>
    <col min="13571" max="13573" width="7.28515625" style="189" customWidth="1"/>
    <col min="13574" max="13579" width="0" style="189" hidden="1" customWidth="1"/>
    <col min="13580" max="13580" width="9.7109375" style="189" customWidth="1"/>
    <col min="13581" max="13582" width="11.42578125" style="189"/>
    <col min="13583" max="13583" width="12.42578125" style="189" bestFit="1" customWidth="1"/>
    <col min="13584" max="13819" width="11.42578125" style="189"/>
    <col min="13820" max="13820" width="18.140625" style="189" customWidth="1"/>
    <col min="13821" max="13821" width="7.85546875" style="189" bestFit="1" customWidth="1"/>
    <col min="13822" max="13822" width="7.28515625" style="189" bestFit="1" customWidth="1"/>
    <col min="13823" max="13824" width="7.28515625" style="189" customWidth="1"/>
    <col min="13825" max="13826" width="7.28515625" style="189" bestFit="1" customWidth="1"/>
    <col min="13827" max="13829" width="7.28515625" style="189" customWidth="1"/>
    <col min="13830" max="13835" width="0" style="189" hidden="1" customWidth="1"/>
    <col min="13836" max="13836" width="9.7109375" style="189" customWidth="1"/>
    <col min="13837" max="13838" width="11.42578125" style="189"/>
    <col min="13839" max="13839" width="12.42578125" style="189" bestFit="1" customWidth="1"/>
    <col min="13840" max="14075" width="11.42578125" style="189"/>
    <col min="14076" max="14076" width="18.140625" style="189" customWidth="1"/>
    <col min="14077" max="14077" width="7.85546875" style="189" bestFit="1" customWidth="1"/>
    <col min="14078" max="14078" width="7.28515625" style="189" bestFit="1" customWidth="1"/>
    <col min="14079" max="14080" width="7.28515625" style="189" customWidth="1"/>
    <col min="14081" max="14082" width="7.28515625" style="189" bestFit="1" customWidth="1"/>
    <col min="14083" max="14085" width="7.28515625" style="189" customWidth="1"/>
    <col min="14086" max="14091" width="0" style="189" hidden="1" customWidth="1"/>
    <col min="14092" max="14092" width="9.7109375" style="189" customWidth="1"/>
    <col min="14093" max="14094" width="11.42578125" style="189"/>
    <col min="14095" max="14095" width="12.42578125" style="189" bestFit="1" customWidth="1"/>
    <col min="14096" max="14331" width="11.42578125" style="189"/>
    <col min="14332" max="14332" width="18.140625" style="189" customWidth="1"/>
    <col min="14333" max="14333" width="7.85546875" style="189" bestFit="1" customWidth="1"/>
    <col min="14334" max="14334" width="7.28515625" style="189" bestFit="1" customWidth="1"/>
    <col min="14335" max="14336" width="7.28515625" style="189" customWidth="1"/>
    <col min="14337" max="14338" width="7.28515625" style="189" bestFit="1" customWidth="1"/>
    <col min="14339" max="14341" width="7.28515625" style="189" customWidth="1"/>
    <col min="14342" max="14347" width="0" style="189" hidden="1" customWidth="1"/>
    <col min="14348" max="14348" width="9.7109375" style="189" customWidth="1"/>
    <col min="14349" max="14350" width="11.42578125" style="189"/>
    <col min="14351" max="14351" width="12.42578125" style="189" bestFit="1" customWidth="1"/>
    <col min="14352" max="14587" width="11.42578125" style="189"/>
    <col min="14588" max="14588" width="18.140625" style="189" customWidth="1"/>
    <col min="14589" max="14589" width="7.85546875" style="189" bestFit="1" customWidth="1"/>
    <col min="14590" max="14590" width="7.28515625" style="189" bestFit="1" customWidth="1"/>
    <col min="14591" max="14592" width="7.28515625" style="189" customWidth="1"/>
    <col min="14593" max="14594" width="7.28515625" style="189" bestFit="1" customWidth="1"/>
    <col min="14595" max="14597" width="7.28515625" style="189" customWidth="1"/>
    <col min="14598" max="14603" width="0" style="189" hidden="1" customWidth="1"/>
    <col min="14604" max="14604" width="9.7109375" style="189" customWidth="1"/>
    <col min="14605" max="14606" width="11.42578125" style="189"/>
    <col min="14607" max="14607" width="12.42578125" style="189" bestFit="1" customWidth="1"/>
    <col min="14608" max="14843" width="11.42578125" style="189"/>
    <col min="14844" max="14844" width="18.140625" style="189" customWidth="1"/>
    <col min="14845" max="14845" width="7.85546875" style="189" bestFit="1" customWidth="1"/>
    <col min="14846" max="14846" width="7.28515625" style="189" bestFit="1" customWidth="1"/>
    <col min="14847" max="14848" width="7.28515625" style="189" customWidth="1"/>
    <col min="14849" max="14850" width="7.28515625" style="189" bestFit="1" customWidth="1"/>
    <col min="14851" max="14853" width="7.28515625" style="189" customWidth="1"/>
    <col min="14854" max="14859" width="0" style="189" hidden="1" customWidth="1"/>
    <col min="14860" max="14860" width="9.7109375" style="189" customWidth="1"/>
    <col min="14861" max="14862" width="11.42578125" style="189"/>
    <col min="14863" max="14863" width="12.42578125" style="189" bestFit="1" customWidth="1"/>
    <col min="14864" max="15099" width="11.42578125" style="189"/>
    <col min="15100" max="15100" width="18.140625" style="189" customWidth="1"/>
    <col min="15101" max="15101" width="7.85546875" style="189" bestFit="1" customWidth="1"/>
    <col min="15102" max="15102" width="7.28515625" style="189" bestFit="1" customWidth="1"/>
    <col min="15103" max="15104" width="7.28515625" style="189" customWidth="1"/>
    <col min="15105" max="15106" width="7.28515625" style="189" bestFit="1" customWidth="1"/>
    <col min="15107" max="15109" width="7.28515625" style="189" customWidth="1"/>
    <col min="15110" max="15115" width="0" style="189" hidden="1" customWidth="1"/>
    <col min="15116" max="15116" width="9.7109375" style="189" customWidth="1"/>
    <col min="15117" max="15118" width="11.42578125" style="189"/>
    <col min="15119" max="15119" width="12.42578125" style="189" bestFit="1" customWidth="1"/>
    <col min="15120" max="15355" width="11.42578125" style="189"/>
    <col min="15356" max="15356" width="18.140625" style="189" customWidth="1"/>
    <col min="15357" max="15357" width="7.85546875" style="189" bestFit="1" customWidth="1"/>
    <col min="15358" max="15358" width="7.28515625" style="189" bestFit="1" customWidth="1"/>
    <col min="15359" max="15360" width="7.28515625" style="189" customWidth="1"/>
    <col min="15361" max="15362" width="7.28515625" style="189" bestFit="1" customWidth="1"/>
    <col min="15363" max="15365" width="7.28515625" style="189" customWidth="1"/>
    <col min="15366" max="15371" width="0" style="189" hidden="1" customWidth="1"/>
    <col min="15372" max="15372" width="9.7109375" style="189" customWidth="1"/>
    <col min="15373" max="15374" width="11.42578125" style="189"/>
    <col min="15375" max="15375" width="12.42578125" style="189" bestFit="1" customWidth="1"/>
    <col min="15376" max="15611" width="11.42578125" style="189"/>
    <col min="15612" max="15612" width="18.140625" style="189" customWidth="1"/>
    <col min="15613" max="15613" width="7.85546875" style="189" bestFit="1" customWidth="1"/>
    <col min="15614" max="15614" width="7.28515625" style="189" bestFit="1" customWidth="1"/>
    <col min="15615" max="15616" width="7.28515625" style="189" customWidth="1"/>
    <col min="15617" max="15618" width="7.28515625" style="189" bestFit="1" customWidth="1"/>
    <col min="15619" max="15621" width="7.28515625" style="189" customWidth="1"/>
    <col min="15622" max="15627" width="0" style="189" hidden="1" customWidth="1"/>
    <col min="15628" max="15628" width="9.7109375" style="189" customWidth="1"/>
    <col min="15629" max="15630" width="11.42578125" style="189"/>
    <col min="15631" max="15631" width="12.42578125" style="189" bestFit="1" customWidth="1"/>
    <col min="15632" max="15867" width="11.42578125" style="189"/>
    <col min="15868" max="15868" width="18.140625" style="189" customWidth="1"/>
    <col min="15869" max="15869" width="7.85546875" style="189" bestFit="1" customWidth="1"/>
    <col min="15870" max="15870" width="7.28515625" style="189" bestFit="1" customWidth="1"/>
    <col min="15871" max="15872" width="7.28515625" style="189" customWidth="1"/>
    <col min="15873" max="15874" width="7.28515625" style="189" bestFit="1" customWidth="1"/>
    <col min="15875" max="15877" width="7.28515625" style="189" customWidth="1"/>
    <col min="15878" max="15883" width="0" style="189" hidden="1" customWidth="1"/>
    <col min="15884" max="15884" width="9.7109375" style="189" customWidth="1"/>
    <col min="15885" max="15886" width="11.42578125" style="189"/>
    <col min="15887" max="15887" width="12.42578125" style="189" bestFit="1" customWidth="1"/>
    <col min="15888" max="16123" width="11.42578125" style="189"/>
    <col min="16124" max="16124" width="18.140625" style="189" customWidth="1"/>
    <col min="16125" max="16125" width="7.85546875" style="189" bestFit="1" customWidth="1"/>
    <col min="16126" max="16126" width="7.28515625" style="189" bestFit="1" customWidth="1"/>
    <col min="16127" max="16128" width="7.28515625" style="189" customWidth="1"/>
    <col min="16129" max="16130" width="7.28515625" style="189" bestFit="1" customWidth="1"/>
    <col min="16131" max="16133" width="7.28515625" style="189" customWidth="1"/>
    <col min="16134" max="16139" width="0" style="189" hidden="1" customWidth="1"/>
    <col min="16140" max="16140" width="9.7109375" style="189" customWidth="1"/>
    <col min="16141" max="16142" width="11.42578125" style="189"/>
    <col min="16143" max="16143" width="12.42578125" style="189" bestFit="1" customWidth="1"/>
    <col min="16144" max="16384" width="11.42578125" style="189"/>
  </cols>
  <sheetData>
    <row r="1" spans="1:17" s="190" customFormat="1" x14ac:dyDescent="0.2">
      <c r="B1" s="203"/>
      <c r="C1" s="203"/>
      <c r="D1" s="203"/>
      <c r="E1" s="203"/>
      <c r="F1" s="203"/>
      <c r="G1" s="203"/>
      <c r="H1" s="203"/>
      <c r="I1" s="203"/>
      <c r="J1" s="203"/>
      <c r="K1" s="203"/>
      <c r="L1" s="203"/>
    </row>
    <row r="2" spans="1:17" s="190" customFormat="1" x14ac:dyDescent="0.2">
      <c r="A2" s="217" t="s">
        <v>121</v>
      </c>
      <c r="B2" s="203"/>
      <c r="C2" s="203"/>
      <c r="D2" s="203"/>
      <c r="E2" s="203"/>
      <c r="F2" s="203"/>
      <c r="G2" s="203"/>
      <c r="H2" s="203"/>
      <c r="I2" s="203"/>
      <c r="K2" s="203"/>
      <c r="L2" s="203"/>
    </row>
    <row r="3" spans="1:17" s="190" customFormat="1" ht="15" x14ac:dyDescent="0.25">
      <c r="A3" s="217" t="s">
        <v>122</v>
      </c>
      <c r="B3" s="203"/>
      <c r="C3" s="203"/>
      <c r="D3" s="203"/>
      <c r="E3" s="203"/>
      <c r="F3" s="203"/>
      <c r="G3" s="203"/>
      <c r="H3" s="203"/>
      <c r="I3" s="203"/>
      <c r="J3" s="359"/>
      <c r="K3" s="203"/>
      <c r="L3" s="203"/>
    </row>
    <row r="4" spans="1:17" s="190" customFormat="1" x14ac:dyDescent="0.2">
      <c r="B4" s="203"/>
      <c r="C4" s="203"/>
      <c r="D4" s="203"/>
      <c r="E4" s="203"/>
      <c r="F4" s="203"/>
      <c r="G4" s="203"/>
      <c r="H4" s="203"/>
      <c r="I4" s="203"/>
      <c r="J4" s="203"/>
      <c r="K4" s="203"/>
      <c r="L4" s="203"/>
    </row>
    <row r="5" spans="1:17" s="190" customFormat="1" ht="12.75" x14ac:dyDescent="0.2">
      <c r="B5" s="425" t="s">
        <v>105</v>
      </c>
      <c r="C5" s="425"/>
      <c r="D5" s="425"/>
      <c r="E5" s="425"/>
      <c r="F5" s="425"/>
      <c r="G5" s="425"/>
      <c r="H5" s="425"/>
      <c r="I5" s="425"/>
      <c r="J5" s="425"/>
      <c r="K5" s="425"/>
      <c r="M5" s="390" t="s">
        <v>595</v>
      </c>
      <c r="O5" s="360"/>
    </row>
    <row r="6" spans="1:17" s="190" customFormat="1" ht="12.75" x14ac:dyDescent="0.2">
      <c r="B6" s="438" t="str">
        <f>'Solicitudes Regiones'!$B$6:$P$6</f>
        <v>Acumuladas de julio de 2008 a septiembre de 2018</v>
      </c>
      <c r="C6" s="438"/>
      <c r="D6" s="438"/>
      <c r="E6" s="438"/>
      <c r="F6" s="438"/>
      <c r="G6" s="438"/>
      <c r="H6" s="438"/>
      <c r="I6" s="438"/>
      <c r="J6" s="438"/>
      <c r="K6" s="438"/>
      <c r="L6" s="231"/>
    </row>
    <row r="7" spans="1:17" s="193" customFormat="1" x14ac:dyDescent="0.2">
      <c r="B7" s="191"/>
      <c r="C7" s="192"/>
      <c r="D7" s="192"/>
      <c r="E7" s="192"/>
      <c r="F7" s="192"/>
      <c r="G7" s="192"/>
      <c r="H7" s="192"/>
      <c r="I7" s="192"/>
      <c r="J7" s="192"/>
      <c r="K7" s="192"/>
      <c r="L7" s="192"/>
    </row>
    <row r="8" spans="1:17" ht="15" customHeight="1" x14ac:dyDescent="0.2">
      <c r="B8" s="454" t="s">
        <v>73</v>
      </c>
      <c r="C8" s="455"/>
      <c r="D8" s="455"/>
      <c r="E8" s="455"/>
      <c r="F8" s="455"/>
      <c r="G8" s="455"/>
      <c r="H8" s="455"/>
      <c r="I8" s="455"/>
      <c r="J8" s="455"/>
      <c r="K8" s="456"/>
      <c r="L8" s="208"/>
    </row>
    <row r="9" spans="1:17" ht="20.25" customHeight="1" x14ac:dyDescent="0.2">
      <c r="B9" s="453" t="s">
        <v>74</v>
      </c>
      <c r="C9" s="454" t="s">
        <v>2</v>
      </c>
      <c r="D9" s="455"/>
      <c r="E9" s="455"/>
      <c r="F9" s="455"/>
      <c r="G9" s="455"/>
      <c r="H9" s="455"/>
      <c r="I9" s="455"/>
      <c r="J9" s="455"/>
      <c r="K9" s="456"/>
    </row>
    <row r="10" spans="1:17" ht="24" x14ac:dyDescent="0.2">
      <c r="B10" s="453"/>
      <c r="C10" s="186" t="s">
        <v>75</v>
      </c>
      <c r="D10" s="186" t="s">
        <v>76</v>
      </c>
      <c r="E10" s="186" t="s">
        <v>77</v>
      </c>
      <c r="F10" s="186" t="s">
        <v>78</v>
      </c>
      <c r="G10" s="186" t="s">
        <v>8</v>
      </c>
      <c r="H10" s="186" t="s">
        <v>79</v>
      </c>
      <c r="I10" s="186" t="s">
        <v>80</v>
      </c>
      <c r="J10" s="186" t="s">
        <v>81</v>
      </c>
      <c r="K10" s="247" t="s">
        <v>46</v>
      </c>
    </row>
    <row r="11" spans="1:17" x14ac:dyDescent="0.2">
      <c r="B11" s="183" t="s">
        <v>220</v>
      </c>
      <c r="C11" s="181">
        <v>5294</v>
      </c>
      <c r="D11" s="181">
        <v>2784</v>
      </c>
      <c r="E11" s="181">
        <f>C11+D11</f>
        <v>8078</v>
      </c>
      <c r="F11" s="182">
        <f>E11/$E$44</f>
        <v>0.22139998903689087</v>
      </c>
      <c r="G11" s="181">
        <v>16747</v>
      </c>
      <c r="H11" s="181">
        <v>1443</v>
      </c>
      <c r="I11" s="181">
        <f>G11+H11</f>
        <v>18190</v>
      </c>
      <c r="J11" s="182">
        <f>I11/$I$44</f>
        <v>0.22900090643569343</v>
      </c>
      <c r="K11" s="181">
        <f t="shared" ref="K11:K43" si="0">E11+I11</f>
        <v>26268</v>
      </c>
      <c r="Q11" s="194"/>
    </row>
    <row r="12" spans="1:17" x14ac:dyDescent="0.2">
      <c r="B12" s="183" t="s">
        <v>221</v>
      </c>
      <c r="C12" s="181">
        <v>554</v>
      </c>
      <c r="D12" s="181">
        <v>286</v>
      </c>
      <c r="E12" s="181">
        <f t="shared" ref="E12:E43" si="1">C12+D12</f>
        <v>840</v>
      </c>
      <c r="F12" s="182">
        <f t="shared" ref="F12:F43" si="2">E12/$E$44</f>
        <v>2.3022529189278079E-2</v>
      </c>
      <c r="G12" s="181">
        <v>1765</v>
      </c>
      <c r="H12" s="181">
        <v>109</v>
      </c>
      <c r="I12" s="181">
        <f t="shared" ref="I12:I43" si="3">G12+H12</f>
        <v>1874</v>
      </c>
      <c r="J12" s="182">
        <f t="shared" ref="J12:J43" si="4">I12/$I$44</f>
        <v>2.3592506798267701E-2</v>
      </c>
      <c r="K12" s="181">
        <f t="shared" si="0"/>
        <v>2714</v>
      </c>
      <c r="Q12" s="194"/>
    </row>
    <row r="13" spans="1:17" x14ac:dyDescent="0.2">
      <c r="B13" s="183" t="s">
        <v>222</v>
      </c>
      <c r="C13" s="181">
        <v>738</v>
      </c>
      <c r="D13" s="181">
        <v>318</v>
      </c>
      <c r="E13" s="181">
        <f t="shared" si="1"/>
        <v>1056</v>
      </c>
      <c r="F13" s="182">
        <f t="shared" si="2"/>
        <v>2.8942608123663872E-2</v>
      </c>
      <c r="G13" s="181">
        <v>2279</v>
      </c>
      <c r="H13" s="181">
        <v>151</v>
      </c>
      <c r="I13" s="181">
        <f t="shared" si="3"/>
        <v>2430</v>
      </c>
      <c r="J13" s="182">
        <f t="shared" si="4"/>
        <v>3.059220465303656E-2</v>
      </c>
      <c r="K13" s="181">
        <f t="shared" si="0"/>
        <v>3486</v>
      </c>
      <c r="Q13" s="194"/>
    </row>
    <row r="14" spans="1:17" x14ac:dyDescent="0.2">
      <c r="B14" s="183" t="s">
        <v>223</v>
      </c>
      <c r="C14" s="181">
        <v>655</v>
      </c>
      <c r="D14" s="181">
        <v>403</v>
      </c>
      <c r="E14" s="181">
        <f t="shared" si="1"/>
        <v>1058</v>
      </c>
      <c r="F14" s="182">
        <f t="shared" si="2"/>
        <v>2.8997423669352627E-2</v>
      </c>
      <c r="G14" s="181">
        <v>1884</v>
      </c>
      <c r="H14" s="181">
        <v>118</v>
      </c>
      <c r="I14" s="181">
        <f t="shared" si="3"/>
        <v>2002</v>
      </c>
      <c r="J14" s="182">
        <f t="shared" si="4"/>
        <v>2.5203948031020242E-2</v>
      </c>
      <c r="K14" s="181">
        <f t="shared" si="0"/>
        <v>3060</v>
      </c>
      <c r="Q14" s="194"/>
    </row>
    <row r="15" spans="1:17" x14ac:dyDescent="0.2">
      <c r="B15" s="183" t="s">
        <v>224</v>
      </c>
      <c r="C15" s="181">
        <v>483</v>
      </c>
      <c r="D15" s="181">
        <v>284</v>
      </c>
      <c r="E15" s="181">
        <f t="shared" si="1"/>
        <v>767</v>
      </c>
      <c r="F15" s="182">
        <f t="shared" si="2"/>
        <v>2.1021761771638437E-2</v>
      </c>
      <c r="G15" s="181">
        <v>1963</v>
      </c>
      <c r="H15" s="181">
        <v>127</v>
      </c>
      <c r="I15" s="181">
        <f t="shared" si="3"/>
        <v>2090</v>
      </c>
      <c r="J15" s="182">
        <f t="shared" si="4"/>
        <v>2.6311813878537618E-2</v>
      </c>
      <c r="K15" s="181">
        <f t="shared" si="0"/>
        <v>2857</v>
      </c>
      <c r="Q15" s="194"/>
    </row>
    <row r="16" spans="1:17" x14ac:dyDescent="0.2">
      <c r="B16" s="183" t="s">
        <v>225</v>
      </c>
      <c r="C16" s="181">
        <v>211</v>
      </c>
      <c r="D16" s="181">
        <v>146</v>
      </c>
      <c r="E16" s="181">
        <f t="shared" si="1"/>
        <v>357</v>
      </c>
      <c r="F16" s="182">
        <f t="shared" si="2"/>
        <v>9.784574905443183E-3</v>
      </c>
      <c r="G16" s="181">
        <v>485</v>
      </c>
      <c r="H16" s="181">
        <v>29</v>
      </c>
      <c r="I16" s="181">
        <f t="shared" si="3"/>
        <v>514</v>
      </c>
      <c r="J16" s="182">
        <f t="shared" si="4"/>
        <v>6.4709437002719306E-3</v>
      </c>
      <c r="K16" s="181">
        <f t="shared" si="0"/>
        <v>871</v>
      </c>
      <c r="Q16" s="194"/>
    </row>
    <row r="17" spans="2:17" x14ac:dyDescent="0.2">
      <c r="B17" s="183" t="s">
        <v>226</v>
      </c>
      <c r="C17" s="181">
        <v>251</v>
      </c>
      <c r="D17" s="181">
        <v>189</v>
      </c>
      <c r="E17" s="181">
        <f t="shared" si="1"/>
        <v>440</v>
      </c>
      <c r="F17" s="182">
        <f t="shared" si="2"/>
        <v>1.2059420051526612E-2</v>
      </c>
      <c r="G17" s="181">
        <v>658</v>
      </c>
      <c r="H17" s="181">
        <v>42</v>
      </c>
      <c r="I17" s="181">
        <f t="shared" si="3"/>
        <v>700</v>
      </c>
      <c r="J17" s="182">
        <f t="shared" si="4"/>
        <v>8.81256924161547E-3</v>
      </c>
      <c r="K17" s="181">
        <f t="shared" si="0"/>
        <v>1140</v>
      </c>
      <c r="Q17" s="194"/>
    </row>
    <row r="18" spans="2:17" x14ac:dyDescent="0.2">
      <c r="B18" s="183" t="s">
        <v>227</v>
      </c>
      <c r="C18" s="181">
        <v>518</v>
      </c>
      <c r="D18" s="181">
        <v>379</v>
      </c>
      <c r="E18" s="181">
        <f t="shared" si="1"/>
        <v>897</v>
      </c>
      <c r="F18" s="182">
        <f t="shared" si="2"/>
        <v>2.4584772241407662E-2</v>
      </c>
      <c r="G18" s="181">
        <v>1625</v>
      </c>
      <c r="H18" s="181">
        <v>99</v>
      </c>
      <c r="I18" s="181">
        <f t="shared" si="3"/>
        <v>1724</v>
      </c>
      <c r="J18" s="182">
        <f t="shared" si="4"/>
        <v>2.1704099103635813E-2</v>
      </c>
      <c r="K18" s="181">
        <f t="shared" si="0"/>
        <v>2621</v>
      </c>
      <c r="Q18" s="194"/>
    </row>
    <row r="19" spans="2:17" x14ac:dyDescent="0.2">
      <c r="B19" s="183" t="s">
        <v>228</v>
      </c>
      <c r="C19" s="181">
        <v>376</v>
      </c>
      <c r="D19" s="181">
        <v>211</v>
      </c>
      <c r="E19" s="181">
        <f t="shared" si="1"/>
        <v>587</v>
      </c>
      <c r="F19" s="182">
        <f t="shared" si="2"/>
        <v>1.6088362659650277E-2</v>
      </c>
      <c r="G19" s="181">
        <v>1183</v>
      </c>
      <c r="H19" s="181">
        <v>83</v>
      </c>
      <c r="I19" s="181">
        <f t="shared" si="3"/>
        <v>1266</v>
      </c>
      <c r="J19" s="182">
        <f t="shared" si="4"/>
        <v>1.5938160942693121E-2</v>
      </c>
      <c r="K19" s="181">
        <f t="shared" si="0"/>
        <v>1853</v>
      </c>
      <c r="Q19" s="194"/>
    </row>
    <row r="20" spans="2:17" x14ac:dyDescent="0.2">
      <c r="B20" s="183" t="s">
        <v>229</v>
      </c>
      <c r="C20" s="181">
        <v>220</v>
      </c>
      <c r="D20" s="181">
        <v>190</v>
      </c>
      <c r="E20" s="181">
        <f t="shared" si="1"/>
        <v>410</v>
      </c>
      <c r="F20" s="182">
        <f t="shared" si="2"/>
        <v>1.1237186866195252E-2</v>
      </c>
      <c r="G20" s="181">
        <v>836</v>
      </c>
      <c r="H20" s="181">
        <v>64</v>
      </c>
      <c r="I20" s="181">
        <f t="shared" si="3"/>
        <v>900</v>
      </c>
      <c r="J20" s="182">
        <f t="shared" si="4"/>
        <v>1.1330446167791318E-2</v>
      </c>
      <c r="K20" s="181">
        <f t="shared" si="0"/>
        <v>1310</v>
      </c>
      <c r="Q20" s="194"/>
    </row>
    <row r="21" spans="2:17" x14ac:dyDescent="0.2">
      <c r="B21" s="183" t="s">
        <v>230</v>
      </c>
      <c r="C21" s="181">
        <v>1040</v>
      </c>
      <c r="D21" s="181">
        <v>649</v>
      </c>
      <c r="E21" s="181">
        <f t="shared" si="1"/>
        <v>1689</v>
      </c>
      <c r="F21" s="182">
        <f t="shared" si="2"/>
        <v>4.6291728334155569E-2</v>
      </c>
      <c r="G21" s="181">
        <v>3855</v>
      </c>
      <c r="H21" s="181">
        <v>256</v>
      </c>
      <c r="I21" s="181">
        <f t="shared" si="3"/>
        <v>4111</v>
      </c>
      <c r="J21" s="182">
        <f t="shared" si="4"/>
        <v>5.1754960217544568E-2</v>
      </c>
      <c r="K21" s="181">
        <f t="shared" si="0"/>
        <v>5800</v>
      </c>
      <c r="Q21" s="194"/>
    </row>
    <row r="22" spans="2:17" x14ac:dyDescent="0.2">
      <c r="B22" s="183" t="s">
        <v>231</v>
      </c>
      <c r="C22" s="181">
        <v>249</v>
      </c>
      <c r="D22" s="181">
        <v>197</v>
      </c>
      <c r="E22" s="181">
        <f t="shared" si="1"/>
        <v>446</v>
      </c>
      <c r="F22" s="182">
        <f t="shared" si="2"/>
        <v>1.2223866688592886E-2</v>
      </c>
      <c r="G22" s="181">
        <v>928</v>
      </c>
      <c r="H22" s="181">
        <v>91</v>
      </c>
      <c r="I22" s="181">
        <f t="shared" si="3"/>
        <v>1019</v>
      </c>
      <c r="J22" s="182">
        <f t="shared" si="4"/>
        <v>1.2828582938865948E-2</v>
      </c>
      <c r="K22" s="181">
        <f t="shared" si="0"/>
        <v>1465</v>
      </c>
      <c r="Q22" s="194"/>
    </row>
    <row r="23" spans="2:17" x14ac:dyDescent="0.2">
      <c r="B23" s="183" t="s">
        <v>232</v>
      </c>
      <c r="C23" s="181">
        <v>772</v>
      </c>
      <c r="D23" s="181">
        <v>443</v>
      </c>
      <c r="E23" s="181">
        <f t="shared" si="1"/>
        <v>1215</v>
      </c>
      <c r="F23" s="182">
        <f t="shared" si="2"/>
        <v>3.3300444005920082E-2</v>
      </c>
      <c r="G23" s="181">
        <v>2147</v>
      </c>
      <c r="H23" s="181">
        <v>95</v>
      </c>
      <c r="I23" s="181">
        <f t="shared" si="3"/>
        <v>2242</v>
      </c>
      <c r="J23" s="182">
        <f t="shared" si="4"/>
        <v>2.8225400342431262E-2</v>
      </c>
      <c r="K23" s="181">
        <f t="shared" si="0"/>
        <v>3457</v>
      </c>
      <c r="Q23" s="194"/>
    </row>
    <row r="24" spans="2:17" x14ac:dyDescent="0.2">
      <c r="B24" s="183" t="s">
        <v>233</v>
      </c>
      <c r="C24" s="181">
        <v>586</v>
      </c>
      <c r="D24" s="181">
        <v>424</v>
      </c>
      <c r="E24" s="181">
        <f t="shared" si="1"/>
        <v>1010</v>
      </c>
      <c r="F24" s="182">
        <f t="shared" si="2"/>
        <v>2.7681850572822454E-2</v>
      </c>
      <c r="G24" s="181">
        <v>2099</v>
      </c>
      <c r="H24" s="181">
        <v>145</v>
      </c>
      <c r="I24" s="181">
        <f t="shared" si="3"/>
        <v>2244</v>
      </c>
      <c r="J24" s="182">
        <f t="shared" si="4"/>
        <v>2.8250579111693021E-2</v>
      </c>
      <c r="K24" s="181">
        <f t="shared" si="0"/>
        <v>3254</v>
      </c>
      <c r="Q24" s="194"/>
    </row>
    <row r="25" spans="2:17" x14ac:dyDescent="0.2">
      <c r="B25" s="183" t="s">
        <v>234</v>
      </c>
      <c r="C25" s="181">
        <v>436</v>
      </c>
      <c r="D25" s="181">
        <v>238</v>
      </c>
      <c r="E25" s="181">
        <f t="shared" si="1"/>
        <v>674</v>
      </c>
      <c r="F25" s="182">
        <f t="shared" si="2"/>
        <v>1.847283889711122E-2</v>
      </c>
      <c r="G25" s="181">
        <v>1522</v>
      </c>
      <c r="H25" s="181">
        <v>63</v>
      </c>
      <c r="I25" s="181">
        <f t="shared" si="3"/>
        <v>1585</v>
      </c>
      <c r="J25" s="182">
        <f t="shared" si="4"/>
        <v>1.99541746399436E-2</v>
      </c>
      <c r="K25" s="181">
        <f t="shared" si="0"/>
        <v>2259</v>
      </c>
      <c r="Q25" s="194"/>
    </row>
    <row r="26" spans="2:17" x14ac:dyDescent="0.2">
      <c r="B26" s="183" t="s">
        <v>235</v>
      </c>
      <c r="C26" s="181">
        <v>406</v>
      </c>
      <c r="D26" s="181">
        <v>254</v>
      </c>
      <c r="E26" s="181">
        <f t="shared" si="1"/>
        <v>660</v>
      </c>
      <c r="F26" s="182">
        <f t="shared" si="2"/>
        <v>1.8089130077289919E-2</v>
      </c>
      <c r="G26" s="181">
        <v>1163</v>
      </c>
      <c r="H26" s="181">
        <v>76</v>
      </c>
      <c r="I26" s="181">
        <f t="shared" si="3"/>
        <v>1239</v>
      </c>
      <c r="J26" s="182">
        <f t="shared" si="4"/>
        <v>1.5598247557659381E-2</v>
      </c>
      <c r="K26" s="181">
        <f t="shared" si="0"/>
        <v>1899</v>
      </c>
      <c r="Q26" s="194"/>
    </row>
    <row r="27" spans="2:17" x14ac:dyDescent="0.2">
      <c r="B27" s="183" t="s">
        <v>236</v>
      </c>
      <c r="C27" s="181">
        <v>1493</v>
      </c>
      <c r="D27" s="181">
        <v>950</v>
      </c>
      <c r="E27" s="181">
        <f t="shared" si="1"/>
        <v>2443</v>
      </c>
      <c r="F27" s="182">
        <f t="shared" si="2"/>
        <v>6.6957189058817076E-2</v>
      </c>
      <c r="G27" s="181">
        <v>5224</v>
      </c>
      <c r="H27" s="181">
        <v>410</v>
      </c>
      <c r="I27" s="181">
        <f t="shared" si="3"/>
        <v>5634</v>
      </c>
      <c r="J27" s="182">
        <f t="shared" si="4"/>
        <v>7.0928593010373658E-2</v>
      </c>
      <c r="K27" s="181">
        <f t="shared" si="0"/>
        <v>8077</v>
      </c>
      <c r="Q27" s="194"/>
    </row>
    <row r="28" spans="2:17" x14ac:dyDescent="0.2">
      <c r="B28" s="183" t="s">
        <v>237</v>
      </c>
      <c r="C28" s="181">
        <v>238</v>
      </c>
      <c r="D28" s="181">
        <v>145</v>
      </c>
      <c r="E28" s="181">
        <f t="shared" si="1"/>
        <v>383</v>
      </c>
      <c r="F28" s="182">
        <f t="shared" si="2"/>
        <v>1.0497176999397029E-2</v>
      </c>
      <c r="G28" s="181">
        <v>825</v>
      </c>
      <c r="H28" s="181">
        <v>23</v>
      </c>
      <c r="I28" s="181">
        <f t="shared" si="3"/>
        <v>848</v>
      </c>
      <c r="J28" s="182">
        <f t="shared" si="4"/>
        <v>1.0675798166985597E-2</v>
      </c>
      <c r="K28" s="181">
        <f t="shared" si="0"/>
        <v>1231</v>
      </c>
      <c r="Q28" s="194"/>
    </row>
    <row r="29" spans="2:17" x14ac:dyDescent="0.2">
      <c r="B29" s="183" t="s">
        <v>238</v>
      </c>
      <c r="C29" s="181">
        <v>342</v>
      </c>
      <c r="D29" s="181">
        <v>192</v>
      </c>
      <c r="E29" s="181">
        <f t="shared" si="1"/>
        <v>534</v>
      </c>
      <c r="F29" s="182">
        <f t="shared" si="2"/>
        <v>1.4635750698898208E-2</v>
      </c>
      <c r="G29" s="181">
        <v>522</v>
      </c>
      <c r="H29" s="181">
        <v>39</v>
      </c>
      <c r="I29" s="181">
        <f t="shared" si="3"/>
        <v>561</v>
      </c>
      <c r="J29" s="182">
        <f t="shared" si="4"/>
        <v>7.0626447779232552E-3</v>
      </c>
      <c r="K29" s="181">
        <f t="shared" si="0"/>
        <v>1095</v>
      </c>
      <c r="Q29" s="194"/>
    </row>
    <row r="30" spans="2:17" x14ac:dyDescent="0.2">
      <c r="B30" s="183" t="s">
        <v>239</v>
      </c>
      <c r="C30" s="181">
        <v>970</v>
      </c>
      <c r="D30" s="181">
        <v>704</v>
      </c>
      <c r="E30" s="181">
        <f t="shared" si="1"/>
        <v>1674</v>
      </c>
      <c r="F30" s="182">
        <f t="shared" si="2"/>
        <v>4.5880611741489885E-2</v>
      </c>
      <c r="G30" s="181">
        <v>3177</v>
      </c>
      <c r="H30" s="181">
        <v>193</v>
      </c>
      <c r="I30" s="181">
        <f t="shared" si="3"/>
        <v>3370</v>
      </c>
      <c r="J30" s="182">
        <f t="shared" si="4"/>
        <v>4.2426226206063046E-2</v>
      </c>
      <c r="K30" s="181">
        <f t="shared" si="0"/>
        <v>5044</v>
      </c>
      <c r="Q30" s="194"/>
    </row>
    <row r="31" spans="2:17" x14ac:dyDescent="0.2">
      <c r="B31" s="183" t="s">
        <v>240</v>
      </c>
      <c r="C31" s="181">
        <v>261</v>
      </c>
      <c r="D31" s="181">
        <v>174</v>
      </c>
      <c r="E31" s="181">
        <f t="shared" si="1"/>
        <v>435</v>
      </c>
      <c r="F31" s="182">
        <f t="shared" si="2"/>
        <v>1.192238118730472E-2</v>
      </c>
      <c r="G31" s="181">
        <v>604</v>
      </c>
      <c r="H31" s="181">
        <v>55</v>
      </c>
      <c r="I31" s="181">
        <f t="shared" si="3"/>
        <v>659</v>
      </c>
      <c r="J31" s="182">
        <f t="shared" si="4"/>
        <v>8.2964044717494211E-3</v>
      </c>
      <c r="K31" s="181">
        <f t="shared" si="0"/>
        <v>1094</v>
      </c>
      <c r="Q31" s="194"/>
    </row>
    <row r="32" spans="2:17" x14ac:dyDescent="0.2">
      <c r="B32" s="183" t="s">
        <v>241</v>
      </c>
      <c r="C32" s="181">
        <v>507</v>
      </c>
      <c r="D32" s="181">
        <v>299</v>
      </c>
      <c r="E32" s="181">
        <f t="shared" si="1"/>
        <v>806</v>
      </c>
      <c r="F32" s="182">
        <f t="shared" si="2"/>
        <v>2.2090664912569204E-2</v>
      </c>
      <c r="G32" s="181">
        <v>1585</v>
      </c>
      <c r="H32" s="181">
        <v>85</v>
      </c>
      <c r="I32" s="181">
        <f t="shared" si="3"/>
        <v>1670</v>
      </c>
      <c r="J32" s="182">
        <f t="shared" si="4"/>
        <v>2.1024272333568336E-2</v>
      </c>
      <c r="K32" s="181">
        <f t="shared" si="0"/>
        <v>2476</v>
      </c>
      <c r="Q32" s="194"/>
    </row>
    <row r="33" spans="2:17" x14ac:dyDescent="0.2">
      <c r="B33" s="183" t="s">
        <v>242</v>
      </c>
      <c r="C33" s="181">
        <v>713</v>
      </c>
      <c r="D33" s="181">
        <v>485</v>
      </c>
      <c r="E33" s="181">
        <f t="shared" si="1"/>
        <v>1198</v>
      </c>
      <c r="F33" s="182">
        <f t="shared" si="2"/>
        <v>3.2834511867565641E-2</v>
      </c>
      <c r="G33" s="181">
        <v>2054</v>
      </c>
      <c r="H33" s="181">
        <v>170</v>
      </c>
      <c r="I33" s="181">
        <f t="shared" si="3"/>
        <v>2224</v>
      </c>
      <c r="J33" s="182">
        <f t="shared" si="4"/>
        <v>2.7998791419075436E-2</v>
      </c>
      <c r="K33" s="181">
        <f t="shared" si="0"/>
        <v>3422</v>
      </c>
      <c r="Q33" s="194"/>
    </row>
    <row r="34" spans="2:17" x14ac:dyDescent="0.2">
      <c r="B34" s="183" t="s">
        <v>243</v>
      </c>
      <c r="C34" s="181">
        <v>286</v>
      </c>
      <c r="D34" s="181">
        <v>136</v>
      </c>
      <c r="E34" s="181">
        <f t="shared" si="1"/>
        <v>422</v>
      </c>
      <c r="F34" s="182">
        <f t="shared" si="2"/>
        <v>1.1566080140327797E-2</v>
      </c>
      <c r="G34" s="181">
        <v>1015</v>
      </c>
      <c r="H34" s="181">
        <v>74</v>
      </c>
      <c r="I34" s="181">
        <f t="shared" si="3"/>
        <v>1089</v>
      </c>
      <c r="J34" s="182">
        <f t="shared" si="4"/>
        <v>1.3709839863027495E-2</v>
      </c>
      <c r="K34" s="181">
        <f t="shared" si="0"/>
        <v>1511</v>
      </c>
      <c r="Q34" s="194"/>
    </row>
    <row r="35" spans="2:17" x14ac:dyDescent="0.2">
      <c r="B35" s="183" t="s">
        <v>244</v>
      </c>
      <c r="C35" s="181">
        <v>456</v>
      </c>
      <c r="D35" s="181">
        <v>257</v>
      </c>
      <c r="E35" s="181">
        <f t="shared" si="1"/>
        <v>713</v>
      </c>
      <c r="F35" s="182">
        <f t="shared" si="2"/>
        <v>1.9541742038041987E-2</v>
      </c>
      <c r="G35" s="181">
        <v>1241</v>
      </c>
      <c r="H35" s="181">
        <v>89</v>
      </c>
      <c r="I35" s="181">
        <f t="shared" si="3"/>
        <v>1330</v>
      </c>
      <c r="J35" s="182">
        <f t="shared" si="4"/>
        <v>1.6743881559069394E-2</v>
      </c>
      <c r="K35" s="181">
        <f t="shared" si="0"/>
        <v>2043</v>
      </c>
      <c r="Q35" s="194"/>
    </row>
    <row r="36" spans="2:17" x14ac:dyDescent="0.2">
      <c r="B36" s="183" t="s">
        <v>245</v>
      </c>
      <c r="C36" s="181">
        <v>1620</v>
      </c>
      <c r="D36" s="181">
        <v>864</v>
      </c>
      <c r="E36" s="181">
        <f t="shared" si="1"/>
        <v>2484</v>
      </c>
      <c r="F36" s="182">
        <f t="shared" si="2"/>
        <v>6.8080907745436611E-2</v>
      </c>
      <c r="G36" s="181">
        <v>6327</v>
      </c>
      <c r="H36" s="181">
        <v>377</v>
      </c>
      <c r="I36" s="181">
        <f t="shared" si="3"/>
        <v>6704</v>
      </c>
      <c r="J36" s="182">
        <f t="shared" si="4"/>
        <v>8.4399234565414441E-2</v>
      </c>
      <c r="K36" s="181">
        <f t="shared" si="0"/>
        <v>9188</v>
      </c>
      <c r="Q36" s="194"/>
    </row>
    <row r="37" spans="2:17" x14ac:dyDescent="0.2">
      <c r="B37" s="183" t="s">
        <v>246</v>
      </c>
      <c r="C37" s="181">
        <v>381</v>
      </c>
      <c r="D37" s="181">
        <v>270</v>
      </c>
      <c r="E37" s="181">
        <f t="shared" si="1"/>
        <v>651</v>
      </c>
      <c r="F37" s="182">
        <f t="shared" si="2"/>
        <v>1.7842460121690513E-2</v>
      </c>
      <c r="G37" s="181">
        <v>1638</v>
      </c>
      <c r="H37" s="181">
        <v>118</v>
      </c>
      <c r="I37" s="181">
        <f t="shared" si="3"/>
        <v>1756</v>
      </c>
      <c r="J37" s="182">
        <f t="shared" si="4"/>
        <v>2.2106959411823949E-2</v>
      </c>
      <c r="K37" s="181">
        <f t="shared" si="0"/>
        <v>2407</v>
      </c>
      <c r="Q37" s="194"/>
    </row>
    <row r="38" spans="2:17" x14ac:dyDescent="0.2">
      <c r="B38" s="183" t="s">
        <v>247</v>
      </c>
      <c r="C38" s="181">
        <v>308</v>
      </c>
      <c r="D38" s="181">
        <v>269</v>
      </c>
      <c r="E38" s="181">
        <f t="shared" si="1"/>
        <v>577</v>
      </c>
      <c r="F38" s="182">
        <f t="shared" si="2"/>
        <v>1.5814284931206492E-2</v>
      </c>
      <c r="G38" s="181">
        <v>1178</v>
      </c>
      <c r="H38" s="181">
        <v>45</v>
      </c>
      <c r="I38" s="181">
        <f t="shared" si="3"/>
        <v>1223</v>
      </c>
      <c r="J38" s="182">
        <f t="shared" si="4"/>
        <v>1.5396817403565313E-2</v>
      </c>
      <c r="K38" s="181">
        <f t="shared" si="0"/>
        <v>1800</v>
      </c>
      <c r="Q38" s="194"/>
    </row>
    <row r="39" spans="2:17" x14ac:dyDescent="0.2">
      <c r="B39" s="183" t="s">
        <v>248</v>
      </c>
      <c r="C39" s="181">
        <v>268</v>
      </c>
      <c r="D39" s="181">
        <v>195</v>
      </c>
      <c r="E39" s="181">
        <f t="shared" si="1"/>
        <v>463</v>
      </c>
      <c r="F39" s="182">
        <f t="shared" si="2"/>
        <v>1.2689798826947322E-2</v>
      </c>
      <c r="G39" s="181">
        <v>783</v>
      </c>
      <c r="H39" s="181">
        <v>31</v>
      </c>
      <c r="I39" s="181">
        <f t="shared" si="3"/>
        <v>814</v>
      </c>
      <c r="J39" s="182">
        <f t="shared" si="4"/>
        <v>1.0247759089535704E-2</v>
      </c>
      <c r="K39" s="181">
        <f t="shared" si="0"/>
        <v>1277</v>
      </c>
      <c r="Q39" s="194"/>
    </row>
    <row r="40" spans="2:17" x14ac:dyDescent="0.2">
      <c r="B40" s="183" t="s">
        <v>249</v>
      </c>
      <c r="C40" s="181">
        <v>154</v>
      </c>
      <c r="D40" s="181">
        <v>90</v>
      </c>
      <c r="E40" s="181">
        <f t="shared" si="1"/>
        <v>244</v>
      </c>
      <c r="F40" s="182">
        <f t="shared" si="2"/>
        <v>6.6874965740283945E-3</v>
      </c>
      <c r="G40" s="181">
        <v>452</v>
      </c>
      <c r="H40" s="181">
        <v>16</v>
      </c>
      <c r="I40" s="181">
        <f t="shared" si="3"/>
        <v>468</v>
      </c>
      <c r="J40" s="182">
        <f t="shared" si="4"/>
        <v>5.8918320072514855E-3</v>
      </c>
      <c r="K40" s="181">
        <f t="shared" si="0"/>
        <v>712</v>
      </c>
      <c r="Q40" s="194"/>
    </row>
    <row r="41" spans="2:17" x14ac:dyDescent="0.2">
      <c r="B41" s="183" t="s">
        <v>250</v>
      </c>
      <c r="C41" s="181">
        <v>1553</v>
      </c>
      <c r="D41" s="181">
        <v>773</v>
      </c>
      <c r="E41" s="181">
        <f t="shared" si="1"/>
        <v>2326</v>
      </c>
      <c r="F41" s="182">
        <f t="shared" si="2"/>
        <v>6.3750479636024773E-2</v>
      </c>
      <c r="G41" s="181">
        <v>4872</v>
      </c>
      <c r="H41" s="181">
        <v>257</v>
      </c>
      <c r="I41" s="181">
        <f t="shared" si="3"/>
        <v>5129</v>
      </c>
      <c r="J41" s="182">
        <f t="shared" si="4"/>
        <v>6.4570953771779641E-2</v>
      </c>
      <c r="K41" s="181">
        <f t="shared" si="0"/>
        <v>7455</v>
      </c>
      <c r="Q41" s="194"/>
    </row>
    <row r="42" spans="2:17" x14ac:dyDescent="0.2">
      <c r="B42" s="183" t="s">
        <v>251</v>
      </c>
      <c r="C42" s="181">
        <v>430</v>
      </c>
      <c r="D42" s="181">
        <v>307</v>
      </c>
      <c r="E42" s="181">
        <f t="shared" si="1"/>
        <v>737</v>
      </c>
      <c r="F42" s="182">
        <f t="shared" si="2"/>
        <v>2.0199528586307077E-2</v>
      </c>
      <c r="G42" s="181">
        <v>1364</v>
      </c>
      <c r="H42" s="181">
        <v>91</v>
      </c>
      <c r="I42" s="181">
        <f t="shared" si="3"/>
        <v>1455</v>
      </c>
      <c r="J42" s="182">
        <f t="shared" si="4"/>
        <v>1.8317554637929299E-2</v>
      </c>
      <c r="K42" s="181">
        <f t="shared" si="0"/>
        <v>2192</v>
      </c>
      <c r="Q42" s="194"/>
    </row>
    <row r="43" spans="2:17" x14ac:dyDescent="0.2">
      <c r="B43" s="183" t="s">
        <v>252</v>
      </c>
      <c r="C43" s="181">
        <v>124</v>
      </c>
      <c r="D43" s="181">
        <v>88</v>
      </c>
      <c r="E43" s="181">
        <f t="shared" si="1"/>
        <v>212</v>
      </c>
      <c r="F43" s="182">
        <f t="shared" si="2"/>
        <v>5.8104478430082767E-3</v>
      </c>
      <c r="G43" s="181">
        <v>355</v>
      </c>
      <c r="H43" s="181">
        <v>13</v>
      </c>
      <c r="I43" s="181">
        <f t="shared" si="3"/>
        <v>368</v>
      </c>
      <c r="J43" s="182">
        <f t="shared" si="4"/>
        <v>4.6328935441635613E-3</v>
      </c>
      <c r="K43" s="181">
        <f t="shared" si="0"/>
        <v>580</v>
      </c>
      <c r="Q43" s="194"/>
    </row>
    <row r="44" spans="2:17" x14ac:dyDescent="0.2">
      <c r="B44" s="183" t="s">
        <v>66</v>
      </c>
      <c r="C44" s="181">
        <f>SUM(C11:C43)</f>
        <v>22893</v>
      </c>
      <c r="D44" s="181">
        <f t="shared" ref="D44:G44" si="5">SUM(D11:D43)</f>
        <v>13593</v>
      </c>
      <c r="E44" s="183">
        <f t="shared" ref="E44" si="6">C44+D44</f>
        <v>36486</v>
      </c>
      <c r="F44" s="182">
        <f t="shared" ref="F44" si="7">E44/$E$44</f>
        <v>1</v>
      </c>
      <c r="G44" s="181">
        <f t="shared" si="5"/>
        <v>74355</v>
      </c>
      <c r="H44" s="181">
        <f>SUM(H11:H43)</f>
        <v>5077</v>
      </c>
      <c r="I44" s="183">
        <f t="shared" ref="I44" si="8">G44+H44</f>
        <v>79432</v>
      </c>
      <c r="J44" s="182">
        <f t="shared" ref="J44" si="9">I44/$I$44</f>
        <v>1</v>
      </c>
      <c r="K44" s="181">
        <f t="shared" ref="K44:K45" si="10">E44+I44</f>
        <v>115918</v>
      </c>
      <c r="Q44" s="194"/>
    </row>
    <row r="45" spans="2:17" ht="25.5" customHeight="1" x14ac:dyDescent="0.2">
      <c r="B45" s="195" t="s">
        <v>82</v>
      </c>
      <c r="C45" s="196">
        <f>+C44/$K$44</f>
        <v>0.19749305543573906</v>
      </c>
      <c r="D45" s="196">
        <f>+D44/$K$44</f>
        <v>0.11726392794906744</v>
      </c>
      <c r="E45" s="197">
        <f>C45+D45</f>
        <v>0.31475698338480651</v>
      </c>
      <c r="F45" s="197"/>
      <c r="G45" s="196">
        <f>+G44/$K$44</f>
        <v>0.64144481443779222</v>
      </c>
      <c r="H45" s="196">
        <f>+H44/$K$44</f>
        <v>4.3798202177401269E-2</v>
      </c>
      <c r="I45" s="197">
        <f>G45+H45</f>
        <v>0.68524301661519349</v>
      </c>
      <c r="J45" s="197"/>
      <c r="K45" s="197">
        <f t="shared" si="10"/>
        <v>1</v>
      </c>
    </row>
    <row r="46" spans="2:17" x14ac:dyDescent="0.2">
      <c r="B46" s="188"/>
      <c r="C46" s="201"/>
      <c r="D46" s="201"/>
      <c r="E46" s="201"/>
      <c r="F46" s="201"/>
      <c r="G46" s="201"/>
      <c r="H46" s="201"/>
      <c r="I46" s="201"/>
      <c r="J46" s="201"/>
      <c r="K46" s="201"/>
    </row>
    <row r="47" spans="2:17" ht="12.75" x14ac:dyDescent="0.2">
      <c r="B47" s="425" t="s">
        <v>108</v>
      </c>
      <c r="C47" s="425"/>
      <c r="D47" s="425"/>
      <c r="E47" s="425"/>
      <c r="F47" s="425"/>
      <c r="G47" s="425"/>
      <c r="H47" s="425"/>
      <c r="I47" s="425"/>
      <c r="J47" s="425"/>
      <c r="K47" s="425"/>
    </row>
    <row r="48" spans="2:17" ht="12.75" x14ac:dyDescent="0.2">
      <c r="B48" s="438" t="str">
        <f>'Solicitudes Regiones'!$B$6:$P$6</f>
        <v>Acumuladas de julio de 2008 a septiembre de 2018</v>
      </c>
      <c r="C48" s="438"/>
      <c r="D48" s="438"/>
      <c r="E48" s="438"/>
      <c r="F48" s="438"/>
      <c r="G48" s="438"/>
      <c r="H48" s="438"/>
      <c r="I48" s="438"/>
      <c r="J48" s="438"/>
      <c r="K48" s="438"/>
    </row>
    <row r="49" spans="2:12" x14ac:dyDescent="0.2">
      <c r="B49" s="188"/>
      <c r="C49" s="201"/>
      <c r="D49" s="201"/>
      <c r="E49" s="201"/>
      <c r="F49" s="201"/>
      <c r="G49" s="201"/>
      <c r="H49" s="201"/>
      <c r="I49" s="201"/>
      <c r="J49" s="201"/>
      <c r="K49" s="201"/>
    </row>
    <row r="50" spans="2:12" ht="15" customHeight="1" x14ac:dyDescent="0.2">
      <c r="B50" s="454" t="s">
        <v>83</v>
      </c>
      <c r="C50" s="455"/>
      <c r="D50" s="455"/>
      <c r="E50" s="455"/>
      <c r="F50" s="455"/>
      <c r="G50" s="455"/>
      <c r="H50" s="455"/>
      <c r="I50" s="455"/>
      <c r="J50" s="455"/>
      <c r="K50" s="456"/>
      <c r="L50" s="202"/>
    </row>
    <row r="51" spans="2:12" ht="15" customHeight="1" x14ac:dyDescent="0.2">
      <c r="B51" s="458" t="s">
        <v>74</v>
      </c>
      <c r="C51" s="454" t="s">
        <v>2</v>
      </c>
      <c r="D51" s="455"/>
      <c r="E51" s="455"/>
      <c r="F51" s="455"/>
      <c r="G51" s="455"/>
      <c r="H51" s="455"/>
      <c r="I51" s="455"/>
      <c r="J51" s="455"/>
      <c r="K51" s="456"/>
    </row>
    <row r="52" spans="2:12" ht="24" x14ac:dyDescent="0.2">
      <c r="B52" s="453"/>
      <c r="C52" s="186" t="s">
        <v>75</v>
      </c>
      <c r="D52" s="186" t="s">
        <v>76</v>
      </c>
      <c r="E52" s="186" t="s">
        <v>77</v>
      </c>
      <c r="F52" s="186" t="s">
        <v>78</v>
      </c>
      <c r="G52" s="186" t="s">
        <v>8</v>
      </c>
      <c r="H52" s="186" t="s">
        <v>79</v>
      </c>
      <c r="I52" s="186" t="s">
        <v>80</v>
      </c>
      <c r="J52" s="186" t="s">
        <v>81</v>
      </c>
      <c r="K52" s="187" t="s">
        <v>46</v>
      </c>
    </row>
    <row r="53" spans="2:12" x14ac:dyDescent="0.2">
      <c r="B53" s="183" t="s">
        <v>220</v>
      </c>
      <c r="C53" s="181">
        <v>4470</v>
      </c>
      <c r="D53" s="181">
        <v>1743</v>
      </c>
      <c r="E53" s="181">
        <f>C53+D53</f>
        <v>6213</v>
      </c>
      <c r="F53" s="182">
        <f>E53/$E$86</f>
        <v>0.22967727625596096</v>
      </c>
      <c r="G53" s="181">
        <v>13303</v>
      </c>
      <c r="H53" s="181">
        <v>1187</v>
      </c>
      <c r="I53" s="181">
        <f>G53+H53</f>
        <v>14490</v>
      </c>
      <c r="J53" s="182">
        <f>I53/$I$86</f>
        <v>0.21780630420731431</v>
      </c>
      <c r="K53" s="181">
        <f t="shared" ref="K53:K85" si="11">E53+I53</f>
        <v>20703</v>
      </c>
    </row>
    <row r="54" spans="2:12" x14ac:dyDescent="0.2">
      <c r="B54" s="183" t="s">
        <v>221</v>
      </c>
      <c r="C54" s="181">
        <v>486</v>
      </c>
      <c r="D54" s="181">
        <v>147</v>
      </c>
      <c r="E54" s="181">
        <f t="shared" ref="E54:E85" si="12">C54+D54</f>
        <v>633</v>
      </c>
      <c r="F54" s="182">
        <f t="shared" ref="F54:F85" si="13">E54/$E$86</f>
        <v>2.3400243983586557E-2</v>
      </c>
      <c r="G54" s="181">
        <v>1549</v>
      </c>
      <c r="H54" s="181">
        <v>81</v>
      </c>
      <c r="I54" s="181">
        <f t="shared" ref="I54:I85" si="14">G54+H54</f>
        <v>1630</v>
      </c>
      <c r="J54" s="182">
        <f t="shared" ref="J54:J85" si="15">I54/$I$86</f>
        <v>2.4501330286951162E-2</v>
      </c>
      <c r="K54" s="181">
        <f t="shared" si="11"/>
        <v>2263</v>
      </c>
    </row>
    <row r="55" spans="2:12" x14ac:dyDescent="0.2">
      <c r="B55" s="183" t="s">
        <v>222</v>
      </c>
      <c r="C55" s="181">
        <v>623</v>
      </c>
      <c r="D55" s="181">
        <v>205</v>
      </c>
      <c r="E55" s="181">
        <f t="shared" si="12"/>
        <v>828</v>
      </c>
      <c r="F55" s="182">
        <f t="shared" si="13"/>
        <v>3.0608849950094268E-2</v>
      </c>
      <c r="G55" s="181">
        <v>1896</v>
      </c>
      <c r="H55" s="181">
        <v>118</v>
      </c>
      <c r="I55" s="181">
        <f t="shared" si="14"/>
        <v>2014</v>
      </c>
      <c r="J55" s="182">
        <f t="shared" si="15"/>
        <v>3.0273422820809595E-2</v>
      </c>
      <c r="K55" s="181">
        <f t="shared" si="11"/>
        <v>2842</v>
      </c>
    </row>
    <row r="56" spans="2:12" x14ac:dyDescent="0.2">
      <c r="B56" s="183" t="s">
        <v>223</v>
      </c>
      <c r="C56" s="181">
        <v>588</v>
      </c>
      <c r="D56" s="181">
        <v>181</v>
      </c>
      <c r="E56" s="181">
        <f t="shared" si="12"/>
        <v>769</v>
      </c>
      <c r="F56" s="182">
        <f t="shared" si="13"/>
        <v>2.8427784555099627E-2</v>
      </c>
      <c r="G56" s="181">
        <v>1641</v>
      </c>
      <c r="H56" s="181">
        <v>100</v>
      </c>
      <c r="I56" s="181">
        <f t="shared" si="14"/>
        <v>1741</v>
      </c>
      <c r="J56" s="182">
        <f t="shared" si="15"/>
        <v>2.6169825785019616E-2</v>
      </c>
      <c r="K56" s="181">
        <f t="shared" si="11"/>
        <v>2510</v>
      </c>
    </row>
    <row r="57" spans="2:12" x14ac:dyDescent="0.2">
      <c r="B57" s="183" t="s">
        <v>224</v>
      </c>
      <c r="C57" s="181">
        <v>404</v>
      </c>
      <c r="D57" s="181">
        <v>165</v>
      </c>
      <c r="E57" s="181">
        <f t="shared" si="12"/>
        <v>569</v>
      </c>
      <c r="F57" s="182">
        <f t="shared" si="13"/>
        <v>2.1034342538168646E-2</v>
      </c>
      <c r="G57" s="181">
        <v>1572</v>
      </c>
      <c r="H57" s="181">
        <v>87</v>
      </c>
      <c r="I57" s="181">
        <f t="shared" si="14"/>
        <v>1659</v>
      </c>
      <c r="J57" s="182">
        <f t="shared" si="15"/>
        <v>2.4937243525185265E-2</v>
      </c>
      <c r="K57" s="181">
        <f t="shared" si="11"/>
        <v>2228</v>
      </c>
    </row>
    <row r="58" spans="2:12" x14ac:dyDescent="0.2">
      <c r="B58" s="183" t="s">
        <v>225</v>
      </c>
      <c r="C58" s="181">
        <v>191</v>
      </c>
      <c r="D58" s="181">
        <v>56</v>
      </c>
      <c r="E58" s="181">
        <f t="shared" si="12"/>
        <v>247</v>
      </c>
      <c r="F58" s="182">
        <f t="shared" si="13"/>
        <v>9.1309008909097635E-3</v>
      </c>
      <c r="G58" s="181">
        <v>432</v>
      </c>
      <c r="H58" s="181">
        <v>18</v>
      </c>
      <c r="I58" s="181">
        <f t="shared" si="14"/>
        <v>450</v>
      </c>
      <c r="J58" s="182">
        <f t="shared" si="15"/>
        <v>6.7641709381153518E-3</v>
      </c>
      <c r="K58" s="181">
        <f t="shared" si="11"/>
        <v>697</v>
      </c>
    </row>
    <row r="59" spans="2:12" x14ac:dyDescent="0.2">
      <c r="B59" s="183" t="s">
        <v>226</v>
      </c>
      <c r="C59" s="181">
        <v>239</v>
      </c>
      <c r="D59" s="181">
        <v>79</v>
      </c>
      <c r="E59" s="181">
        <f t="shared" si="12"/>
        <v>318</v>
      </c>
      <c r="F59" s="182">
        <f t="shared" si="13"/>
        <v>1.1755572806920262E-2</v>
      </c>
      <c r="G59" s="181">
        <v>603</v>
      </c>
      <c r="H59" s="181">
        <v>38</v>
      </c>
      <c r="I59" s="181">
        <f t="shared" si="14"/>
        <v>641</v>
      </c>
      <c r="J59" s="182">
        <f t="shared" si="15"/>
        <v>9.6351857140709787E-3</v>
      </c>
      <c r="K59" s="181">
        <f t="shared" si="11"/>
        <v>959</v>
      </c>
    </row>
    <row r="60" spans="2:12" x14ac:dyDescent="0.2">
      <c r="B60" s="183" t="s">
        <v>227</v>
      </c>
      <c r="C60" s="181">
        <v>464</v>
      </c>
      <c r="D60" s="181">
        <v>156</v>
      </c>
      <c r="E60" s="181">
        <f t="shared" si="12"/>
        <v>620</v>
      </c>
      <c r="F60" s="182">
        <f t="shared" si="13"/>
        <v>2.2919670252486046E-2</v>
      </c>
      <c r="G60" s="181">
        <v>1383</v>
      </c>
      <c r="H60" s="181">
        <v>86</v>
      </c>
      <c r="I60" s="181">
        <f t="shared" si="14"/>
        <v>1469</v>
      </c>
      <c r="J60" s="182">
        <f t="shared" si="15"/>
        <v>2.2081260240203227E-2</v>
      </c>
      <c r="K60" s="181">
        <f t="shared" si="11"/>
        <v>2089</v>
      </c>
    </row>
    <row r="61" spans="2:12" x14ac:dyDescent="0.2">
      <c r="B61" s="183" t="s">
        <v>228</v>
      </c>
      <c r="C61" s="181">
        <v>304</v>
      </c>
      <c r="D61" s="181">
        <v>98</v>
      </c>
      <c r="E61" s="181">
        <f t="shared" si="12"/>
        <v>402</v>
      </c>
      <c r="F61" s="182">
        <f t="shared" si="13"/>
        <v>1.4860818454031274E-2</v>
      </c>
      <c r="G61" s="181">
        <v>993</v>
      </c>
      <c r="H61" s="181">
        <v>66</v>
      </c>
      <c r="I61" s="181">
        <f t="shared" si="14"/>
        <v>1059</v>
      </c>
      <c r="J61" s="182">
        <f t="shared" si="15"/>
        <v>1.591834894103146E-2</v>
      </c>
      <c r="K61" s="181">
        <f t="shared" si="11"/>
        <v>1461</v>
      </c>
    </row>
    <row r="62" spans="2:12" x14ac:dyDescent="0.2">
      <c r="B62" s="183" t="s">
        <v>229</v>
      </c>
      <c r="C62" s="181">
        <v>206</v>
      </c>
      <c r="D62" s="181">
        <v>77</v>
      </c>
      <c r="E62" s="181">
        <f t="shared" si="12"/>
        <v>283</v>
      </c>
      <c r="F62" s="182">
        <f t="shared" si="13"/>
        <v>1.0461720453957339E-2</v>
      </c>
      <c r="G62" s="181">
        <v>729</v>
      </c>
      <c r="H62" s="181">
        <v>48</v>
      </c>
      <c r="I62" s="181">
        <f t="shared" si="14"/>
        <v>777</v>
      </c>
      <c r="J62" s="182">
        <f t="shared" si="15"/>
        <v>1.1679468486479173E-2</v>
      </c>
      <c r="K62" s="181">
        <f t="shared" si="11"/>
        <v>1060</v>
      </c>
    </row>
    <row r="63" spans="2:12" x14ac:dyDescent="0.2">
      <c r="B63" s="183" t="s">
        <v>230</v>
      </c>
      <c r="C63" s="181">
        <v>919</v>
      </c>
      <c r="D63" s="181">
        <v>317</v>
      </c>
      <c r="E63" s="181">
        <f t="shared" si="12"/>
        <v>1236</v>
      </c>
      <c r="F63" s="182">
        <f t="shared" si="13"/>
        <v>4.5691471664633471E-2</v>
      </c>
      <c r="G63" s="181">
        <v>3322</v>
      </c>
      <c r="H63" s="181">
        <v>205</v>
      </c>
      <c r="I63" s="181">
        <f t="shared" si="14"/>
        <v>3527</v>
      </c>
      <c r="J63" s="182">
        <f t="shared" si="15"/>
        <v>5.3016068663850766E-2</v>
      </c>
      <c r="K63" s="181">
        <f t="shared" si="11"/>
        <v>4763</v>
      </c>
    </row>
    <row r="64" spans="2:12" x14ac:dyDescent="0.2">
      <c r="B64" s="183" t="s">
        <v>231</v>
      </c>
      <c r="C64" s="181">
        <v>216</v>
      </c>
      <c r="D64" s="181">
        <v>96</v>
      </c>
      <c r="E64" s="181">
        <f t="shared" si="12"/>
        <v>312</v>
      </c>
      <c r="F64" s="182">
        <f t="shared" si="13"/>
        <v>1.1533769546412333E-2</v>
      </c>
      <c r="G64" s="181">
        <v>816</v>
      </c>
      <c r="H64" s="181">
        <v>73</v>
      </c>
      <c r="I64" s="181">
        <f t="shared" si="14"/>
        <v>889</v>
      </c>
      <c r="J64" s="182">
        <f t="shared" si="15"/>
        <v>1.3362995475521217E-2</v>
      </c>
      <c r="K64" s="181">
        <f t="shared" si="11"/>
        <v>1201</v>
      </c>
    </row>
    <row r="65" spans="2:11" x14ac:dyDescent="0.2">
      <c r="B65" s="183" t="s">
        <v>232</v>
      </c>
      <c r="C65" s="181">
        <v>682</v>
      </c>
      <c r="D65" s="181">
        <v>197</v>
      </c>
      <c r="E65" s="181">
        <f t="shared" si="12"/>
        <v>879</v>
      </c>
      <c r="F65" s="182">
        <f t="shared" si="13"/>
        <v>3.2494177664411664E-2</v>
      </c>
      <c r="G65" s="181">
        <v>1917</v>
      </c>
      <c r="H65" s="181">
        <v>72</v>
      </c>
      <c r="I65" s="181">
        <f t="shared" si="14"/>
        <v>1989</v>
      </c>
      <c r="J65" s="182">
        <f t="shared" si="15"/>
        <v>2.9897635546469854E-2</v>
      </c>
      <c r="K65" s="181">
        <f t="shared" si="11"/>
        <v>2868</v>
      </c>
    </row>
    <row r="66" spans="2:11" x14ac:dyDescent="0.2">
      <c r="B66" s="183" t="s">
        <v>233</v>
      </c>
      <c r="C66" s="181">
        <v>505</v>
      </c>
      <c r="D66" s="181">
        <v>226</v>
      </c>
      <c r="E66" s="181">
        <f t="shared" si="12"/>
        <v>731</v>
      </c>
      <c r="F66" s="182">
        <f t="shared" si="13"/>
        <v>2.7023030571882739E-2</v>
      </c>
      <c r="G66" s="181">
        <v>1703</v>
      </c>
      <c r="H66" s="181">
        <v>113</v>
      </c>
      <c r="I66" s="181">
        <f t="shared" si="14"/>
        <v>1816</v>
      </c>
      <c r="J66" s="182">
        <f t="shared" si="15"/>
        <v>2.7297187608038842E-2</v>
      </c>
      <c r="K66" s="181">
        <f t="shared" si="11"/>
        <v>2547</v>
      </c>
    </row>
    <row r="67" spans="2:11" x14ac:dyDescent="0.2">
      <c r="B67" s="183" t="s">
        <v>234</v>
      </c>
      <c r="C67" s="181">
        <v>404</v>
      </c>
      <c r="D67" s="181">
        <v>126</v>
      </c>
      <c r="E67" s="181">
        <f t="shared" si="12"/>
        <v>530</v>
      </c>
      <c r="F67" s="182">
        <f t="shared" si="13"/>
        <v>1.9592621344867101E-2</v>
      </c>
      <c r="G67" s="181">
        <v>1370</v>
      </c>
      <c r="H67" s="181">
        <v>51</v>
      </c>
      <c r="I67" s="181">
        <f t="shared" si="14"/>
        <v>1421</v>
      </c>
      <c r="J67" s="182">
        <f t="shared" si="15"/>
        <v>2.1359748673470923E-2</v>
      </c>
      <c r="K67" s="181">
        <f t="shared" si="11"/>
        <v>1951</v>
      </c>
    </row>
    <row r="68" spans="2:11" x14ac:dyDescent="0.2">
      <c r="B68" s="183" t="s">
        <v>235</v>
      </c>
      <c r="C68" s="181">
        <v>349</v>
      </c>
      <c r="D68" s="181">
        <v>130</v>
      </c>
      <c r="E68" s="181">
        <f t="shared" si="12"/>
        <v>479</v>
      </c>
      <c r="F68" s="182">
        <f t="shared" si="13"/>
        <v>1.7707293630549702E-2</v>
      </c>
      <c r="G68" s="181">
        <v>991</v>
      </c>
      <c r="H68" s="181">
        <v>68</v>
      </c>
      <c r="I68" s="181">
        <f t="shared" si="14"/>
        <v>1059</v>
      </c>
      <c r="J68" s="182">
        <f t="shared" si="15"/>
        <v>1.591834894103146E-2</v>
      </c>
      <c r="K68" s="181">
        <f t="shared" si="11"/>
        <v>1538</v>
      </c>
    </row>
    <row r="69" spans="2:11" x14ac:dyDescent="0.2">
      <c r="B69" s="183" t="s">
        <v>236</v>
      </c>
      <c r="C69" s="181">
        <v>1275</v>
      </c>
      <c r="D69" s="181">
        <v>515</v>
      </c>
      <c r="E69" s="181">
        <f t="shared" si="12"/>
        <v>1790</v>
      </c>
      <c r="F69" s="182">
        <f t="shared" si="13"/>
        <v>6.6171306051532292E-2</v>
      </c>
      <c r="G69" s="181">
        <v>4350</v>
      </c>
      <c r="H69" s="181">
        <v>301</v>
      </c>
      <c r="I69" s="181">
        <f t="shared" si="14"/>
        <v>4651</v>
      </c>
      <c r="J69" s="182">
        <f t="shared" si="15"/>
        <v>6.9911464518165559E-2</v>
      </c>
      <c r="K69" s="181">
        <f t="shared" si="11"/>
        <v>6441</v>
      </c>
    </row>
    <row r="70" spans="2:11" x14ac:dyDescent="0.2">
      <c r="B70" s="183" t="s">
        <v>237</v>
      </c>
      <c r="C70" s="181">
        <v>212</v>
      </c>
      <c r="D70" s="181">
        <v>64</v>
      </c>
      <c r="E70" s="181">
        <f t="shared" si="12"/>
        <v>276</v>
      </c>
      <c r="F70" s="182">
        <f t="shared" si="13"/>
        <v>1.0202949983364755E-2</v>
      </c>
      <c r="G70" s="181">
        <v>745</v>
      </c>
      <c r="H70" s="181">
        <v>17</v>
      </c>
      <c r="I70" s="181">
        <f t="shared" si="14"/>
        <v>762</v>
      </c>
      <c r="J70" s="182">
        <f t="shared" si="15"/>
        <v>1.1453996121875329E-2</v>
      </c>
      <c r="K70" s="181">
        <f t="shared" si="11"/>
        <v>1038</v>
      </c>
    </row>
    <row r="71" spans="2:11" x14ac:dyDescent="0.2">
      <c r="B71" s="183" t="s">
        <v>238</v>
      </c>
      <c r="C71" s="181">
        <v>312</v>
      </c>
      <c r="D71" s="181">
        <v>85</v>
      </c>
      <c r="E71" s="181">
        <f t="shared" si="12"/>
        <v>397</v>
      </c>
      <c r="F71" s="182">
        <f t="shared" si="13"/>
        <v>1.4675982403608E-2</v>
      </c>
      <c r="G71" s="181">
        <v>453</v>
      </c>
      <c r="H71" s="181">
        <v>31</v>
      </c>
      <c r="I71" s="181">
        <f t="shared" si="14"/>
        <v>484</v>
      </c>
      <c r="J71" s="182">
        <f t="shared" si="15"/>
        <v>7.2752416312174004E-3</v>
      </c>
      <c r="K71" s="181">
        <f t="shared" si="11"/>
        <v>881</v>
      </c>
    </row>
    <row r="72" spans="2:11" x14ac:dyDescent="0.2">
      <c r="B72" s="183" t="s">
        <v>239</v>
      </c>
      <c r="C72" s="181">
        <v>823</v>
      </c>
      <c r="D72" s="181">
        <v>337</v>
      </c>
      <c r="E72" s="181">
        <f t="shared" si="12"/>
        <v>1160</v>
      </c>
      <c r="F72" s="182">
        <f t="shared" si="13"/>
        <v>4.2881963698199695E-2</v>
      </c>
      <c r="G72" s="181">
        <v>2675</v>
      </c>
      <c r="H72" s="181">
        <v>154</v>
      </c>
      <c r="I72" s="181">
        <f t="shared" si="14"/>
        <v>2829</v>
      </c>
      <c r="J72" s="182">
        <f t="shared" si="15"/>
        <v>4.2524087964285175E-2</v>
      </c>
      <c r="K72" s="181">
        <f t="shared" si="11"/>
        <v>3989</v>
      </c>
    </row>
    <row r="73" spans="2:11" x14ac:dyDescent="0.2">
      <c r="B73" s="183" t="s">
        <v>240</v>
      </c>
      <c r="C73" s="181">
        <v>230</v>
      </c>
      <c r="D73" s="181">
        <v>83</v>
      </c>
      <c r="E73" s="181">
        <f t="shared" si="12"/>
        <v>313</v>
      </c>
      <c r="F73" s="182">
        <f t="shared" si="13"/>
        <v>1.1570736756496986E-2</v>
      </c>
      <c r="G73" s="181">
        <v>540</v>
      </c>
      <c r="H73" s="181">
        <v>46</v>
      </c>
      <c r="I73" s="181">
        <f t="shared" si="14"/>
        <v>586</v>
      </c>
      <c r="J73" s="182">
        <f t="shared" si="15"/>
        <v>8.8084537105235471E-3</v>
      </c>
      <c r="K73" s="181">
        <f t="shared" si="11"/>
        <v>899</v>
      </c>
    </row>
    <row r="74" spans="2:11" x14ac:dyDescent="0.2">
      <c r="B74" s="183" t="s">
        <v>241</v>
      </c>
      <c r="C74" s="181">
        <v>431</v>
      </c>
      <c r="D74" s="181">
        <v>141</v>
      </c>
      <c r="E74" s="181">
        <f t="shared" si="12"/>
        <v>572</v>
      </c>
      <c r="F74" s="182">
        <f t="shared" si="13"/>
        <v>2.114524416842261E-2</v>
      </c>
      <c r="G74" s="181">
        <v>1361</v>
      </c>
      <c r="H74" s="181">
        <v>67</v>
      </c>
      <c r="I74" s="181">
        <f t="shared" si="14"/>
        <v>1428</v>
      </c>
      <c r="J74" s="182">
        <f t="shared" si="15"/>
        <v>2.1464969110286048E-2</v>
      </c>
      <c r="K74" s="181">
        <f t="shared" si="11"/>
        <v>2000</v>
      </c>
    </row>
    <row r="75" spans="2:11" x14ac:dyDescent="0.2">
      <c r="B75" s="183" t="s">
        <v>242</v>
      </c>
      <c r="C75" s="181">
        <v>630</v>
      </c>
      <c r="D75" s="181">
        <v>218</v>
      </c>
      <c r="E75" s="181">
        <f t="shared" si="12"/>
        <v>848</v>
      </c>
      <c r="F75" s="182">
        <f t="shared" si="13"/>
        <v>3.1348194151787363E-2</v>
      </c>
      <c r="G75" s="181">
        <v>1761</v>
      </c>
      <c r="H75" s="181">
        <v>120</v>
      </c>
      <c r="I75" s="181">
        <f t="shared" si="14"/>
        <v>1881</v>
      </c>
      <c r="J75" s="182">
        <f t="shared" si="15"/>
        <v>2.8274234521322168E-2</v>
      </c>
      <c r="K75" s="181">
        <f t="shared" si="11"/>
        <v>2729</v>
      </c>
    </row>
    <row r="76" spans="2:11" x14ac:dyDescent="0.2">
      <c r="B76" s="183" t="s">
        <v>243</v>
      </c>
      <c r="C76" s="181">
        <v>235</v>
      </c>
      <c r="D76" s="181">
        <v>75</v>
      </c>
      <c r="E76" s="181">
        <f t="shared" si="12"/>
        <v>310</v>
      </c>
      <c r="F76" s="182">
        <f t="shared" si="13"/>
        <v>1.1459835126243023E-2</v>
      </c>
      <c r="G76" s="181">
        <v>830</v>
      </c>
      <c r="H76" s="181">
        <v>57</v>
      </c>
      <c r="I76" s="181">
        <f t="shared" si="14"/>
        <v>887</v>
      </c>
      <c r="J76" s="182">
        <f t="shared" si="15"/>
        <v>1.3332932493574038E-2</v>
      </c>
      <c r="K76" s="181">
        <f t="shared" si="11"/>
        <v>1197</v>
      </c>
    </row>
    <row r="77" spans="2:11" x14ac:dyDescent="0.2">
      <c r="B77" s="183" t="s">
        <v>244</v>
      </c>
      <c r="C77" s="181">
        <v>406</v>
      </c>
      <c r="D77" s="181">
        <v>141</v>
      </c>
      <c r="E77" s="181">
        <f t="shared" si="12"/>
        <v>547</v>
      </c>
      <c r="F77" s="182">
        <f t="shared" si="13"/>
        <v>2.0221063916306237E-2</v>
      </c>
      <c r="G77" s="181">
        <v>1065</v>
      </c>
      <c r="H77" s="181">
        <v>70</v>
      </c>
      <c r="I77" s="181">
        <f t="shared" si="14"/>
        <v>1135</v>
      </c>
      <c r="J77" s="182">
        <f t="shared" si="15"/>
        <v>1.7060742255024276E-2</v>
      </c>
      <c r="K77" s="181">
        <f t="shared" si="11"/>
        <v>1682</v>
      </c>
    </row>
    <row r="78" spans="2:11" x14ac:dyDescent="0.2">
      <c r="B78" s="183" t="s">
        <v>245</v>
      </c>
      <c r="C78" s="181">
        <v>1454</v>
      </c>
      <c r="D78" s="181">
        <v>492</v>
      </c>
      <c r="E78" s="181">
        <f t="shared" si="12"/>
        <v>1946</v>
      </c>
      <c r="F78" s="182">
        <f t="shared" si="13"/>
        <v>7.1938190824738457E-2</v>
      </c>
      <c r="G78" s="181">
        <v>5271</v>
      </c>
      <c r="H78" s="181">
        <v>310</v>
      </c>
      <c r="I78" s="181">
        <f t="shared" si="14"/>
        <v>5581</v>
      </c>
      <c r="J78" s="182">
        <f t="shared" si="15"/>
        <v>8.3890751123603946E-2</v>
      </c>
      <c r="K78" s="181">
        <f t="shared" si="11"/>
        <v>7527</v>
      </c>
    </row>
    <row r="79" spans="2:11" x14ac:dyDescent="0.2">
      <c r="B79" s="183" t="s">
        <v>246</v>
      </c>
      <c r="C79" s="181">
        <v>331</v>
      </c>
      <c r="D79" s="181">
        <v>140</v>
      </c>
      <c r="E79" s="181">
        <f t="shared" si="12"/>
        <v>471</v>
      </c>
      <c r="F79" s="182">
        <f t="shared" si="13"/>
        <v>1.7411555949872464E-2</v>
      </c>
      <c r="G79" s="181">
        <v>1397</v>
      </c>
      <c r="H79" s="181">
        <v>100</v>
      </c>
      <c r="I79" s="181">
        <f t="shared" si="14"/>
        <v>1497</v>
      </c>
      <c r="J79" s="182">
        <f t="shared" si="15"/>
        <v>2.2502141987463736E-2</v>
      </c>
      <c r="K79" s="181">
        <f t="shared" si="11"/>
        <v>1968</v>
      </c>
    </row>
    <row r="80" spans="2:11" x14ac:dyDescent="0.2">
      <c r="B80" s="183" t="s">
        <v>247</v>
      </c>
      <c r="C80" s="181">
        <v>281</v>
      </c>
      <c r="D80" s="181">
        <v>104</v>
      </c>
      <c r="E80" s="181">
        <f t="shared" si="12"/>
        <v>385</v>
      </c>
      <c r="F80" s="182">
        <f t="shared" si="13"/>
        <v>1.423237588259214E-2</v>
      </c>
      <c r="G80" s="181">
        <v>1028</v>
      </c>
      <c r="H80" s="181">
        <v>32</v>
      </c>
      <c r="I80" s="181">
        <f t="shared" si="14"/>
        <v>1060</v>
      </c>
      <c r="J80" s="182">
        <f t="shared" si="15"/>
        <v>1.593338043200505E-2</v>
      </c>
      <c r="K80" s="181">
        <f t="shared" si="11"/>
        <v>1445</v>
      </c>
    </row>
    <row r="81" spans="2:11" x14ac:dyDescent="0.2">
      <c r="B81" s="183" t="s">
        <v>248</v>
      </c>
      <c r="C81" s="181">
        <v>244</v>
      </c>
      <c r="D81" s="181">
        <v>92</v>
      </c>
      <c r="E81" s="181">
        <f t="shared" si="12"/>
        <v>336</v>
      </c>
      <c r="F81" s="182">
        <f t="shared" si="13"/>
        <v>1.2420982588444051E-2</v>
      </c>
      <c r="G81" s="181">
        <v>708</v>
      </c>
      <c r="H81" s="181">
        <v>25</v>
      </c>
      <c r="I81" s="181">
        <f t="shared" si="14"/>
        <v>733</v>
      </c>
      <c r="J81" s="182">
        <f t="shared" si="15"/>
        <v>1.1018082883641228E-2</v>
      </c>
      <c r="K81" s="181">
        <f t="shared" si="11"/>
        <v>1069</v>
      </c>
    </row>
    <row r="82" spans="2:11" x14ac:dyDescent="0.2">
      <c r="B82" s="183" t="s">
        <v>249</v>
      </c>
      <c r="C82" s="181">
        <v>138</v>
      </c>
      <c r="D82" s="181">
        <v>32</v>
      </c>
      <c r="E82" s="181">
        <f t="shared" si="12"/>
        <v>170</v>
      </c>
      <c r="F82" s="182">
        <f t="shared" si="13"/>
        <v>6.2844257143913349E-3</v>
      </c>
      <c r="G82" s="181">
        <v>399</v>
      </c>
      <c r="H82" s="181">
        <v>11</v>
      </c>
      <c r="I82" s="181">
        <f t="shared" si="14"/>
        <v>410</v>
      </c>
      <c r="J82" s="182">
        <f t="shared" si="15"/>
        <v>6.1629112991717647E-3</v>
      </c>
      <c r="K82" s="181">
        <f t="shared" si="11"/>
        <v>580</v>
      </c>
    </row>
    <row r="83" spans="2:11" x14ac:dyDescent="0.2">
      <c r="B83" s="183" t="s">
        <v>250</v>
      </c>
      <c r="C83" s="181">
        <v>1400</v>
      </c>
      <c r="D83" s="181">
        <v>405</v>
      </c>
      <c r="E83" s="181">
        <f t="shared" si="12"/>
        <v>1805</v>
      </c>
      <c r="F83" s="182">
        <f t="shared" si="13"/>
        <v>6.6725814202802117E-2</v>
      </c>
      <c r="G83" s="181">
        <v>4171</v>
      </c>
      <c r="H83" s="181">
        <v>195</v>
      </c>
      <c r="I83" s="181">
        <f t="shared" si="14"/>
        <v>4366</v>
      </c>
      <c r="J83" s="182">
        <f t="shared" si="15"/>
        <v>6.5627489590692506E-2</v>
      </c>
      <c r="K83" s="181">
        <f t="shared" si="11"/>
        <v>6171</v>
      </c>
    </row>
    <row r="84" spans="2:11" x14ac:dyDescent="0.2">
      <c r="B84" s="183" t="s">
        <v>251</v>
      </c>
      <c r="C84" s="181">
        <v>389</v>
      </c>
      <c r="D84" s="181">
        <v>136</v>
      </c>
      <c r="E84" s="181">
        <f t="shared" si="12"/>
        <v>525</v>
      </c>
      <c r="F84" s="182">
        <f t="shared" si="13"/>
        <v>1.9407785294443827E-2</v>
      </c>
      <c r="G84" s="181">
        <v>1201</v>
      </c>
      <c r="H84" s="181">
        <v>79</v>
      </c>
      <c r="I84" s="181">
        <f t="shared" si="14"/>
        <v>1280</v>
      </c>
      <c r="J84" s="182">
        <f t="shared" si="15"/>
        <v>1.9240308446194777E-2</v>
      </c>
      <c r="K84" s="181">
        <f t="shared" si="11"/>
        <v>1805</v>
      </c>
    </row>
    <row r="85" spans="2:11" x14ac:dyDescent="0.2">
      <c r="B85" s="183" t="s">
        <v>252</v>
      </c>
      <c r="C85" s="181">
        <v>116</v>
      </c>
      <c r="D85" s="181">
        <v>35</v>
      </c>
      <c r="E85" s="181">
        <f t="shared" si="12"/>
        <v>151</v>
      </c>
      <c r="F85" s="182">
        <f t="shared" si="13"/>
        <v>5.5820487227828917E-3</v>
      </c>
      <c r="G85" s="181">
        <v>315</v>
      </c>
      <c r="H85" s="181">
        <v>11</v>
      </c>
      <c r="I85" s="181">
        <f t="shared" si="14"/>
        <v>326</v>
      </c>
      <c r="J85" s="182">
        <f t="shared" si="15"/>
        <v>4.9002660573902327E-3</v>
      </c>
      <c r="K85" s="181">
        <f t="shared" si="11"/>
        <v>477</v>
      </c>
    </row>
    <row r="86" spans="2:11" x14ac:dyDescent="0.2">
      <c r="B86" s="183" t="s">
        <v>66</v>
      </c>
      <c r="C86" s="181">
        <f t="shared" ref="C86:H86" si="16">SUM(C53:C85)</f>
        <v>19957</v>
      </c>
      <c r="D86" s="181">
        <f t="shared" si="16"/>
        <v>7094</v>
      </c>
      <c r="E86" s="183">
        <f t="shared" ref="E86" si="17">C86+D86</f>
        <v>27051</v>
      </c>
      <c r="F86" s="182">
        <f t="shared" ref="F86" si="18">E86/$E$86</f>
        <v>1</v>
      </c>
      <c r="G86" s="181">
        <f t="shared" si="16"/>
        <v>62490</v>
      </c>
      <c r="H86" s="181">
        <f t="shared" si="16"/>
        <v>4037</v>
      </c>
      <c r="I86" s="183">
        <f t="shared" ref="I86" si="19">G86+H86</f>
        <v>66527</v>
      </c>
      <c r="J86" s="182">
        <f t="shared" ref="J86" si="20">I86/$I$86</f>
        <v>1</v>
      </c>
      <c r="K86" s="183">
        <f t="shared" ref="K86:K87" si="21">E86+I86</f>
        <v>93578</v>
      </c>
    </row>
    <row r="87" spans="2:11" ht="24" x14ac:dyDescent="0.2">
      <c r="B87" s="195" t="s">
        <v>84</v>
      </c>
      <c r="C87" s="196">
        <f>+C86/$K$86</f>
        <v>0.21326593857530615</v>
      </c>
      <c r="D87" s="196">
        <f>+D86/$K$86</f>
        <v>7.580841650815362E-2</v>
      </c>
      <c r="E87" s="197">
        <f>C87+D87</f>
        <v>0.2890743550834598</v>
      </c>
      <c r="F87" s="196"/>
      <c r="G87" s="196">
        <f>+G86/$K$86</f>
        <v>0.66778516317937975</v>
      </c>
      <c r="H87" s="196">
        <f>+H86/$K$86</f>
        <v>4.3140481737160445E-2</v>
      </c>
      <c r="I87" s="197">
        <f>G87+H87</f>
        <v>0.7109256449165402</v>
      </c>
      <c r="J87" s="196"/>
      <c r="K87" s="197">
        <f t="shared" si="21"/>
        <v>1</v>
      </c>
    </row>
    <row r="88" spans="2:11" x14ac:dyDescent="0.2">
      <c r="B88" s="188" t="s">
        <v>149</v>
      </c>
    </row>
    <row r="89" spans="2:11" x14ac:dyDescent="0.2">
      <c r="B89" s="188" t="s">
        <v>150</v>
      </c>
    </row>
  </sheetData>
  <mergeCells count="10">
    <mergeCell ref="B6:K6"/>
    <mergeCell ref="B5:K5"/>
    <mergeCell ref="B47:K47"/>
    <mergeCell ref="B48:K48"/>
    <mergeCell ref="B50:K50"/>
    <mergeCell ref="B51:B52"/>
    <mergeCell ref="C51:K51"/>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83" fitToHeight="2" orientation="portrait" r:id="rId1"/>
  <headerFooter alignWithMargins="0"/>
  <rowBreaks count="1" manualBreakCount="1">
    <brk id="50" min="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P83"/>
  <sheetViews>
    <sheetView showGridLines="0" zoomScaleNormal="100" workbookViewId="0"/>
  </sheetViews>
  <sheetFormatPr baseColWidth="10" defaultRowHeight="12" x14ac:dyDescent="0.2"/>
  <cols>
    <col min="1" max="1" width="6" style="189" customWidth="1"/>
    <col min="2" max="2" width="18.140625" style="189" customWidth="1"/>
    <col min="3" max="3" width="7.85546875" style="189" bestFit="1" customWidth="1"/>
    <col min="4" max="4" width="7.28515625" style="189" bestFit="1" customWidth="1"/>
    <col min="5" max="6" width="7.28515625" style="189" customWidth="1"/>
    <col min="7" max="8" width="7.28515625" style="189" bestFit="1" customWidth="1"/>
    <col min="9" max="11" width="7.28515625" style="189" customWidth="1"/>
    <col min="12" max="12" width="9.7109375" style="189" customWidth="1"/>
    <col min="13" max="251" width="11.42578125" style="189"/>
    <col min="252" max="252" width="18.140625" style="189" customWidth="1"/>
    <col min="253" max="253" width="7.85546875" style="189" bestFit="1" customWidth="1"/>
    <col min="254" max="254" width="7.28515625" style="189" bestFit="1" customWidth="1"/>
    <col min="255" max="256" width="7.28515625" style="189" customWidth="1"/>
    <col min="257" max="258" width="7.28515625" style="189" bestFit="1" customWidth="1"/>
    <col min="259" max="261" width="7.28515625" style="189" customWidth="1"/>
    <col min="262" max="267" width="0" style="189" hidden="1" customWidth="1"/>
    <col min="268" max="268" width="9.7109375" style="189" customWidth="1"/>
    <col min="269" max="507" width="11.42578125" style="189"/>
    <col min="508" max="508" width="18.140625" style="189" customWidth="1"/>
    <col min="509" max="509" width="7.85546875" style="189" bestFit="1" customWidth="1"/>
    <col min="510" max="510" width="7.28515625" style="189" bestFit="1" customWidth="1"/>
    <col min="511" max="512" width="7.28515625" style="189" customWidth="1"/>
    <col min="513" max="514" width="7.28515625" style="189" bestFit="1" customWidth="1"/>
    <col min="515" max="517" width="7.28515625" style="189" customWidth="1"/>
    <col min="518" max="523" width="0" style="189" hidden="1" customWidth="1"/>
    <col min="524" max="524" width="9.7109375" style="189" customWidth="1"/>
    <col min="525" max="763" width="11.42578125" style="189"/>
    <col min="764" max="764" width="18.140625" style="189" customWidth="1"/>
    <col min="765" max="765" width="7.85546875" style="189" bestFit="1" customWidth="1"/>
    <col min="766" max="766" width="7.28515625" style="189" bestFit="1" customWidth="1"/>
    <col min="767" max="768" width="7.28515625" style="189" customWidth="1"/>
    <col min="769" max="770" width="7.28515625" style="189" bestFit="1" customWidth="1"/>
    <col min="771" max="773" width="7.28515625" style="189" customWidth="1"/>
    <col min="774" max="779" width="0" style="189" hidden="1" customWidth="1"/>
    <col min="780" max="780" width="9.7109375" style="189" customWidth="1"/>
    <col min="781" max="1019" width="11.42578125" style="189"/>
    <col min="1020" max="1020" width="18.140625" style="189" customWidth="1"/>
    <col min="1021" max="1021" width="7.85546875" style="189" bestFit="1" customWidth="1"/>
    <col min="1022" max="1022" width="7.28515625" style="189" bestFit="1" customWidth="1"/>
    <col min="1023" max="1024" width="7.28515625" style="189" customWidth="1"/>
    <col min="1025" max="1026" width="7.28515625" style="189" bestFit="1" customWidth="1"/>
    <col min="1027" max="1029" width="7.28515625" style="189" customWidth="1"/>
    <col min="1030" max="1035" width="0" style="189" hidden="1" customWidth="1"/>
    <col min="1036" max="1036" width="9.7109375" style="189" customWidth="1"/>
    <col min="1037" max="1275" width="11.42578125" style="189"/>
    <col min="1276" max="1276" width="18.140625" style="189" customWidth="1"/>
    <col min="1277" max="1277" width="7.85546875" style="189" bestFit="1" customWidth="1"/>
    <col min="1278" max="1278" width="7.28515625" style="189" bestFit="1" customWidth="1"/>
    <col min="1279" max="1280" width="7.28515625" style="189" customWidth="1"/>
    <col min="1281" max="1282" width="7.28515625" style="189" bestFit="1" customWidth="1"/>
    <col min="1283" max="1285" width="7.28515625" style="189" customWidth="1"/>
    <col min="1286" max="1291" width="0" style="189" hidden="1" customWidth="1"/>
    <col min="1292" max="1292" width="9.7109375" style="189" customWidth="1"/>
    <col min="1293" max="1531" width="11.42578125" style="189"/>
    <col min="1532" max="1532" width="18.140625" style="189" customWidth="1"/>
    <col min="1533" max="1533" width="7.85546875" style="189" bestFit="1" customWidth="1"/>
    <col min="1534" max="1534" width="7.28515625" style="189" bestFit="1" customWidth="1"/>
    <col min="1535" max="1536" width="7.28515625" style="189" customWidth="1"/>
    <col min="1537" max="1538" width="7.28515625" style="189" bestFit="1" customWidth="1"/>
    <col min="1539" max="1541" width="7.28515625" style="189" customWidth="1"/>
    <col min="1542" max="1547" width="0" style="189" hidden="1" customWidth="1"/>
    <col min="1548" max="1548" width="9.7109375" style="189" customWidth="1"/>
    <col min="1549" max="1787" width="11.42578125" style="189"/>
    <col min="1788" max="1788" width="18.140625" style="189" customWidth="1"/>
    <col min="1789" max="1789" width="7.85546875" style="189" bestFit="1" customWidth="1"/>
    <col min="1790" max="1790" width="7.28515625" style="189" bestFit="1" customWidth="1"/>
    <col min="1791" max="1792" width="7.28515625" style="189" customWidth="1"/>
    <col min="1793" max="1794" width="7.28515625" style="189" bestFit="1" customWidth="1"/>
    <col min="1795" max="1797" width="7.28515625" style="189" customWidth="1"/>
    <col min="1798" max="1803" width="0" style="189" hidden="1" customWidth="1"/>
    <col min="1804" max="1804" width="9.7109375" style="189" customWidth="1"/>
    <col min="1805" max="2043" width="11.42578125" style="189"/>
    <col min="2044" max="2044" width="18.140625" style="189" customWidth="1"/>
    <col min="2045" max="2045" width="7.85546875" style="189" bestFit="1" customWidth="1"/>
    <col min="2046" max="2046" width="7.28515625" style="189" bestFit="1" customWidth="1"/>
    <col min="2047" max="2048" width="7.28515625" style="189" customWidth="1"/>
    <col min="2049" max="2050" width="7.28515625" style="189" bestFit="1" customWidth="1"/>
    <col min="2051" max="2053" width="7.28515625" style="189" customWidth="1"/>
    <col min="2054" max="2059" width="0" style="189" hidden="1" customWidth="1"/>
    <col min="2060" max="2060" width="9.7109375" style="189" customWidth="1"/>
    <col min="2061" max="2299" width="11.42578125" style="189"/>
    <col min="2300" max="2300" width="18.140625" style="189" customWidth="1"/>
    <col min="2301" max="2301" width="7.85546875" style="189" bestFit="1" customWidth="1"/>
    <col min="2302" max="2302" width="7.28515625" style="189" bestFit="1" customWidth="1"/>
    <col min="2303" max="2304" width="7.28515625" style="189" customWidth="1"/>
    <col min="2305" max="2306" width="7.28515625" style="189" bestFit="1" customWidth="1"/>
    <col min="2307" max="2309" width="7.28515625" style="189" customWidth="1"/>
    <col min="2310" max="2315" width="0" style="189" hidden="1" customWidth="1"/>
    <col min="2316" max="2316" width="9.7109375" style="189" customWidth="1"/>
    <col min="2317" max="2555" width="11.42578125" style="189"/>
    <col min="2556" max="2556" width="18.140625" style="189" customWidth="1"/>
    <col min="2557" max="2557" width="7.85546875" style="189" bestFit="1" customWidth="1"/>
    <col min="2558" max="2558" width="7.28515625" style="189" bestFit="1" customWidth="1"/>
    <col min="2559" max="2560" width="7.28515625" style="189" customWidth="1"/>
    <col min="2561" max="2562" width="7.28515625" style="189" bestFit="1" customWidth="1"/>
    <col min="2563" max="2565" width="7.28515625" style="189" customWidth="1"/>
    <col min="2566" max="2571" width="0" style="189" hidden="1" customWidth="1"/>
    <col min="2572" max="2572" width="9.7109375" style="189" customWidth="1"/>
    <col min="2573" max="2811" width="11.42578125" style="189"/>
    <col min="2812" max="2812" width="18.140625" style="189" customWidth="1"/>
    <col min="2813" max="2813" width="7.85546875" style="189" bestFit="1" customWidth="1"/>
    <col min="2814" max="2814" width="7.28515625" style="189" bestFit="1" customWidth="1"/>
    <col min="2815" max="2816" width="7.28515625" style="189" customWidth="1"/>
    <col min="2817" max="2818" width="7.28515625" style="189" bestFit="1" customWidth="1"/>
    <col min="2819" max="2821" width="7.28515625" style="189" customWidth="1"/>
    <col min="2822" max="2827" width="0" style="189" hidden="1" customWidth="1"/>
    <col min="2828" max="2828" width="9.7109375" style="189" customWidth="1"/>
    <col min="2829" max="3067" width="11.42578125" style="189"/>
    <col min="3068" max="3068" width="18.140625" style="189" customWidth="1"/>
    <col min="3069" max="3069" width="7.85546875" style="189" bestFit="1" customWidth="1"/>
    <col min="3070" max="3070" width="7.28515625" style="189" bestFit="1" customWidth="1"/>
    <col min="3071" max="3072" width="7.28515625" style="189" customWidth="1"/>
    <col min="3073" max="3074" width="7.28515625" style="189" bestFit="1" customWidth="1"/>
    <col min="3075" max="3077" width="7.28515625" style="189" customWidth="1"/>
    <col min="3078" max="3083" width="0" style="189" hidden="1" customWidth="1"/>
    <col min="3084" max="3084" width="9.7109375" style="189" customWidth="1"/>
    <col min="3085" max="3323" width="11.42578125" style="189"/>
    <col min="3324" max="3324" width="18.140625" style="189" customWidth="1"/>
    <col min="3325" max="3325" width="7.85546875" style="189" bestFit="1" customWidth="1"/>
    <col min="3326" max="3326" width="7.28515625" style="189" bestFit="1" customWidth="1"/>
    <col min="3327" max="3328" width="7.28515625" style="189" customWidth="1"/>
    <col min="3329" max="3330" width="7.28515625" style="189" bestFit="1" customWidth="1"/>
    <col min="3331" max="3333" width="7.28515625" style="189" customWidth="1"/>
    <col min="3334" max="3339" width="0" style="189" hidden="1" customWidth="1"/>
    <col min="3340" max="3340" width="9.7109375" style="189" customWidth="1"/>
    <col min="3341" max="3579" width="11.42578125" style="189"/>
    <col min="3580" max="3580" width="18.140625" style="189" customWidth="1"/>
    <col min="3581" max="3581" width="7.85546875" style="189" bestFit="1" customWidth="1"/>
    <col min="3582" max="3582" width="7.28515625" style="189" bestFit="1" customWidth="1"/>
    <col min="3583" max="3584" width="7.28515625" style="189" customWidth="1"/>
    <col min="3585" max="3586" width="7.28515625" style="189" bestFit="1" customWidth="1"/>
    <col min="3587" max="3589" width="7.28515625" style="189" customWidth="1"/>
    <col min="3590" max="3595" width="0" style="189" hidden="1" customWidth="1"/>
    <col min="3596" max="3596" width="9.7109375" style="189" customWidth="1"/>
    <col min="3597" max="3835" width="11.42578125" style="189"/>
    <col min="3836" max="3836" width="18.140625" style="189" customWidth="1"/>
    <col min="3837" max="3837" width="7.85546875" style="189" bestFit="1" customWidth="1"/>
    <col min="3838" max="3838" width="7.28515625" style="189" bestFit="1" customWidth="1"/>
    <col min="3839" max="3840" width="7.28515625" style="189" customWidth="1"/>
    <col min="3841" max="3842" width="7.28515625" style="189" bestFit="1" customWidth="1"/>
    <col min="3843" max="3845" width="7.28515625" style="189" customWidth="1"/>
    <col min="3846" max="3851" width="0" style="189" hidden="1" customWidth="1"/>
    <col min="3852" max="3852" width="9.7109375" style="189" customWidth="1"/>
    <col min="3853" max="4091" width="11.42578125" style="189"/>
    <col min="4092" max="4092" width="18.140625" style="189" customWidth="1"/>
    <col min="4093" max="4093" width="7.85546875" style="189" bestFit="1" customWidth="1"/>
    <col min="4094" max="4094" width="7.28515625" style="189" bestFit="1" customWidth="1"/>
    <col min="4095" max="4096" width="7.28515625" style="189" customWidth="1"/>
    <col min="4097" max="4098" width="7.28515625" style="189" bestFit="1" customWidth="1"/>
    <col min="4099" max="4101" width="7.28515625" style="189" customWidth="1"/>
    <col min="4102" max="4107" width="0" style="189" hidden="1" customWidth="1"/>
    <col min="4108" max="4108" width="9.7109375" style="189" customWidth="1"/>
    <col min="4109" max="4347" width="11.42578125" style="189"/>
    <col min="4348" max="4348" width="18.140625" style="189" customWidth="1"/>
    <col min="4349" max="4349" width="7.85546875" style="189" bestFit="1" customWidth="1"/>
    <col min="4350" max="4350" width="7.28515625" style="189" bestFit="1" customWidth="1"/>
    <col min="4351" max="4352" width="7.28515625" style="189" customWidth="1"/>
    <col min="4353" max="4354" width="7.28515625" style="189" bestFit="1" customWidth="1"/>
    <col min="4355" max="4357" width="7.28515625" style="189" customWidth="1"/>
    <col min="4358" max="4363" width="0" style="189" hidden="1" customWidth="1"/>
    <col min="4364" max="4364" width="9.7109375" style="189" customWidth="1"/>
    <col min="4365" max="4603" width="11.42578125" style="189"/>
    <col min="4604" max="4604" width="18.140625" style="189" customWidth="1"/>
    <col min="4605" max="4605" width="7.85546875" style="189" bestFit="1" customWidth="1"/>
    <col min="4606" max="4606" width="7.28515625" style="189" bestFit="1" customWidth="1"/>
    <col min="4607" max="4608" width="7.28515625" style="189" customWidth="1"/>
    <col min="4609" max="4610" width="7.28515625" style="189" bestFit="1" customWidth="1"/>
    <col min="4611" max="4613" width="7.28515625" style="189" customWidth="1"/>
    <col min="4614" max="4619" width="0" style="189" hidden="1" customWidth="1"/>
    <col min="4620" max="4620" width="9.7109375" style="189" customWidth="1"/>
    <col min="4621" max="4859" width="11.42578125" style="189"/>
    <col min="4860" max="4860" width="18.140625" style="189" customWidth="1"/>
    <col min="4861" max="4861" width="7.85546875" style="189" bestFit="1" customWidth="1"/>
    <col min="4862" max="4862" width="7.28515625" style="189" bestFit="1" customWidth="1"/>
    <col min="4863" max="4864" width="7.28515625" style="189" customWidth="1"/>
    <col min="4865" max="4866" width="7.28515625" style="189" bestFit="1" customWidth="1"/>
    <col min="4867" max="4869" width="7.28515625" style="189" customWidth="1"/>
    <col min="4870" max="4875" width="0" style="189" hidden="1" customWidth="1"/>
    <col min="4876" max="4876" width="9.7109375" style="189" customWidth="1"/>
    <col min="4877" max="5115" width="11.42578125" style="189"/>
    <col min="5116" max="5116" width="18.140625" style="189" customWidth="1"/>
    <col min="5117" max="5117" width="7.85546875" style="189" bestFit="1" customWidth="1"/>
    <col min="5118" max="5118" width="7.28515625" style="189" bestFit="1" customWidth="1"/>
    <col min="5119" max="5120" width="7.28515625" style="189" customWidth="1"/>
    <col min="5121" max="5122" width="7.28515625" style="189" bestFit="1" customWidth="1"/>
    <col min="5123" max="5125" width="7.28515625" style="189" customWidth="1"/>
    <col min="5126" max="5131" width="0" style="189" hidden="1" customWidth="1"/>
    <col min="5132" max="5132" width="9.7109375" style="189" customWidth="1"/>
    <col min="5133" max="5371" width="11.42578125" style="189"/>
    <col min="5372" max="5372" width="18.140625" style="189" customWidth="1"/>
    <col min="5373" max="5373" width="7.85546875" style="189" bestFit="1" customWidth="1"/>
    <col min="5374" max="5374" width="7.28515625" style="189" bestFit="1" customWidth="1"/>
    <col min="5375" max="5376" width="7.28515625" style="189" customWidth="1"/>
    <col min="5377" max="5378" width="7.28515625" style="189" bestFit="1" customWidth="1"/>
    <col min="5379" max="5381" width="7.28515625" style="189" customWidth="1"/>
    <col min="5382" max="5387" width="0" style="189" hidden="1" customWidth="1"/>
    <col min="5388" max="5388" width="9.7109375" style="189" customWidth="1"/>
    <col min="5389" max="5627" width="11.42578125" style="189"/>
    <col min="5628" max="5628" width="18.140625" style="189" customWidth="1"/>
    <col min="5629" max="5629" width="7.85546875" style="189" bestFit="1" customWidth="1"/>
    <col min="5630" max="5630" width="7.28515625" style="189" bestFit="1" customWidth="1"/>
    <col min="5631" max="5632" width="7.28515625" style="189" customWidth="1"/>
    <col min="5633" max="5634" width="7.28515625" style="189" bestFit="1" customWidth="1"/>
    <col min="5635" max="5637" width="7.28515625" style="189" customWidth="1"/>
    <col min="5638" max="5643" width="0" style="189" hidden="1" customWidth="1"/>
    <col min="5644" max="5644" width="9.7109375" style="189" customWidth="1"/>
    <col min="5645" max="5883" width="11.42578125" style="189"/>
    <col min="5884" max="5884" width="18.140625" style="189" customWidth="1"/>
    <col min="5885" max="5885" width="7.85546875" style="189" bestFit="1" customWidth="1"/>
    <col min="5886" max="5886" width="7.28515625" style="189" bestFit="1" customWidth="1"/>
    <col min="5887" max="5888" width="7.28515625" style="189" customWidth="1"/>
    <col min="5889" max="5890" width="7.28515625" style="189" bestFit="1" customWidth="1"/>
    <col min="5891" max="5893" width="7.28515625" style="189" customWidth="1"/>
    <col min="5894" max="5899" width="0" style="189" hidden="1" customWidth="1"/>
    <col min="5900" max="5900" width="9.7109375" style="189" customWidth="1"/>
    <col min="5901" max="6139" width="11.42578125" style="189"/>
    <col min="6140" max="6140" width="18.140625" style="189" customWidth="1"/>
    <col min="6141" max="6141" width="7.85546875" style="189" bestFit="1" customWidth="1"/>
    <col min="6142" max="6142" width="7.28515625" style="189" bestFit="1" customWidth="1"/>
    <col min="6143" max="6144" width="7.28515625" style="189" customWidth="1"/>
    <col min="6145" max="6146" width="7.28515625" style="189" bestFit="1" customWidth="1"/>
    <col min="6147" max="6149" width="7.28515625" style="189" customWidth="1"/>
    <col min="6150" max="6155" width="0" style="189" hidden="1" customWidth="1"/>
    <col min="6156" max="6156" width="9.7109375" style="189" customWidth="1"/>
    <col min="6157" max="6395" width="11.42578125" style="189"/>
    <col min="6396" max="6396" width="18.140625" style="189" customWidth="1"/>
    <col min="6397" max="6397" width="7.85546875" style="189" bestFit="1" customWidth="1"/>
    <col min="6398" max="6398" width="7.28515625" style="189" bestFit="1" customWidth="1"/>
    <col min="6399" max="6400" width="7.28515625" style="189" customWidth="1"/>
    <col min="6401" max="6402" width="7.28515625" style="189" bestFit="1" customWidth="1"/>
    <col min="6403" max="6405" width="7.28515625" style="189" customWidth="1"/>
    <col min="6406" max="6411" width="0" style="189" hidden="1" customWidth="1"/>
    <col min="6412" max="6412" width="9.7109375" style="189" customWidth="1"/>
    <col min="6413" max="6651" width="11.42578125" style="189"/>
    <col min="6652" max="6652" width="18.140625" style="189" customWidth="1"/>
    <col min="6653" max="6653" width="7.85546875" style="189" bestFit="1" customWidth="1"/>
    <col min="6654" max="6654" width="7.28515625" style="189" bestFit="1" customWidth="1"/>
    <col min="6655" max="6656" width="7.28515625" style="189" customWidth="1"/>
    <col min="6657" max="6658" width="7.28515625" style="189" bestFit="1" customWidth="1"/>
    <col min="6659" max="6661" width="7.28515625" style="189" customWidth="1"/>
    <col min="6662" max="6667" width="0" style="189" hidden="1" customWidth="1"/>
    <col min="6668" max="6668" width="9.7109375" style="189" customWidth="1"/>
    <col min="6669" max="6907" width="11.42578125" style="189"/>
    <col min="6908" max="6908" width="18.140625" style="189" customWidth="1"/>
    <col min="6909" max="6909" width="7.85546875" style="189" bestFit="1" customWidth="1"/>
    <col min="6910" max="6910" width="7.28515625" style="189" bestFit="1" customWidth="1"/>
    <col min="6911" max="6912" width="7.28515625" style="189" customWidth="1"/>
    <col min="6913" max="6914" width="7.28515625" style="189" bestFit="1" customWidth="1"/>
    <col min="6915" max="6917" width="7.28515625" style="189" customWidth="1"/>
    <col min="6918" max="6923" width="0" style="189" hidden="1" customWidth="1"/>
    <col min="6924" max="6924" width="9.7109375" style="189" customWidth="1"/>
    <col min="6925" max="7163" width="11.42578125" style="189"/>
    <col min="7164" max="7164" width="18.140625" style="189" customWidth="1"/>
    <col min="7165" max="7165" width="7.85546875" style="189" bestFit="1" customWidth="1"/>
    <col min="7166" max="7166" width="7.28515625" style="189" bestFit="1" customWidth="1"/>
    <col min="7167" max="7168" width="7.28515625" style="189" customWidth="1"/>
    <col min="7169" max="7170" width="7.28515625" style="189" bestFit="1" customWidth="1"/>
    <col min="7171" max="7173" width="7.28515625" style="189" customWidth="1"/>
    <col min="7174" max="7179" width="0" style="189" hidden="1" customWidth="1"/>
    <col min="7180" max="7180" width="9.7109375" style="189" customWidth="1"/>
    <col min="7181" max="7419" width="11.42578125" style="189"/>
    <col min="7420" max="7420" width="18.140625" style="189" customWidth="1"/>
    <col min="7421" max="7421" width="7.85546875" style="189" bestFit="1" customWidth="1"/>
    <col min="7422" max="7422" width="7.28515625" style="189" bestFit="1" customWidth="1"/>
    <col min="7423" max="7424" width="7.28515625" style="189" customWidth="1"/>
    <col min="7425" max="7426" width="7.28515625" style="189" bestFit="1" customWidth="1"/>
    <col min="7427" max="7429" width="7.28515625" style="189" customWidth="1"/>
    <col min="7430" max="7435" width="0" style="189" hidden="1" customWidth="1"/>
    <col min="7436" max="7436" width="9.7109375" style="189" customWidth="1"/>
    <col min="7437" max="7675" width="11.42578125" style="189"/>
    <col min="7676" max="7676" width="18.140625" style="189" customWidth="1"/>
    <col min="7677" max="7677" width="7.85546875" style="189" bestFit="1" customWidth="1"/>
    <col min="7678" max="7678" width="7.28515625" style="189" bestFit="1" customWidth="1"/>
    <col min="7679" max="7680" width="7.28515625" style="189" customWidth="1"/>
    <col min="7681" max="7682" width="7.28515625" style="189" bestFit="1" customWidth="1"/>
    <col min="7683" max="7685" width="7.28515625" style="189" customWidth="1"/>
    <col min="7686" max="7691" width="0" style="189" hidden="1" customWidth="1"/>
    <col min="7692" max="7692" width="9.7109375" style="189" customWidth="1"/>
    <col min="7693" max="7931" width="11.42578125" style="189"/>
    <col min="7932" max="7932" width="18.140625" style="189" customWidth="1"/>
    <col min="7933" max="7933" width="7.85546875" style="189" bestFit="1" customWidth="1"/>
    <col min="7934" max="7934" width="7.28515625" style="189" bestFit="1" customWidth="1"/>
    <col min="7935" max="7936" width="7.28515625" style="189" customWidth="1"/>
    <col min="7937" max="7938" width="7.28515625" style="189" bestFit="1" customWidth="1"/>
    <col min="7939" max="7941" width="7.28515625" style="189" customWidth="1"/>
    <col min="7942" max="7947" width="0" style="189" hidden="1" customWidth="1"/>
    <col min="7948" max="7948" width="9.7109375" style="189" customWidth="1"/>
    <col min="7949" max="8187" width="11.42578125" style="189"/>
    <col min="8188" max="8188" width="18.140625" style="189" customWidth="1"/>
    <col min="8189" max="8189" width="7.85546875" style="189" bestFit="1" customWidth="1"/>
    <col min="8190" max="8190" width="7.28515625" style="189" bestFit="1" customWidth="1"/>
    <col min="8191" max="8192" width="7.28515625" style="189" customWidth="1"/>
    <col min="8193" max="8194" width="7.28515625" style="189" bestFit="1" customWidth="1"/>
    <col min="8195" max="8197" width="7.28515625" style="189" customWidth="1"/>
    <col min="8198" max="8203" width="0" style="189" hidden="1" customWidth="1"/>
    <col min="8204" max="8204" width="9.7109375" style="189" customWidth="1"/>
    <col min="8205" max="8443" width="11.42578125" style="189"/>
    <col min="8444" max="8444" width="18.140625" style="189" customWidth="1"/>
    <col min="8445" max="8445" width="7.85546875" style="189" bestFit="1" customWidth="1"/>
    <col min="8446" max="8446" width="7.28515625" style="189" bestFit="1" customWidth="1"/>
    <col min="8447" max="8448" width="7.28515625" style="189" customWidth="1"/>
    <col min="8449" max="8450" width="7.28515625" style="189" bestFit="1" customWidth="1"/>
    <col min="8451" max="8453" width="7.28515625" style="189" customWidth="1"/>
    <col min="8454" max="8459" width="0" style="189" hidden="1" customWidth="1"/>
    <col min="8460" max="8460" width="9.7109375" style="189" customWidth="1"/>
    <col min="8461" max="8699" width="11.42578125" style="189"/>
    <col min="8700" max="8700" width="18.140625" style="189" customWidth="1"/>
    <col min="8701" max="8701" width="7.85546875" style="189" bestFit="1" customWidth="1"/>
    <col min="8702" max="8702" width="7.28515625" style="189" bestFit="1" customWidth="1"/>
    <col min="8703" max="8704" width="7.28515625" style="189" customWidth="1"/>
    <col min="8705" max="8706" width="7.28515625" style="189" bestFit="1" customWidth="1"/>
    <col min="8707" max="8709" width="7.28515625" style="189" customWidth="1"/>
    <col min="8710" max="8715" width="0" style="189" hidden="1" customWidth="1"/>
    <col min="8716" max="8716" width="9.7109375" style="189" customWidth="1"/>
    <col min="8717" max="8955" width="11.42578125" style="189"/>
    <col min="8956" max="8956" width="18.140625" style="189" customWidth="1"/>
    <col min="8957" max="8957" width="7.85546875" style="189" bestFit="1" customWidth="1"/>
    <col min="8958" max="8958" width="7.28515625" style="189" bestFit="1" customWidth="1"/>
    <col min="8959" max="8960" width="7.28515625" style="189" customWidth="1"/>
    <col min="8961" max="8962" width="7.28515625" style="189" bestFit="1" customWidth="1"/>
    <col min="8963" max="8965" width="7.28515625" style="189" customWidth="1"/>
    <col min="8966" max="8971" width="0" style="189" hidden="1" customWidth="1"/>
    <col min="8972" max="8972" width="9.7109375" style="189" customWidth="1"/>
    <col min="8973" max="9211" width="11.42578125" style="189"/>
    <col min="9212" max="9212" width="18.140625" style="189" customWidth="1"/>
    <col min="9213" max="9213" width="7.85546875" style="189" bestFit="1" customWidth="1"/>
    <col min="9214" max="9214" width="7.28515625" style="189" bestFit="1" customWidth="1"/>
    <col min="9215" max="9216" width="7.28515625" style="189" customWidth="1"/>
    <col min="9217" max="9218" width="7.28515625" style="189" bestFit="1" customWidth="1"/>
    <col min="9219" max="9221" width="7.28515625" style="189" customWidth="1"/>
    <col min="9222" max="9227" width="0" style="189" hidden="1" customWidth="1"/>
    <col min="9228" max="9228" width="9.7109375" style="189" customWidth="1"/>
    <col min="9229" max="9467" width="11.42578125" style="189"/>
    <col min="9468" max="9468" width="18.140625" style="189" customWidth="1"/>
    <col min="9469" max="9469" width="7.85546875" style="189" bestFit="1" customWidth="1"/>
    <col min="9470" max="9470" width="7.28515625" style="189" bestFit="1" customWidth="1"/>
    <col min="9471" max="9472" width="7.28515625" style="189" customWidth="1"/>
    <col min="9473" max="9474" width="7.28515625" style="189" bestFit="1" customWidth="1"/>
    <col min="9475" max="9477" width="7.28515625" style="189" customWidth="1"/>
    <col min="9478" max="9483" width="0" style="189" hidden="1" customWidth="1"/>
    <col min="9484" max="9484" width="9.7109375" style="189" customWidth="1"/>
    <col min="9485" max="9723" width="11.42578125" style="189"/>
    <col min="9724" max="9724" width="18.140625" style="189" customWidth="1"/>
    <col min="9725" max="9725" width="7.85546875" style="189" bestFit="1" customWidth="1"/>
    <col min="9726" max="9726" width="7.28515625" style="189" bestFit="1" customWidth="1"/>
    <col min="9727" max="9728" width="7.28515625" style="189" customWidth="1"/>
    <col min="9729" max="9730" width="7.28515625" style="189" bestFit="1" customWidth="1"/>
    <col min="9731" max="9733" width="7.28515625" style="189" customWidth="1"/>
    <col min="9734" max="9739" width="0" style="189" hidden="1" customWidth="1"/>
    <col min="9740" max="9740" width="9.7109375" style="189" customWidth="1"/>
    <col min="9741" max="9979" width="11.42578125" style="189"/>
    <col min="9980" max="9980" width="18.140625" style="189" customWidth="1"/>
    <col min="9981" max="9981" width="7.85546875" style="189" bestFit="1" customWidth="1"/>
    <col min="9982" max="9982" width="7.28515625" style="189" bestFit="1" customWidth="1"/>
    <col min="9983" max="9984" width="7.28515625" style="189" customWidth="1"/>
    <col min="9985" max="9986" width="7.28515625" style="189" bestFit="1" customWidth="1"/>
    <col min="9987" max="9989" width="7.28515625" style="189" customWidth="1"/>
    <col min="9990" max="9995" width="0" style="189" hidden="1" customWidth="1"/>
    <col min="9996" max="9996" width="9.7109375" style="189" customWidth="1"/>
    <col min="9997" max="10235" width="11.42578125" style="189"/>
    <col min="10236" max="10236" width="18.140625" style="189" customWidth="1"/>
    <col min="10237" max="10237" width="7.85546875" style="189" bestFit="1" customWidth="1"/>
    <col min="10238" max="10238" width="7.28515625" style="189" bestFit="1" customWidth="1"/>
    <col min="10239" max="10240" width="7.28515625" style="189" customWidth="1"/>
    <col min="10241" max="10242" width="7.28515625" style="189" bestFit="1" customWidth="1"/>
    <col min="10243" max="10245" width="7.28515625" style="189" customWidth="1"/>
    <col min="10246" max="10251" width="0" style="189" hidden="1" customWidth="1"/>
    <col min="10252" max="10252" width="9.7109375" style="189" customWidth="1"/>
    <col min="10253" max="10491" width="11.42578125" style="189"/>
    <col min="10492" max="10492" width="18.140625" style="189" customWidth="1"/>
    <col min="10493" max="10493" width="7.85546875" style="189" bestFit="1" customWidth="1"/>
    <col min="10494" max="10494" width="7.28515625" style="189" bestFit="1" customWidth="1"/>
    <col min="10495" max="10496" width="7.28515625" style="189" customWidth="1"/>
    <col min="10497" max="10498" width="7.28515625" style="189" bestFit="1" customWidth="1"/>
    <col min="10499" max="10501" width="7.28515625" style="189" customWidth="1"/>
    <col min="10502" max="10507" width="0" style="189" hidden="1" customWidth="1"/>
    <col min="10508" max="10508" width="9.7109375" style="189" customWidth="1"/>
    <col min="10509" max="10747" width="11.42578125" style="189"/>
    <col min="10748" max="10748" width="18.140625" style="189" customWidth="1"/>
    <col min="10749" max="10749" width="7.85546875" style="189" bestFit="1" customWidth="1"/>
    <col min="10750" max="10750" width="7.28515625" style="189" bestFit="1" customWidth="1"/>
    <col min="10751" max="10752" width="7.28515625" style="189" customWidth="1"/>
    <col min="10753" max="10754" width="7.28515625" style="189" bestFit="1" customWidth="1"/>
    <col min="10755" max="10757" width="7.28515625" style="189" customWidth="1"/>
    <col min="10758" max="10763" width="0" style="189" hidden="1" customWidth="1"/>
    <col min="10764" max="10764" width="9.7109375" style="189" customWidth="1"/>
    <col min="10765" max="11003" width="11.42578125" style="189"/>
    <col min="11004" max="11004" width="18.140625" style="189" customWidth="1"/>
    <col min="11005" max="11005" width="7.85546875" style="189" bestFit="1" customWidth="1"/>
    <col min="11006" max="11006" width="7.28515625" style="189" bestFit="1" customWidth="1"/>
    <col min="11007" max="11008" width="7.28515625" style="189" customWidth="1"/>
    <col min="11009" max="11010" width="7.28515625" style="189" bestFit="1" customWidth="1"/>
    <col min="11011" max="11013" width="7.28515625" style="189" customWidth="1"/>
    <col min="11014" max="11019" width="0" style="189" hidden="1" customWidth="1"/>
    <col min="11020" max="11020" width="9.7109375" style="189" customWidth="1"/>
    <col min="11021" max="11259" width="11.42578125" style="189"/>
    <col min="11260" max="11260" width="18.140625" style="189" customWidth="1"/>
    <col min="11261" max="11261" width="7.85546875" style="189" bestFit="1" customWidth="1"/>
    <col min="11262" max="11262" width="7.28515625" style="189" bestFit="1" customWidth="1"/>
    <col min="11263" max="11264" width="7.28515625" style="189" customWidth="1"/>
    <col min="11265" max="11266" width="7.28515625" style="189" bestFit="1" customWidth="1"/>
    <col min="11267" max="11269" width="7.28515625" style="189" customWidth="1"/>
    <col min="11270" max="11275" width="0" style="189" hidden="1" customWidth="1"/>
    <col min="11276" max="11276" width="9.7109375" style="189" customWidth="1"/>
    <col min="11277" max="11515" width="11.42578125" style="189"/>
    <col min="11516" max="11516" width="18.140625" style="189" customWidth="1"/>
    <col min="11517" max="11517" width="7.85546875" style="189" bestFit="1" customWidth="1"/>
    <col min="11518" max="11518" width="7.28515625" style="189" bestFit="1" customWidth="1"/>
    <col min="11519" max="11520" width="7.28515625" style="189" customWidth="1"/>
    <col min="11521" max="11522" width="7.28515625" style="189" bestFit="1" customWidth="1"/>
    <col min="11523" max="11525" width="7.28515625" style="189" customWidth="1"/>
    <col min="11526" max="11531" width="0" style="189" hidden="1" customWidth="1"/>
    <col min="11532" max="11532" width="9.7109375" style="189" customWidth="1"/>
    <col min="11533" max="11771" width="11.42578125" style="189"/>
    <col min="11772" max="11772" width="18.140625" style="189" customWidth="1"/>
    <col min="11773" max="11773" width="7.85546875" style="189" bestFit="1" customWidth="1"/>
    <col min="11774" max="11774" width="7.28515625" style="189" bestFit="1" customWidth="1"/>
    <col min="11775" max="11776" width="7.28515625" style="189" customWidth="1"/>
    <col min="11777" max="11778" width="7.28515625" style="189" bestFit="1" customWidth="1"/>
    <col min="11779" max="11781" width="7.28515625" style="189" customWidth="1"/>
    <col min="11782" max="11787" width="0" style="189" hidden="1" customWidth="1"/>
    <col min="11788" max="11788" width="9.7109375" style="189" customWidth="1"/>
    <col min="11789" max="12027" width="11.42578125" style="189"/>
    <col min="12028" max="12028" width="18.140625" style="189" customWidth="1"/>
    <col min="12029" max="12029" width="7.85546875" style="189" bestFit="1" customWidth="1"/>
    <col min="12030" max="12030" width="7.28515625" style="189" bestFit="1" customWidth="1"/>
    <col min="12031" max="12032" width="7.28515625" style="189" customWidth="1"/>
    <col min="12033" max="12034" width="7.28515625" style="189" bestFit="1" customWidth="1"/>
    <col min="12035" max="12037" width="7.28515625" style="189" customWidth="1"/>
    <col min="12038" max="12043" width="0" style="189" hidden="1" customWidth="1"/>
    <col min="12044" max="12044" width="9.7109375" style="189" customWidth="1"/>
    <col min="12045" max="12283" width="11.42578125" style="189"/>
    <col min="12284" max="12284" width="18.140625" style="189" customWidth="1"/>
    <col min="12285" max="12285" width="7.85546875" style="189" bestFit="1" customWidth="1"/>
    <col min="12286" max="12286" width="7.28515625" style="189" bestFit="1" customWidth="1"/>
    <col min="12287" max="12288" width="7.28515625" style="189" customWidth="1"/>
    <col min="12289" max="12290" width="7.28515625" style="189" bestFit="1" customWidth="1"/>
    <col min="12291" max="12293" width="7.28515625" style="189" customWidth="1"/>
    <col min="12294" max="12299" width="0" style="189" hidden="1" customWidth="1"/>
    <col min="12300" max="12300" width="9.7109375" style="189" customWidth="1"/>
    <col min="12301" max="12539" width="11.42578125" style="189"/>
    <col min="12540" max="12540" width="18.140625" style="189" customWidth="1"/>
    <col min="12541" max="12541" width="7.85546875" style="189" bestFit="1" customWidth="1"/>
    <col min="12542" max="12542" width="7.28515625" style="189" bestFit="1" customWidth="1"/>
    <col min="12543" max="12544" width="7.28515625" style="189" customWidth="1"/>
    <col min="12545" max="12546" width="7.28515625" style="189" bestFit="1" customWidth="1"/>
    <col min="12547" max="12549" width="7.28515625" style="189" customWidth="1"/>
    <col min="12550" max="12555" width="0" style="189" hidden="1" customWidth="1"/>
    <col min="12556" max="12556" width="9.7109375" style="189" customWidth="1"/>
    <col min="12557" max="12795" width="11.42578125" style="189"/>
    <col min="12796" max="12796" width="18.140625" style="189" customWidth="1"/>
    <col min="12797" max="12797" width="7.85546875" style="189" bestFit="1" customWidth="1"/>
    <col min="12798" max="12798" width="7.28515625" style="189" bestFit="1" customWidth="1"/>
    <col min="12799" max="12800" width="7.28515625" style="189" customWidth="1"/>
    <col min="12801" max="12802" width="7.28515625" style="189" bestFit="1" customWidth="1"/>
    <col min="12803" max="12805" width="7.28515625" style="189" customWidth="1"/>
    <col min="12806" max="12811" width="0" style="189" hidden="1" customWidth="1"/>
    <col min="12812" max="12812" width="9.7109375" style="189" customWidth="1"/>
    <col min="12813" max="13051" width="11.42578125" style="189"/>
    <col min="13052" max="13052" width="18.140625" style="189" customWidth="1"/>
    <col min="13053" max="13053" width="7.85546875" style="189" bestFit="1" customWidth="1"/>
    <col min="13054" max="13054" width="7.28515625" style="189" bestFit="1" customWidth="1"/>
    <col min="13055" max="13056" width="7.28515625" style="189" customWidth="1"/>
    <col min="13057" max="13058" width="7.28515625" style="189" bestFit="1" customWidth="1"/>
    <col min="13059" max="13061" width="7.28515625" style="189" customWidth="1"/>
    <col min="13062" max="13067" width="0" style="189" hidden="1" customWidth="1"/>
    <col min="13068" max="13068" width="9.7109375" style="189" customWidth="1"/>
    <col min="13069" max="13307" width="11.42578125" style="189"/>
    <col min="13308" max="13308" width="18.140625" style="189" customWidth="1"/>
    <col min="13309" max="13309" width="7.85546875" style="189" bestFit="1" customWidth="1"/>
    <col min="13310" max="13310" width="7.28515625" style="189" bestFit="1" customWidth="1"/>
    <col min="13311" max="13312" width="7.28515625" style="189" customWidth="1"/>
    <col min="13313" max="13314" width="7.28515625" style="189" bestFit="1" customWidth="1"/>
    <col min="13315" max="13317" width="7.28515625" style="189" customWidth="1"/>
    <col min="13318" max="13323" width="0" style="189" hidden="1" customWidth="1"/>
    <col min="13324" max="13324" width="9.7109375" style="189" customWidth="1"/>
    <col min="13325" max="13563" width="11.42578125" style="189"/>
    <col min="13564" max="13564" width="18.140625" style="189" customWidth="1"/>
    <col min="13565" max="13565" width="7.85546875" style="189" bestFit="1" customWidth="1"/>
    <col min="13566" max="13566" width="7.28515625" style="189" bestFit="1" customWidth="1"/>
    <col min="13567" max="13568" width="7.28515625" style="189" customWidth="1"/>
    <col min="13569" max="13570" width="7.28515625" style="189" bestFit="1" customWidth="1"/>
    <col min="13571" max="13573" width="7.28515625" style="189" customWidth="1"/>
    <col min="13574" max="13579" width="0" style="189" hidden="1" customWidth="1"/>
    <col min="13580" max="13580" width="9.7109375" style="189" customWidth="1"/>
    <col min="13581" max="13819" width="11.42578125" style="189"/>
    <col min="13820" max="13820" width="18.140625" style="189" customWidth="1"/>
    <col min="13821" max="13821" width="7.85546875" style="189" bestFit="1" customWidth="1"/>
    <col min="13822" max="13822" width="7.28515625" style="189" bestFit="1" customWidth="1"/>
    <col min="13823" max="13824" width="7.28515625" style="189" customWidth="1"/>
    <col min="13825" max="13826" width="7.28515625" style="189" bestFit="1" customWidth="1"/>
    <col min="13827" max="13829" width="7.28515625" style="189" customWidth="1"/>
    <col min="13830" max="13835" width="0" style="189" hidden="1" customWidth="1"/>
    <col min="13836" max="13836" width="9.7109375" style="189" customWidth="1"/>
    <col min="13837" max="14075" width="11.42578125" style="189"/>
    <col min="14076" max="14076" width="18.140625" style="189" customWidth="1"/>
    <col min="14077" max="14077" width="7.85546875" style="189" bestFit="1" customWidth="1"/>
    <col min="14078" max="14078" width="7.28515625" style="189" bestFit="1" customWidth="1"/>
    <col min="14079" max="14080" width="7.28515625" style="189" customWidth="1"/>
    <col min="14081" max="14082" width="7.28515625" style="189" bestFit="1" customWidth="1"/>
    <col min="14083" max="14085" width="7.28515625" style="189" customWidth="1"/>
    <col min="14086" max="14091" width="0" style="189" hidden="1" customWidth="1"/>
    <col min="14092" max="14092" width="9.7109375" style="189" customWidth="1"/>
    <col min="14093" max="14331" width="11.42578125" style="189"/>
    <col min="14332" max="14332" width="18.140625" style="189" customWidth="1"/>
    <col min="14333" max="14333" width="7.85546875" style="189" bestFit="1" customWidth="1"/>
    <col min="14334" max="14334" width="7.28515625" style="189" bestFit="1" customWidth="1"/>
    <col min="14335" max="14336" width="7.28515625" style="189" customWidth="1"/>
    <col min="14337" max="14338" width="7.28515625" style="189" bestFit="1" customWidth="1"/>
    <col min="14339" max="14341" width="7.28515625" style="189" customWidth="1"/>
    <col min="14342" max="14347" width="0" style="189" hidden="1" customWidth="1"/>
    <col min="14348" max="14348" width="9.7109375" style="189" customWidth="1"/>
    <col min="14349" max="14587" width="11.42578125" style="189"/>
    <col min="14588" max="14588" width="18.140625" style="189" customWidth="1"/>
    <col min="14589" max="14589" width="7.85546875" style="189" bestFit="1" customWidth="1"/>
    <col min="14590" max="14590" width="7.28515625" style="189" bestFit="1" customWidth="1"/>
    <col min="14591" max="14592" width="7.28515625" style="189" customWidth="1"/>
    <col min="14593" max="14594" width="7.28515625" style="189" bestFit="1" customWidth="1"/>
    <col min="14595" max="14597" width="7.28515625" style="189" customWidth="1"/>
    <col min="14598" max="14603" width="0" style="189" hidden="1" customWidth="1"/>
    <col min="14604" max="14604" width="9.7109375" style="189" customWidth="1"/>
    <col min="14605" max="14843" width="11.42578125" style="189"/>
    <col min="14844" max="14844" width="18.140625" style="189" customWidth="1"/>
    <col min="14845" max="14845" width="7.85546875" style="189" bestFit="1" customWidth="1"/>
    <col min="14846" max="14846" width="7.28515625" style="189" bestFit="1" customWidth="1"/>
    <col min="14847" max="14848" width="7.28515625" style="189" customWidth="1"/>
    <col min="14849" max="14850" width="7.28515625" style="189" bestFit="1" customWidth="1"/>
    <col min="14851" max="14853" width="7.28515625" style="189" customWidth="1"/>
    <col min="14854" max="14859" width="0" style="189" hidden="1" customWidth="1"/>
    <col min="14860" max="14860" width="9.7109375" style="189" customWidth="1"/>
    <col min="14861" max="15099" width="11.42578125" style="189"/>
    <col min="15100" max="15100" width="18.140625" style="189" customWidth="1"/>
    <col min="15101" max="15101" width="7.85546875" style="189" bestFit="1" customWidth="1"/>
    <col min="15102" max="15102" width="7.28515625" style="189" bestFit="1" customWidth="1"/>
    <col min="15103" max="15104" width="7.28515625" style="189" customWidth="1"/>
    <col min="15105" max="15106" width="7.28515625" style="189" bestFit="1" customWidth="1"/>
    <col min="15107" max="15109" width="7.28515625" style="189" customWidth="1"/>
    <col min="15110" max="15115" width="0" style="189" hidden="1" customWidth="1"/>
    <col min="15116" max="15116" width="9.7109375" style="189" customWidth="1"/>
    <col min="15117" max="15355" width="11.42578125" style="189"/>
    <col min="15356" max="15356" width="18.140625" style="189" customWidth="1"/>
    <col min="15357" max="15357" width="7.85546875" style="189" bestFit="1" customWidth="1"/>
    <col min="15358" max="15358" width="7.28515625" style="189" bestFit="1" customWidth="1"/>
    <col min="15359" max="15360" width="7.28515625" style="189" customWidth="1"/>
    <col min="15361" max="15362" width="7.28515625" style="189" bestFit="1" customWidth="1"/>
    <col min="15363" max="15365" width="7.28515625" style="189" customWidth="1"/>
    <col min="15366" max="15371" width="0" style="189" hidden="1" customWidth="1"/>
    <col min="15372" max="15372" width="9.7109375" style="189" customWidth="1"/>
    <col min="15373" max="15611" width="11.42578125" style="189"/>
    <col min="15612" max="15612" width="18.140625" style="189" customWidth="1"/>
    <col min="15613" max="15613" width="7.85546875" style="189" bestFit="1" customWidth="1"/>
    <col min="15614" max="15614" width="7.28515625" style="189" bestFit="1" customWidth="1"/>
    <col min="15615" max="15616" width="7.28515625" style="189" customWidth="1"/>
    <col min="15617" max="15618" width="7.28515625" style="189" bestFit="1" customWidth="1"/>
    <col min="15619" max="15621" width="7.28515625" style="189" customWidth="1"/>
    <col min="15622" max="15627" width="0" style="189" hidden="1" customWidth="1"/>
    <col min="15628" max="15628" width="9.7109375" style="189" customWidth="1"/>
    <col min="15629" max="15867" width="11.42578125" style="189"/>
    <col min="15868" max="15868" width="18.140625" style="189" customWidth="1"/>
    <col min="15869" max="15869" width="7.85546875" style="189" bestFit="1" customWidth="1"/>
    <col min="15870" max="15870" width="7.28515625" style="189" bestFit="1" customWidth="1"/>
    <col min="15871" max="15872" width="7.28515625" style="189" customWidth="1"/>
    <col min="15873" max="15874" width="7.28515625" style="189" bestFit="1" customWidth="1"/>
    <col min="15875" max="15877" width="7.28515625" style="189" customWidth="1"/>
    <col min="15878" max="15883" width="0" style="189" hidden="1" customWidth="1"/>
    <col min="15884" max="15884" width="9.7109375" style="189" customWidth="1"/>
    <col min="15885" max="16123" width="11.42578125" style="189"/>
    <col min="16124" max="16124" width="18.140625" style="189" customWidth="1"/>
    <col min="16125" max="16125" width="7.85546875" style="189" bestFit="1" customWidth="1"/>
    <col min="16126" max="16126" width="7.28515625" style="189" bestFit="1" customWidth="1"/>
    <col min="16127" max="16128" width="7.28515625" style="189" customWidth="1"/>
    <col min="16129" max="16130" width="7.28515625" style="189" bestFit="1" customWidth="1"/>
    <col min="16131" max="16133" width="7.28515625" style="189" customWidth="1"/>
    <col min="16134" max="16139" width="0" style="189" hidden="1" customWidth="1"/>
    <col min="16140" max="16140" width="9.7109375" style="189" customWidth="1"/>
    <col min="16141" max="16384" width="11.42578125" style="189"/>
  </cols>
  <sheetData>
    <row r="1" spans="1:16" s="190" customFormat="1" x14ac:dyDescent="0.2"/>
    <row r="2" spans="1:16" s="190" customFormat="1" x14ac:dyDescent="0.2">
      <c r="A2" s="217" t="s">
        <v>121</v>
      </c>
    </row>
    <row r="3" spans="1:16" s="190" customFormat="1" ht="15" x14ac:dyDescent="0.25">
      <c r="A3" s="217" t="s">
        <v>122</v>
      </c>
      <c r="J3" s="359"/>
    </row>
    <row r="4" spans="1:16" s="190" customFormat="1" x14ac:dyDescent="0.2"/>
    <row r="5" spans="1:16" s="190" customFormat="1" ht="12.75" x14ac:dyDescent="0.2">
      <c r="B5" s="425" t="s">
        <v>106</v>
      </c>
      <c r="C5" s="425"/>
      <c r="D5" s="425"/>
      <c r="E5" s="425"/>
      <c r="F5" s="425"/>
      <c r="G5" s="425"/>
      <c r="H5" s="425"/>
      <c r="I5" s="425"/>
      <c r="J5" s="425"/>
      <c r="K5" s="425"/>
      <c r="M5" s="390" t="s">
        <v>595</v>
      </c>
      <c r="O5" s="360"/>
    </row>
    <row r="6" spans="1:16" s="190" customFormat="1" ht="12.75" x14ac:dyDescent="0.2">
      <c r="B6" s="438" t="str">
        <f>'Solicitudes Regiones'!$B$6:$P$6</f>
        <v>Acumuladas de julio de 2008 a septiembre de 2018</v>
      </c>
      <c r="C6" s="438"/>
      <c r="D6" s="438"/>
      <c r="E6" s="438"/>
      <c r="F6" s="438"/>
      <c r="G6" s="438"/>
      <c r="H6" s="438"/>
      <c r="I6" s="438"/>
      <c r="J6" s="438"/>
      <c r="K6" s="438"/>
      <c r="L6" s="231"/>
    </row>
    <row r="7" spans="1:16" s="193" customFormat="1" x14ac:dyDescent="0.2">
      <c r="B7" s="191"/>
      <c r="C7" s="192"/>
      <c r="D7" s="192"/>
      <c r="E7" s="192"/>
      <c r="F7" s="192"/>
      <c r="G7" s="192"/>
      <c r="H7" s="192"/>
      <c r="I7" s="192"/>
      <c r="J7" s="192"/>
      <c r="K7" s="192"/>
      <c r="L7" s="192"/>
    </row>
    <row r="8" spans="1:16" ht="15" customHeight="1" x14ac:dyDescent="0.2">
      <c r="B8" s="454" t="s">
        <v>73</v>
      </c>
      <c r="C8" s="455"/>
      <c r="D8" s="455"/>
      <c r="E8" s="455"/>
      <c r="F8" s="455"/>
      <c r="G8" s="455"/>
      <c r="H8" s="455"/>
      <c r="I8" s="455"/>
      <c r="J8" s="455"/>
      <c r="K8" s="456"/>
      <c r="L8" s="208"/>
    </row>
    <row r="9" spans="1:16" ht="20.25" customHeight="1" x14ac:dyDescent="0.2">
      <c r="B9" s="453" t="s">
        <v>74</v>
      </c>
      <c r="C9" s="454" t="s">
        <v>2</v>
      </c>
      <c r="D9" s="455"/>
      <c r="E9" s="455"/>
      <c r="F9" s="455"/>
      <c r="G9" s="455"/>
      <c r="H9" s="455"/>
      <c r="I9" s="455"/>
      <c r="J9" s="455"/>
      <c r="K9" s="456"/>
    </row>
    <row r="10" spans="1:16" ht="24" x14ac:dyDescent="0.2">
      <c r="B10" s="453"/>
      <c r="C10" s="186" t="s">
        <v>75</v>
      </c>
      <c r="D10" s="186" t="s">
        <v>76</v>
      </c>
      <c r="E10" s="186" t="s">
        <v>77</v>
      </c>
      <c r="F10" s="186" t="s">
        <v>78</v>
      </c>
      <c r="G10" s="186" t="s">
        <v>8</v>
      </c>
      <c r="H10" s="186" t="s">
        <v>79</v>
      </c>
      <c r="I10" s="186" t="s">
        <v>80</v>
      </c>
      <c r="J10" s="186" t="s">
        <v>81</v>
      </c>
      <c r="K10" s="247" t="s">
        <v>46</v>
      </c>
    </row>
    <row r="11" spans="1:16" x14ac:dyDescent="0.2">
      <c r="B11" s="181" t="s">
        <v>253</v>
      </c>
      <c r="C11" s="181">
        <v>530</v>
      </c>
      <c r="D11" s="181">
        <v>512</v>
      </c>
      <c r="E11" s="181">
        <f>C11+D11</f>
        <v>1042</v>
      </c>
      <c r="F11" s="182">
        <f>E11/$E$41</f>
        <v>2.1060716306896272E-2</v>
      </c>
      <c r="G11" s="181">
        <v>1041</v>
      </c>
      <c r="H11" s="181">
        <v>88</v>
      </c>
      <c r="I11" s="181">
        <f>G11+H11</f>
        <v>1129</v>
      </c>
      <c r="J11" s="182">
        <f>I11/$I$41</f>
        <v>1.2236890594177451E-2</v>
      </c>
      <c r="K11" s="181">
        <f t="shared" ref="K11:K40" si="0">E11+I11</f>
        <v>2171</v>
      </c>
      <c r="P11" s="194"/>
    </row>
    <row r="12" spans="1:16" x14ac:dyDescent="0.2">
      <c r="B12" s="181" t="s">
        <v>254</v>
      </c>
      <c r="C12" s="181">
        <v>335</v>
      </c>
      <c r="D12" s="181">
        <v>145</v>
      </c>
      <c r="E12" s="181">
        <f t="shared" ref="E12:E40" si="1">C12+D12</f>
        <v>480</v>
      </c>
      <c r="F12" s="182">
        <f t="shared" ref="F12:F40" si="2">E12/$E$41</f>
        <v>9.7016735386854236E-3</v>
      </c>
      <c r="G12" s="181">
        <v>749</v>
      </c>
      <c r="H12" s="181">
        <v>51</v>
      </c>
      <c r="I12" s="181">
        <f t="shared" ref="I12:I40" si="3">G12+H12</f>
        <v>800</v>
      </c>
      <c r="J12" s="182">
        <f t="shared" ref="J12:J40" si="4">I12/$I$41</f>
        <v>8.6709587912683437E-3</v>
      </c>
      <c r="K12" s="181">
        <f t="shared" si="0"/>
        <v>1280</v>
      </c>
      <c r="P12" s="194"/>
    </row>
    <row r="13" spans="1:16" x14ac:dyDescent="0.2">
      <c r="B13" s="181" t="s">
        <v>255</v>
      </c>
      <c r="C13" s="181">
        <v>331</v>
      </c>
      <c r="D13" s="181">
        <v>233</v>
      </c>
      <c r="E13" s="181">
        <f t="shared" si="1"/>
        <v>564</v>
      </c>
      <c r="F13" s="182">
        <f t="shared" si="2"/>
        <v>1.1399466407955373E-2</v>
      </c>
      <c r="G13" s="181">
        <v>722</v>
      </c>
      <c r="H13" s="181">
        <v>51</v>
      </c>
      <c r="I13" s="181">
        <f t="shared" si="3"/>
        <v>773</v>
      </c>
      <c r="J13" s="182">
        <f t="shared" si="4"/>
        <v>8.3783139320630379E-3</v>
      </c>
      <c r="K13" s="181">
        <f t="shared" si="0"/>
        <v>1337</v>
      </c>
      <c r="P13" s="194"/>
    </row>
    <row r="14" spans="1:16" x14ac:dyDescent="0.2">
      <c r="B14" s="181" t="s">
        <v>256</v>
      </c>
      <c r="C14" s="181">
        <v>324</v>
      </c>
      <c r="D14" s="181">
        <v>238</v>
      </c>
      <c r="E14" s="181">
        <f t="shared" si="1"/>
        <v>562</v>
      </c>
      <c r="F14" s="182">
        <f t="shared" si="2"/>
        <v>1.1359042768210849E-2</v>
      </c>
      <c r="G14" s="181">
        <v>458</v>
      </c>
      <c r="H14" s="181">
        <v>42</v>
      </c>
      <c r="I14" s="181">
        <f t="shared" si="3"/>
        <v>500</v>
      </c>
      <c r="J14" s="182">
        <f t="shared" si="4"/>
        <v>5.4193492445427155E-3</v>
      </c>
      <c r="K14" s="181">
        <f t="shared" si="0"/>
        <v>1062</v>
      </c>
      <c r="P14" s="194"/>
    </row>
    <row r="15" spans="1:16" x14ac:dyDescent="0.2">
      <c r="B15" s="181" t="s">
        <v>257</v>
      </c>
      <c r="C15" s="181">
        <v>243</v>
      </c>
      <c r="D15" s="181">
        <v>152</v>
      </c>
      <c r="E15" s="181">
        <f t="shared" si="1"/>
        <v>395</v>
      </c>
      <c r="F15" s="182">
        <f t="shared" si="2"/>
        <v>7.9836688495432129E-3</v>
      </c>
      <c r="G15" s="181">
        <v>564</v>
      </c>
      <c r="H15" s="181">
        <v>44</v>
      </c>
      <c r="I15" s="181">
        <f t="shared" si="3"/>
        <v>608</v>
      </c>
      <c r="J15" s="182">
        <f t="shared" si="4"/>
        <v>6.5899286813639419E-3</v>
      </c>
      <c r="K15" s="181">
        <f t="shared" si="0"/>
        <v>1003</v>
      </c>
      <c r="P15" s="194"/>
    </row>
    <row r="16" spans="1:16" x14ac:dyDescent="0.2">
      <c r="B16" s="181" t="s">
        <v>258</v>
      </c>
      <c r="C16" s="181">
        <v>332</v>
      </c>
      <c r="D16" s="181">
        <v>170</v>
      </c>
      <c r="E16" s="181">
        <f t="shared" si="1"/>
        <v>502</v>
      </c>
      <c r="F16" s="182">
        <f t="shared" si="2"/>
        <v>1.0146333575875173E-2</v>
      </c>
      <c r="G16" s="181">
        <v>1153</v>
      </c>
      <c r="H16" s="181">
        <v>60</v>
      </c>
      <c r="I16" s="181">
        <f t="shared" si="3"/>
        <v>1213</v>
      </c>
      <c r="J16" s="182">
        <f t="shared" si="4"/>
        <v>1.3147341267260627E-2</v>
      </c>
      <c r="K16" s="181">
        <f t="shared" si="0"/>
        <v>1715</v>
      </c>
      <c r="P16" s="194"/>
    </row>
    <row r="17" spans="2:16" x14ac:dyDescent="0.2">
      <c r="B17" s="181" t="s">
        <v>259</v>
      </c>
      <c r="C17" s="181">
        <v>1232</v>
      </c>
      <c r="D17" s="181">
        <v>718</v>
      </c>
      <c r="E17" s="181">
        <f t="shared" si="1"/>
        <v>1950</v>
      </c>
      <c r="F17" s="182">
        <f t="shared" si="2"/>
        <v>3.9413048750909535E-2</v>
      </c>
      <c r="G17" s="181">
        <v>2604</v>
      </c>
      <c r="H17" s="181">
        <v>186</v>
      </c>
      <c r="I17" s="181">
        <f t="shared" si="3"/>
        <v>2790</v>
      </c>
      <c r="J17" s="182">
        <f t="shared" si="4"/>
        <v>3.0239968784548352E-2</v>
      </c>
      <c r="K17" s="181">
        <f t="shared" si="0"/>
        <v>4740</v>
      </c>
      <c r="P17" s="194"/>
    </row>
    <row r="18" spans="2:16" x14ac:dyDescent="0.2">
      <c r="B18" s="181" t="s">
        <v>260</v>
      </c>
      <c r="C18" s="181">
        <v>642</v>
      </c>
      <c r="D18" s="181">
        <v>341</v>
      </c>
      <c r="E18" s="181">
        <f t="shared" si="1"/>
        <v>983</v>
      </c>
      <c r="F18" s="182">
        <f t="shared" si="2"/>
        <v>1.9868218934432857E-2</v>
      </c>
      <c r="G18" s="181">
        <v>1407</v>
      </c>
      <c r="H18" s="181">
        <v>114</v>
      </c>
      <c r="I18" s="181">
        <f t="shared" si="3"/>
        <v>1521</v>
      </c>
      <c r="J18" s="182">
        <f t="shared" si="4"/>
        <v>1.648566040189894E-2</v>
      </c>
      <c r="K18" s="181">
        <f t="shared" si="0"/>
        <v>2504</v>
      </c>
      <c r="P18" s="194"/>
    </row>
    <row r="19" spans="2:16" x14ac:dyDescent="0.2">
      <c r="B19" s="181" t="s">
        <v>261</v>
      </c>
      <c r="C19" s="181">
        <v>156</v>
      </c>
      <c r="D19" s="181">
        <v>196</v>
      </c>
      <c r="E19" s="181">
        <f t="shared" si="1"/>
        <v>352</v>
      </c>
      <c r="F19" s="182">
        <f t="shared" si="2"/>
        <v>7.1145605950359769E-3</v>
      </c>
      <c r="G19" s="181">
        <v>270</v>
      </c>
      <c r="H19" s="181">
        <v>31</v>
      </c>
      <c r="I19" s="181">
        <f t="shared" si="3"/>
        <v>301</v>
      </c>
      <c r="J19" s="182">
        <f t="shared" si="4"/>
        <v>3.2624482452147147E-3</v>
      </c>
      <c r="K19" s="181">
        <f t="shared" si="0"/>
        <v>653</v>
      </c>
      <c r="P19" s="194"/>
    </row>
    <row r="20" spans="2:16" x14ac:dyDescent="0.2">
      <c r="B20" s="181" t="s">
        <v>262</v>
      </c>
      <c r="C20" s="181">
        <v>1441</v>
      </c>
      <c r="D20" s="181">
        <v>859</v>
      </c>
      <c r="E20" s="181">
        <f t="shared" si="1"/>
        <v>2300</v>
      </c>
      <c r="F20" s="182">
        <f t="shared" si="2"/>
        <v>4.6487185706200987E-2</v>
      </c>
      <c r="G20" s="181">
        <v>3241</v>
      </c>
      <c r="H20" s="181">
        <v>278</v>
      </c>
      <c r="I20" s="181">
        <f t="shared" si="3"/>
        <v>3519</v>
      </c>
      <c r="J20" s="182">
        <f t="shared" si="4"/>
        <v>3.8141379983091632E-2</v>
      </c>
      <c r="K20" s="181">
        <f t="shared" si="0"/>
        <v>5819</v>
      </c>
      <c r="P20" s="194"/>
    </row>
    <row r="21" spans="2:16" x14ac:dyDescent="0.2">
      <c r="B21" s="181" t="s">
        <v>263</v>
      </c>
      <c r="C21" s="181">
        <v>1837</v>
      </c>
      <c r="D21" s="181">
        <v>951</v>
      </c>
      <c r="E21" s="181">
        <f t="shared" si="1"/>
        <v>2788</v>
      </c>
      <c r="F21" s="182">
        <f t="shared" si="2"/>
        <v>5.63505538038645E-2</v>
      </c>
      <c r="G21" s="181">
        <v>4952</v>
      </c>
      <c r="H21" s="181">
        <v>272</v>
      </c>
      <c r="I21" s="181">
        <f t="shared" si="3"/>
        <v>5224</v>
      </c>
      <c r="J21" s="182">
        <f t="shared" si="4"/>
        <v>5.662136090698229E-2</v>
      </c>
      <c r="K21" s="181">
        <f t="shared" si="0"/>
        <v>8012</v>
      </c>
      <c r="P21" s="194"/>
    </row>
    <row r="22" spans="2:16" x14ac:dyDescent="0.2">
      <c r="B22" s="181" t="s">
        <v>264</v>
      </c>
      <c r="C22" s="181">
        <v>1048</v>
      </c>
      <c r="D22" s="181">
        <v>505</v>
      </c>
      <c r="E22" s="181">
        <f t="shared" si="1"/>
        <v>1553</v>
      </c>
      <c r="F22" s="182">
        <f t="shared" si="2"/>
        <v>3.1388956261621796E-2</v>
      </c>
      <c r="G22" s="181">
        <v>4127</v>
      </c>
      <c r="H22" s="181">
        <v>200</v>
      </c>
      <c r="I22" s="181">
        <f t="shared" si="3"/>
        <v>4327</v>
      </c>
      <c r="J22" s="182">
        <f t="shared" si="4"/>
        <v>4.6899048362272655E-2</v>
      </c>
      <c r="K22" s="181">
        <f t="shared" si="0"/>
        <v>5880</v>
      </c>
      <c r="P22" s="194"/>
    </row>
    <row r="23" spans="2:16" x14ac:dyDescent="0.2">
      <c r="B23" s="181" t="s">
        <v>265</v>
      </c>
      <c r="C23" s="181">
        <v>300</v>
      </c>
      <c r="D23" s="181">
        <v>157</v>
      </c>
      <c r="E23" s="181">
        <f t="shared" si="1"/>
        <v>457</v>
      </c>
      <c r="F23" s="182">
        <f t="shared" si="2"/>
        <v>9.2368016816234133E-3</v>
      </c>
      <c r="G23" s="181">
        <v>905</v>
      </c>
      <c r="H23" s="181">
        <v>50</v>
      </c>
      <c r="I23" s="181">
        <f t="shared" si="3"/>
        <v>955</v>
      </c>
      <c r="J23" s="182">
        <f t="shared" si="4"/>
        <v>1.0350957057076586E-2</v>
      </c>
      <c r="K23" s="181">
        <f t="shared" si="0"/>
        <v>1412</v>
      </c>
      <c r="P23" s="194"/>
    </row>
    <row r="24" spans="2:16" x14ac:dyDescent="0.2">
      <c r="B24" s="181" t="s">
        <v>266</v>
      </c>
      <c r="C24" s="181">
        <v>866</v>
      </c>
      <c r="D24" s="181">
        <v>511</v>
      </c>
      <c r="E24" s="181">
        <f t="shared" si="1"/>
        <v>1377</v>
      </c>
      <c r="F24" s="182">
        <f t="shared" si="2"/>
        <v>2.7831675964103807E-2</v>
      </c>
      <c r="G24" s="181">
        <v>2588</v>
      </c>
      <c r="H24" s="181">
        <v>131</v>
      </c>
      <c r="I24" s="181">
        <f t="shared" si="3"/>
        <v>2719</v>
      </c>
      <c r="J24" s="182">
        <f t="shared" si="4"/>
        <v>2.9470421191823287E-2</v>
      </c>
      <c r="K24" s="181">
        <f t="shared" si="0"/>
        <v>4096</v>
      </c>
      <c r="P24" s="194"/>
    </row>
    <row r="25" spans="2:16" x14ac:dyDescent="0.2">
      <c r="B25" s="181" t="s">
        <v>267</v>
      </c>
      <c r="C25" s="181">
        <v>200</v>
      </c>
      <c r="D25" s="181">
        <v>97</v>
      </c>
      <c r="E25" s="181">
        <f t="shared" si="1"/>
        <v>297</v>
      </c>
      <c r="F25" s="182">
        <f t="shared" si="2"/>
        <v>6.002910502061606E-3</v>
      </c>
      <c r="G25" s="181">
        <v>315</v>
      </c>
      <c r="H25" s="181">
        <v>23</v>
      </c>
      <c r="I25" s="181">
        <f t="shared" si="3"/>
        <v>338</v>
      </c>
      <c r="J25" s="182">
        <f t="shared" si="4"/>
        <v>3.6634800893108757E-3</v>
      </c>
      <c r="K25" s="181">
        <f t="shared" si="0"/>
        <v>635</v>
      </c>
      <c r="P25" s="194"/>
    </row>
    <row r="26" spans="2:16" x14ac:dyDescent="0.2">
      <c r="B26" s="181" t="s">
        <v>268</v>
      </c>
      <c r="C26" s="181">
        <v>2947</v>
      </c>
      <c r="D26" s="181">
        <v>1241</v>
      </c>
      <c r="E26" s="181">
        <f t="shared" si="1"/>
        <v>4188</v>
      </c>
      <c r="F26" s="182">
        <f t="shared" si="2"/>
        <v>8.4647101625030322E-2</v>
      </c>
      <c r="G26" s="181">
        <v>8036</v>
      </c>
      <c r="H26" s="181">
        <v>542</v>
      </c>
      <c r="I26" s="181">
        <f t="shared" si="3"/>
        <v>8578</v>
      </c>
      <c r="J26" s="182">
        <f t="shared" si="4"/>
        <v>9.2974355639374825E-2</v>
      </c>
      <c r="K26" s="181">
        <f t="shared" si="0"/>
        <v>12766</v>
      </c>
      <c r="P26" s="194"/>
    </row>
    <row r="27" spans="2:16" x14ac:dyDescent="0.2">
      <c r="B27" s="181" t="s">
        <v>269</v>
      </c>
      <c r="C27" s="181">
        <v>777</v>
      </c>
      <c r="D27" s="181">
        <v>578</v>
      </c>
      <c r="E27" s="181">
        <f t="shared" si="1"/>
        <v>1355</v>
      </c>
      <c r="F27" s="182">
        <f t="shared" si="2"/>
        <v>2.738701592691406E-2</v>
      </c>
      <c r="G27" s="181">
        <v>1810</v>
      </c>
      <c r="H27" s="181">
        <v>130</v>
      </c>
      <c r="I27" s="181">
        <f t="shared" si="3"/>
        <v>1940</v>
      </c>
      <c r="J27" s="182">
        <f t="shared" si="4"/>
        <v>2.1027075068825736E-2</v>
      </c>
      <c r="K27" s="181">
        <f t="shared" si="0"/>
        <v>3295</v>
      </c>
      <c r="P27" s="194"/>
    </row>
    <row r="28" spans="2:16" x14ac:dyDescent="0.2">
      <c r="B28" s="181" t="s">
        <v>270</v>
      </c>
      <c r="C28" s="181">
        <v>567</v>
      </c>
      <c r="D28" s="181">
        <v>340</v>
      </c>
      <c r="E28" s="181">
        <f t="shared" si="1"/>
        <v>907</v>
      </c>
      <c r="F28" s="182">
        <f t="shared" si="2"/>
        <v>1.8332120624140996E-2</v>
      </c>
      <c r="G28" s="181">
        <v>1588</v>
      </c>
      <c r="H28" s="181">
        <v>79</v>
      </c>
      <c r="I28" s="181">
        <f t="shared" si="3"/>
        <v>1667</v>
      </c>
      <c r="J28" s="182">
        <f t="shared" si="4"/>
        <v>1.8068110381305413E-2</v>
      </c>
      <c r="K28" s="181">
        <f t="shared" si="0"/>
        <v>2574</v>
      </c>
      <c r="P28" s="194"/>
    </row>
    <row r="29" spans="2:16" x14ac:dyDescent="0.2">
      <c r="B29" s="181" t="s">
        <v>271</v>
      </c>
      <c r="C29" s="181">
        <v>6173</v>
      </c>
      <c r="D29" s="181">
        <v>3352</v>
      </c>
      <c r="E29" s="181">
        <f t="shared" si="1"/>
        <v>9525</v>
      </c>
      <c r="F29" s="182">
        <f t="shared" si="2"/>
        <v>0.19251758428328886</v>
      </c>
      <c r="G29" s="181">
        <v>17812</v>
      </c>
      <c r="H29" s="181">
        <v>1294</v>
      </c>
      <c r="I29" s="181">
        <f t="shared" si="3"/>
        <v>19106</v>
      </c>
      <c r="J29" s="182">
        <f t="shared" si="4"/>
        <v>0.20708417333246623</v>
      </c>
      <c r="K29" s="181">
        <f t="shared" si="0"/>
        <v>28631</v>
      </c>
      <c r="P29" s="194"/>
    </row>
    <row r="30" spans="2:16" x14ac:dyDescent="0.2">
      <c r="B30" s="181" t="s">
        <v>58</v>
      </c>
      <c r="C30" s="181">
        <v>750</v>
      </c>
      <c r="D30" s="181">
        <v>755</v>
      </c>
      <c r="E30" s="181">
        <f t="shared" si="1"/>
        <v>1505</v>
      </c>
      <c r="F30" s="182">
        <f t="shared" si="2"/>
        <v>3.0418788907753253E-2</v>
      </c>
      <c r="G30" s="181">
        <v>1838</v>
      </c>
      <c r="H30" s="181">
        <v>173</v>
      </c>
      <c r="I30" s="181">
        <f t="shared" si="3"/>
        <v>2011</v>
      </c>
      <c r="J30" s="182">
        <f t="shared" si="4"/>
        <v>2.1796622661550802E-2</v>
      </c>
      <c r="K30" s="181">
        <f t="shared" si="0"/>
        <v>3516</v>
      </c>
      <c r="P30" s="194"/>
    </row>
    <row r="31" spans="2:16" x14ac:dyDescent="0.2">
      <c r="B31" s="181" t="s">
        <v>272</v>
      </c>
      <c r="C31" s="181">
        <v>274</v>
      </c>
      <c r="D31" s="181">
        <v>223</v>
      </c>
      <c r="E31" s="181">
        <f t="shared" si="1"/>
        <v>497</v>
      </c>
      <c r="F31" s="182">
        <f t="shared" si="2"/>
        <v>1.0045274476513865E-2</v>
      </c>
      <c r="G31" s="181">
        <v>719</v>
      </c>
      <c r="H31" s="181">
        <v>43</v>
      </c>
      <c r="I31" s="181">
        <f t="shared" si="3"/>
        <v>762</v>
      </c>
      <c r="J31" s="182">
        <f t="shared" si="4"/>
        <v>8.2590882486830979E-3</v>
      </c>
      <c r="K31" s="181">
        <f t="shared" si="0"/>
        <v>1259</v>
      </c>
      <c r="P31" s="194"/>
    </row>
    <row r="32" spans="2:16" x14ac:dyDescent="0.2">
      <c r="B32" s="181" t="s">
        <v>273</v>
      </c>
      <c r="C32" s="181">
        <v>475</v>
      </c>
      <c r="D32" s="181">
        <v>297</v>
      </c>
      <c r="E32" s="181">
        <f t="shared" si="1"/>
        <v>772</v>
      </c>
      <c r="F32" s="182">
        <f t="shared" si="2"/>
        <v>1.5603524941385722E-2</v>
      </c>
      <c r="G32" s="181">
        <v>1138</v>
      </c>
      <c r="H32" s="181">
        <v>65</v>
      </c>
      <c r="I32" s="181">
        <f t="shared" si="3"/>
        <v>1203</v>
      </c>
      <c r="J32" s="182">
        <f t="shared" si="4"/>
        <v>1.3038954282369774E-2</v>
      </c>
      <c r="K32" s="181">
        <f t="shared" si="0"/>
        <v>1975</v>
      </c>
      <c r="P32" s="194"/>
    </row>
    <row r="33" spans="2:16" x14ac:dyDescent="0.2">
      <c r="B33" s="181" t="s">
        <v>274</v>
      </c>
      <c r="C33" s="181">
        <v>3352</v>
      </c>
      <c r="D33" s="181">
        <v>1347</v>
      </c>
      <c r="E33" s="181">
        <f t="shared" si="1"/>
        <v>4699</v>
      </c>
      <c r="F33" s="182">
        <f t="shared" si="2"/>
        <v>9.4975341579755845E-2</v>
      </c>
      <c r="G33" s="181">
        <v>11680</v>
      </c>
      <c r="H33" s="181">
        <v>714</v>
      </c>
      <c r="I33" s="181">
        <f t="shared" si="3"/>
        <v>12394</v>
      </c>
      <c r="J33" s="182">
        <f t="shared" si="4"/>
        <v>0.13433482907372482</v>
      </c>
      <c r="K33" s="181">
        <f t="shared" si="0"/>
        <v>17093</v>
      </c>
      <c r="P33" s="194"/>
    </row>
    <row r="34" spans="2:16" x14ac:dyDescent="0.2">
      <c r="B34" s="181" t="s">
        <v>275</v>
      </c>
      <c r="C34" s="181">
        <v>549</v>
      </c>
      <c r="D34" s="181">
        <v>323</v>
      </c>
      <c r="E34" s="181">
        <f t="shared" si="1"/>
        <v>872</v>
      </c>
      <c r="F34" s="182">
        <f t="shared" si="2"/>
        <v>1.7624706928611851E-2</v>
      </c>
      <c r="G34" s="181">
        <v>1569</v>
      </c>
      <c r="H34" s="181">
        <v>95</v>
      </c>
      <c r="I34" s="181">
        <f t="shared" si="3"/>
        <v>1664</v>
      </c>
      <c r="J34" s="182">
        <f t="shared" si="4"/>
        <v>1.8035594285838157E-2</v>
      </c>
      <c r="K34" s="181">
        <f t="shared" si="0"/>
        <v>2536</v>
      </c>
      <c r="P34" s="194"/>
    </row>
    <row r="35" spans="2:16" x14ac:dyDescent="0.2">
      <c r="B35" s="181" t="s">
        <v>276</v>
      </c>
      <c r="C35" s="181">
        <v>445</v>
      </c>
      <c r="D35" s="181">
        <v>355</v>
      </c>
      <c r="E35" s="181">
        <f t="shared" si="1"/>
        <v>800</v>
      </c>
      <c r="F35" s="182">
        <f t="shared" si="2"/>
        <v>1.6169455897809038E-2</v>
      </c>
      <c r="G35" s="181">
        <v>1033</v>
      </c>
      <c r="H35" s="181">
        <v>60</v>
      </c>
      <c r="I35" s="181">
        <f t="shared" si="3"/>
        <v>1093</v>
      </c>
      <c r="J35" s="182">
        <f t="shared" si="4"/>
        <v>1.1846697448570375E-2</v>
      </c>
      <c r="K35" s="181">
        <f t="shared" si="0"/>
        <v>1893</v>
      </c>
      <c r="P35" s="194"/>
    </row>
    <row r="36" spans="2:16" x14ac:dyDescent="0.2">
      <c r="B36" s="181" t="s">
        <v>277</v>
      </c>
      <c r="C36" s="181">
        <v>386</v>
      </c>
      <c r="D36" s="181">
        <v>354</v>
      </c>
      <c r="E36" s="181">
        <f t="shared" si="1"/>
        <v>740</v>
      </c>
      <c r="F36" s="182">
        <f t="shared" si="2"/>
        <v>1.495674670547336E-2</v>
      </c>
      <c r="G36" s="181">
        <v>795</v>
      </c>
      <c r="H36" s="181">
        <v>72</v>
      </c>
      <c r="I36" s="181">
        <f t="shared" si="3"/>
        <v>867</v>
      </c>
      <c r="J36" s="182">
        <f t="shared" si="4"/>
        <v>9.397151590037069E-3</v>
      </c>
      <c r="K36" s="181">
        <f t="shared" si="0"/>
        <v>1607</v>
      </c>
      <c r="P36" s="194"/>
    </row>
    <row r="37" spans="2:16" x14ac:dyDescent="0.2">
      <c r="B37" s="181" t="s">
        <v>278</v>
      </c>
      <c r="C37" s="181">
        <v>1262</v>
      </c>
      <c r="D37" s="181">
        <v>1148</v>
      </c>
      <c r="E37" s="181">
        <f t="shared" si="1"/>
        <v>2410</v>
      </c>
      <c r="F37" s="182">
        <f t="shared" si="2"/>
        <v>4.8710485892149727E-2</v>
      </c>
      <c r="G37" s="181">
        <v>3402</v>
      </c>
      <c r="H37" s="181">
        <v>218</v>
      </c>
      <c r="I37" s="181">
        <f t="shared" si="3"/>
        <v>3620</v>
      </c>
      <c r="J37" s="182">
        <f t="shared" si="4"/>
        <v>3.9236088530489259E-2</v>
      </c>
      <c r="K37" s="181">
        <f t="shared" si="0"/>
        <v>6030</v>
      </c>
      <c r="P37" s="194"/>
    </row>
    <row r="38" spans="2:16" x14ac:dyDescent="0.2">
      <c r="B38" s="181" t="s">
        <v>279</v>
      </c>
      <c r="C38" s="181">
        <v>1398</v>
      </c>
      <c r="D38" s="181">
        <v>625</v>
      </c>
      <c r="E38" s="181">
        <f t="shared" si="1"/>
        <v>2023</v>
      </c>
      <c r="F38" s="182">
        <f t="shared" si="2"/>
        <v>4.0888511601584604E-2</v>
      </c>
      <c r="G38" s="181">
        <v>4276</v>
      </c>
      <c r="H38" s="181">
        <v>176</v>
      </c>
      <c r="I38" s="181">
        <f t="shared" si="3"/>
        <v>4452</v>
      </c>
      <c r="J38" s="182">
        <f t="shared" si="4"/>
        <v>4.8253885673408339E-2</v>
      </c>
      <c r="K38" s="181">
        <f t="shared" si="0"/>
        <v>6475</v>
      </c>
      <c r="P38" s="194"/>
    </row>
    <row r="39" spans="2:16" x14ac:dyDescent="0.2">
      <c r="B39" s="181" t="s">
        <v>280</v>
      </c>
      <c r="C39" s="181">
        <v>624</v>
      </c>
      <c r="D39" s="181">
        <v>518</v>
      </c>
      <c r="E39" s="181">
        <f t="shared" si="1"/>
        <v>1142</v>
      </c>
      <c r="F39" s="182">
        <f t="shared" si="2"/>
        <v>2.3081898294122404E-2</v>
      </c>
      <c r="G39" s="181">
        <v>1688</v>
      </c>
      <c r="H39" s="181">
        <v>155</v>
      </c>
      <c r="I39" s="181">
        <f t="shared" si="3"/>
        <v>1843</v>
      </c>
      <c r="J39" s="182">
        <f t="shared" si="4"/>
        <v>1.997572131538445E-2</v>
      </c>
      <c r="K39" s="181">
        <f t="shared" si="0"/>
        <v>2985</v>
      </c>
      <c r="P39" s="194"/>
    </row>
    <row r="40" spans="2:16" x14ac:dyDescent="0.2">
      <c r="B40" s="181" t="s">
        <v>281</v>
      </c>
      <c r="C40" s="181">
        <v>1503</v>
      </c>
      <c r="D40" s="181">
        <v>936</v>
      </c>
      <c r="E40" s="181">
        <f t="shared" si="1"/>
        <v>2439</v>
      </c>
      <c r="F40" s="182">
        <f t="shared" si="2"/>
        <v>4.9296628668445308E-2</v>
      </c>
      <c r="G40" s="181">
        <v>4056</v>
      </c>
      <c r="H40" s="181">
        <v>289</v>
      </c>
      <c r="I40" s="181">
        <f t="shared" si="3"/>
        <v>4345</v>
      </c>
      <c r="J40" s="182">
        <f t="shared" si="4"/>
        <v>4.7094144935076195E-2</v>
      </c>
      <c r="K40" s="181">
        <f t="shared" si="0"/>
        <v>6784</v>
      </c>
      <c r="P40" s="194"/>
    </row>
    <row r="41" spans="2:16" x14ac:dyDescent="0.2">
      <c r="B41" s="183" t="s">
        <v>66</v>
      </c>
      <c r="C41" s="181">
        <f t="shared" ref="C41:H41" si="5">SUM(C11:C40)</f>
        <v>31299</v>
      </c>
      <c r="D41" s="181">
        <f t="shared" si="5"/>
        <v>18177</v>
      </c>
      <c r="E41" s="183">
        <f t="shared" ref="E41" si="6">C41+D41</f>
        <v>49476</v>
      </c>
      <c r="F41" s="182">
        <f t="shared" ref="F41" si="7">E41/$E$41</f>
        <v>1</v>
      </c>
      <c r="G41" s="181">
        <f t="shared" si="5"/>
        <v>86536</v>
      </c>
      <c r="H41" s="181">
        <f t="shared" si="5"/>
        <v>5726</v>
      </c>
      <c r="I41" s="183">
        <f t="shared" ref="I41" si="8">G41+H41</f>
        <v>92262</v>
      </c>
      <c r="J41" s="182">
        <f t="shared" ref="J41" si="9">I41/$I$41</f>
        <v>1</v>
      </c>
      <c r="K41" s="183">
        <f t="shared" ref="K41:K42" si="10">E41+I41</f>
        <v>141738</v>
      </c>
      <c r="P41" s="194"/>
    </row>
    <row r="42" spans="2:16" ht="25.5" customHeight="1" x14ac:dyDescent="0.2">
      <c r="B42" s="195" t="s">
        <v>82</v>
      </c>
      <c r="C42" s="196">
        <f>+C41/$K$41</f>
        <v>0.22082292680861873</v>
      </c>
      <c r="D42" s="196">
        <f>+D41/$K$41</f>
        <v>0.12824366083901281</v>
      </c>
      <c r="E42" s="197">
        <f>C42+D42</f>
        <v>0.34906658764763154</v>
      </c>
      <c r="F42" s="196"/>
      <c r="G42" s="196">
        <f>+G41/$K$41</f>
        <v>0.61053493064668618</v>
      </c>
      <c r="H42" s="196">
        <f>+H41/$K$41</f>
        <v>4.0398481705682318E-2</v>
      </c>
      <c r="I42" s="197">
        <f>G42+H42</f>
        <v>0.65093341235236846</v>
      </c>
      <c r="J42" s="197"/>
      <c r="K42" s="197">
        <f t="shared" si="10"/>
        <v>1</v>
      </c>
    </row>
    <row r="43" spans="2:16" x14ac:dyDescent="0.2">
      <c r="B43" s="188"/>
      <c r="C43" s="201"/>
      <c r="D43" s="201"/>
      <c r="E43" s="201"/>
      <c r="F43" s="201"/>
      <c r="G43" s="201"/>
      <c r="H43" s="201"/>
      <c r="I43" s="201"/>
      <c r="J43" s="201"/>
      <c r="K43" s="201"/>
    </row>
    <row r="44" spans="2:16" ht="12.75" x14ac:dyDescent="0.2">
      <c r="B44" s="425" t="s">
        <v>107</v>
      </c>
      <c r="C44" s="425"/>
      <c r="D44" s="425"/>
      <c r="E44" s="425"/>
      <c r="F44" s="425"/>
      <c r="G44" s="425"/>
      <c r="H44" s="425"/>
      <c r="I44" s="425"/>
      <c r="J44" s="425"/>
      <c r="K44" s="425"/>
    </row>
    <row r="45" spans="2:16" ht="12.75" x14ac:dyDescent="0.2">
      <c r="B45" s="438" t="str">
        <f>'Solicitudes Regiones'!$B$6:$P$6</f>
        <v>Acumuladas de julio de 2008 a septiembre de 2018</v>
      </c>
      <c r="C45" s="438"/>
      <c r="D45" s="438"/>
      <c r="E45" s="438"/>
      <c r="F45" s="438"/>
      <c r="G45" s="438"/>
      <c r="H45" s="438"/>
      <c r="I45" s="438"/>
      <c r="J45" s="438"/>
      <c r="K45" s="438"/>
    </row>
    <row r="47" spans="2:16" ht="15" customHeight="1" x14ac:dyDescent="0.2">
      <c r="B47" s="454" t="s">
        <v>83</v>
      </c>
      <c r="C47" s="455"/>
      <c r="D47" s="455"/>
      <c r="E47" s="455"/>
      <c r="F47" s="455"/>
      <c r="G47" s="455"/>
      <c r="H47" s="455"/>
      <c r="I47" s="455"/>
      <c r="J47" s="455"/>
      <c r="K47" s="456"/>
      <c r="L47" s="202"/>
    </row>
    <row r="48" spans="2:16" ht="21" customHeight="1" x14ac:dyDescent="0.2">
      <c r="B48" s="453" t="s">
        <v>74</v>
      </c>
      <c r="C48" s="454" t="s">
        <v>2</v>
      </c>
      <c r="D48" s="455"/>
      <c r="E48" s="455"/>
      <c r="F48" s="455"/>
      <c r="G48" s="455"/>
      <c r="H48" s="455"/>
      <c r="I48" s="455"/>
      <c r="J48" s="455"/>
      <c r="K48" s="456"/>
    </row>
    <row r="49" spans="2:11" ht="24" x14ac:dyDescent="0.2">
      <c r="B49" s="453"/>
      <c r="C49" s="186" t="s">
        <v>75</v>
      </c>
      <c r="D49" s="186" t="s">
        <v>76</v>
      </c>
      <c r="E49" s="186" t="s">
        <v>77</v>
      </c>
      <c r="F49" s="186" t="s">
        <v>78</v>
      </c>
      <c r="G49" s="186" t="s">
        <v>8</v>
      </c>
      <c r="H49" s="186" t="s">
        <v>79</v>
      </c>
      <c r="I49" s="186" t="s">
        <v>80</v>
      </c>
      <c r="J49" s="186" t="s">
        <v>81</v>
      </c>
      <c r="K49" s="247" t="s">
        <v>46</v>
      </c>
    </row>
    <row r="50" spans="2:11" x14ac:dyDescent="0.2">
      <c r="B50" s="181" t="s">
        <v>253</v>
      </c>
      <c r="C50" s="181">
        <v>510</v>
      </c>
      <c r="D50" s="181">
        <v>185</v>
      </c>
      <c r="E50" s="181">
        <v>890</v>
      </c>
      <c r="F50" s="182">
        <f>E50/$E$80</f>
        <v>2.3317351777620583E-2</v>
      </c>
      <c r="G50" s="181">
        <v>931</v>
      </c>
      <c r="H50" s="181">
        <v>61</v>
      </c>
      <c r="I50" s="181">
        <f>G50+H50</f>
        <v>992</v>
      </c>
      <c r="J50" s="182">
        <f>I50/$I$80</f>
        <v>1.2523355047215069E-2</v>
      </c>
      <c r="K50" s="181">
        <f t="shared" ref="K50:K79" si="11">E50+I50</f>
        <v>1882</v>
      </c>
    </row>
    <row r="51" spans="2:11" x14ac:dyDescent="0.2">
      <c r="B51" s="181" t="s">
        <v>254</v>
      </c>
      <c r="C51" s="181">
        <v>299</v>
      </c>
      <c r="D51" s="181">
        <v>76</v>
      </c>
      <c r="E51" s="181">
        <v>613</v>
      </c>
      <c r="F51" s="182">
        <f t="shared" ref="F51:F79" si="12">E51/$E$80</f>
        <v>1.6060153527731928E-2</v>
      </c>
      <c r="G51" s="181">
        <v>638</v>
      </c>
      <c r="H51" s="181">
        <v>40</v>
      </c>
      <c r="I51" s="181">
        <f t="shared" ref="I51:I79" si="13">G51+H51</f>
        <v>678</v>
      </c>
      <c r="J51" s="182">
        <f t="shared" ref="J51:J79" si="14">I51/$I$80</f>
        <v>8.5593091955764276E-3</v>
      </c>
      <c r="K51" s="181">
        <f t="shared" si="11"/>
        <v>1291</v>
      </c>
    </row>
    <row r="52" spans="2:11" x14ac:dyDescent="0.2">
      <c r="B52" s="181" t="s">
        <v>255</v>
      </c>
      <c r="C52" s="181">
        <v>283</v>
      </c>
      <c r="D52" s="181">
        <v>89</v>
      </c>
      <c r="E52" s="181">
        <v>587</v>
      </c>
      <c r="F52" s="182">
        <f t="shared" si="12"/>
        <v>1.5378972464565484E-2</v>
      </c>
      <c r="G52" s="181">
        <v>621</v>
      </c>
      <c r="H52" s="181">
        <v>39</v>
      </c>
      <c r="I52" s="181">
        <f t="shared" si="13"/>
        <v>660</v>
      </c>
      <c r="J52" s="182">
        <f t="shared" si="14"/>
        <v>8.3320708983487344E-3</v>
      </c>
      <c r="K52" s="181">
        <f t="shared" si="11"/>
        <v>1247</v>
      </c>
    </row>
    <row r="53" spans="2:11" x14ac:dyDescent="0.2">
      <c r="B53" s="181" t="s">
        <v>256</v>
      </c>
      <c r="C53" s="181">
        <v>303</v>
      </c>
      <c r="D53" s="181">
        <v>104</v>
      </c>
      <c r="E53" s="181">
        <v>370</v>
      </c>
      <c r="F53" s="182">
        <f t="shared" si="12"/>
        <v>9.6937305142917023E-3</v>
      </c>
      <c r="G53" s="181">
        <v>393</v>
      </c>
      <c r="H53" s="181">
        <v>26</v>
      </c>
      <c r="I53" s="181">
        <f t="shared" si="13"/>
        <v>419</v>
      </c>
      <c r="J53" s="182">
        <f t="shared" si="14"/>
        <v>5.2896025854668486E-3</v>
      </c>
      <c r="K53" s="181">
        <f t="shared" si="11"/>
        <v>789</v>
      </c>
    </row>
    <row r="54" spans="2:11" x14ac:dyDescent="0.2">
      <c r="B54" s="181" t="s">
        <v>257</v>
      </c>
      <c r="C54" s="181">
        <v>225</v>
      </c>
      <c r="D54" s="181">
        <v>78</v>
      </c>
      <c r="E54" s="181">
        <v>499</v>
      </c>
      <c r="F54" s="182">
        <f t="shared" si="12"/>
        <v>1.3073436558463675E-2</v>
      </c>
      <c r="G54" s="181">
        <v>510</v>
      </c>
      <c r="H54" s="181">
        <v>42</v>
      </c>
      <c r="I54" s="181">
        <f t="shared" si="13"/>
        <v>552</v>
      </c>
      <c r="J54" s="182">
        <f t="shared" si="14"/>
        <v>6.9686411149825784E-3</v>
      </c>
      <c r="K54" s="181">
        <f t="shared" si="11"/>
        <v>1051</v>
      </c>
    </row>
    <row r="55" spans="2:11" x14ac:dyDescent="0.2">
      <c r="B55" s="181" t="s">
        <v>258</v>
      </c>
      <c r="C55" s="181">
        <v>298</v>
      </c>
      <c r="D55" s="181">
        <v>99</v>
      </c>
      <c r="E55" s="181">
        <v>980</v>
      </c>
      <c r="F55" s="182">
        <f t="shared" si="12"/>
        <v>2.5675286227042887E-2</v>
      </c>
      <c r="G55" s="181">
        <v>1031</v>
      </c>
      <c r="H55" s="181">
        <v>51</v>
      </c>
      <c r="I55" s="181">
        <f t="shared" si="13"/>
        <v>1082</v>
      </c>
      <c r="J55" s="182">
        <f t="shared" si="14"/>
        <v>1.3659546533353533E-2</v>
      </c>
      <c r="K55" s="181">
        <f t="shared" si="11"/>
        <v>2062</v>
      </c>
    </row>
    <row r="56" spans="2:11" x14ac:dyDescent="0.2">
      <c r="B56" s="181" t="s">
        <v>259</v>
      </c>
      <c r="C56" s="181">
        <v>1086</v>
      </c>
      <c r="D56" s="181">
        <v>353</v>
      </c>
      <c r="E56" s="181">
        <v>2130</v>
      </c>
      <c r="F56" s="182">
        <f t="shared" si="12"/>
        <v>5.5804448636327914E-2</v>
      </c>
      <c r="G56" s="181">
        <v>2226</v>
      </c>
      <c r="H56" s="181">
        <v>162</v>
      </c>
      <c r="I56" s="181">
        <f t="shared" si="13"/>
        <v>2388</v>
      </c>
      <c r="J56" s="182">
        <f t="shared" si="14"/>
        <v>3.0146947432207243E-2</v>
      </c>
      <c r="K56" s="181">
        <f t="shared" si="11"/>
        <v>4518</v>
      </c>
    </row>
    <row r="57" spans="2:11" x14ac:dyDescent="0.2">
      <c r="B57" s="181" t="s">
        <v>260</v>
      </c>
      <c r="C57" s="181">
        <v>580</v>
      </c>
      <c r="D57" s="181">
        <v>187</v>
      </c>
      <c r="E57" s="181">
        <v>1177</v>
      </c>
      <c r="F57" s="182">
        <f t="shared" si="12"/>
        <v>3.0836542744111715E-2</v>
      </c>
      <c r="G57" s="181">
        <v>1244</v>
      </c>
      <c r="H57" s="181">
        <v>92</v>
      </c>
      <c r="I57" s="181">
        <f t="shared" si="13"/>
        <v>1336</v>
      </c>
      <c r="J57" s="182">
        <f t="shared" si="14"/>
        <v>1.6866131394233198E-2</v>
      </c>
      <c r="K57" s="181">
        <f t="shared" si="11"/>
        <v>2513</v>
      </c>
    </row>
    <row r="58" spans="2:11" x14ac:dyDescent="0.2">
      <c r="B58" s="181" t="s">
        <v>261</v>
      </c>
      <c r="C58" s="181">
        <v>152</v>
      </c>
      <c r="D58" s="181">
        <v>79</v>
      </c>
      <c r="E58" s="181">
        <v>234</v>
      </c>
      <c r="F58" s="182">
        <f t="shared" si="12"/>
        <v>6.1306295684979955E-3</v>
      </c>
      <c r="G58" s="181">
        <v>246</v>
      </c>
      <c r="H58" s="181">
        <v>26</v>
      </c>
      <c r="I58" s="181">
        <f t="shared" si="13"/>
        <v>272</v>
      </c>
      <c r="J58" s="182">
        <f t="shared" si="14"/>
        <v>3.4338231581073574E-3</v>
      </c>
      <c r="K58" s="181">
        <f t="shared" si="11"/>
        <v>506</v>
      </c>
    </row>
    <row r="59" spans="2:11" x14ac:dyDescent="0.2">
      <c r="B59" s="181" t="s">
        <v>262</v>
      </c>
      <c r="C59" s="181">
        <v>1298</v>
      </c>
      <c r="D59" s="181">
        <v>454</v>
      </c>
      <c r="E59" s="181">
        <v>2712</v>
      </c>
      <c r="F59" s="182">
        <f t="shared" si="12"/>
        <v>7.1052424742592157E-2</v>
      </c>
      <c r="G59" s="181">
        <v>2868</v>
      </c>
      <c r="H59" s="181">
        <v>188</v>
      </c>
      <c r="I59" s="181">
        <f t="shared" si="13"/>
        <v>3056</v>
      </c>
      <c r="J59" s="182">
        <f t="shared" si="14"/>
        <v>3.858001312932384E-2</v>
      </c>
      <c r="K59" s="181">
        <f t="shared" si="11"/>
        <v>5768</v>
      </c>
    </row>
    <row r="60" spans="2:11" x14ac:dyDescent="0.2">
      <c r="B60" s="181" t="s">
        <v>263</v>
      </c>
      <c r="C60" s="181">
        <v>1692</v>
      </c>
      <c r="D60" s="181">
        <v>472</v>
      </c>
      <c r="E60" s="181">
        <v>4099</v>
      </c>
      <c r="F60" s="182">
        <f t="shared" si="12"/>
        <v>0.10739081453535591</v>
      </c>
      <c r="G60" s="181">
        <v>4256</v>
      </c>
      <c r="H60" s="181">
        <v>207</v>
      </c>
      <c r="I60" s="181">
        <f t="shared" si="13"/>
        <v>4463</v>
      </c>
      <c r="J60" s="182">
        <f t="shared" si="14"/>
        <v>5.6342473362621825E-2</v>
      </c>
      <c r="K60" s="181">
        <f t="shared" si="11"/>
        <v>8562</v>
      </c>
    </row>
    <row r="61" spans="2:11" x14ac:dyDescent="0.2">
      <c r="B61" s="181" t="s">
        <v>264</v>
      </c>
      <c r="C61" s="181">
        <v>965</v>
      </c>
      <c r="D61" s="181">
        <v>318</v>
      </c>
      <c r="E61" s="181">
        <v>3373</v>
      </c>
      <c r="F61" s="182">
        <f t="shared" si="12"/>
        <v>8.8370143310015983E-2</v>
      </c>
      <c r="G61" s="181">
        <v>3563</v>
      </c>
      <c r="H61" s="181">
        <v>163</v>
      </c>
      <c r="I61" s="181">
        <f t="shared" si="13"/>
        <v>3726</v>
      </c>
      <c r="J61" s="182">
        <f t="shared" si="14"/>
        <v>4.7038327526132406E-2</v>
      </c>
      <c r="K61" s="181">
        <f t="shared" si="11"/>
        <v>7099</v>
      </c>
    </row>
    <row r="62" spans="2:11" x14ac:dyDescent="0.2">
      <c r="B62" s="181" t="s">
        <v>265</v>
      </c>
      <c r="C62" s="181">
        <v>281</v>
      </c>
      <c r="D62" s="181">
        <v>85</v>
      </c>
      <c r="E62" s="181">
        <v>793</v>
      </c>
      <c r="F62" s="182">
        <f t="shared" si="12"/>
        <v>2.077602242657654E-2</v>
      </c>
      <c r="G62" s="181">
        <v>828</v>
      </c>
      <c r="H62" s="181">
        <v>43</v>
      </c>
      <c r="I62" s="181">
        <f t="shared" si="13"/>
        <v>871</v>
      </c>
      <c r="J62" s="182">
        <f t="shared" si="14"/>
        <v>1.0995808715851133E-2</v>
      </c>
      <c r="K62" s="181">
        <f t="shared" si="11"/>
        <v>1664</v>
      </c>
    </row>
    <row r="63" spans="2:11" x14ac:dyDescent="0.2">
      <c r="B63" s="181" t="s">
        <v>266</v>
      </c>
      <c r="C63" s="181">
        <v>810</v>
      </c>
      <c r="D63" s="181">
        <v>279</v>
      </c>
      <c r="E63" s="181">
        <v>2218</v>
      </c>
      <c r="F63" s="182">
        <f t="shared" si="12"/>
        <v>5.8109984542429723E-2</v>
      </c>
      <c r="G63" s="181">
        <v>2327</v>
      </c>
      <c r="H63" s="181">
        <v>108</v>
      </c>
      <c r="I63" s="181">
        <f t="shared" si="13"/>
        <v>2435</v>
      </c>
      <c r="J63" s="182">
        <f t="shared" si="14"/>
        <v>3.0740291874968437E-2</v>
      </c>
      <c r="K63" s="181">
        <f t="shared" si="11"/>
        <v>4653</v>
      </c>
    </row>
    <row r="64" spans="2:11" x14ac:dyDescent="0.2">
      <c r="B64" s="181" t="s">
        <v>267</v>
      </c>
      <c r="C64" s="181">
        <v>190</v>
      </c>
      <c r="D64" s="181">
        <v>43</v>
      </c>
      <c r="E64" s="181">
        <v>280</v>
      </c>
      <c r="F64" s="182">
        <f t="shared" si="12"/>
        <v>7.3357960648693966E-3</v>
      </c>
      <c r="G64" s="181">
        <v>296</v>
      </c>
      <c r="H64" s="181">
        <v>18</v>
      </c>
      <c r="I64" s="181">
        <f t="shared" si="13"/>
        <v>314</v>
      </c>
      <c r="J64" s="182">
        <f t="shared" si="14"/>
        <v>3.9640458516386409E-3</v>
      </c>
      <c r="K64" s="181">
        <f t="shared" si="11"/>
        <v>594</v>
      </c>
    </row>
    <row r="65" spans="2:11" x14ac:dyDescent="0.2">
      <c r="B65" s="181" t="s">
        <v>268</v>
      </c>
      <c r="C65" s="181">
        <v>2615</v>
      </c>
      <c r="D65" s="181">
        <v>767</v>
      </c>
      <c r="E65" s="181">
        <v>6519</v>
      </c>
      <c r="F65" s="182">
        <f t="shared" si="12"/>
        <v>0.17079305195315569</v>
      </c>
      <c r="G65" s="181">
        <v>6856</v>
      </c>
      <c r="H65" s="181">
        <v>418</v>
      </c>
      <c r="I65" s="181">
        <f t="shared" si="13"/>
        <v>7274</v>
      </c>
      <c r="J65" s="182">
        <f t="shared" si="14"/>
        <v>9.1829520779679846E-2</v>
      </c>
      <c r="K65" s="181">
        <f t="shared" si="11"/>
        <v>13793</v>
      </c>
    </row>
    <row r="66" spans="2:11" x14ac:dyDescent="0.2">
      <c r="B66" s="181" t="s">
        <v>269</v>
      </c>
      <c r="C66" s="181">
        <v>698</v>
      </c>
      <c r="D66" s="181">
        <v>247</v>
      </c>
      <c r="E66" s="181">
        <v>1539</v>
      </c>
      <c r="F66" s="182">
        <f t="shared" si="12"/>
        <v>4.0320679085121436E-2</v>
      </c>
      <c r="G66" s="181">
        <v>1607</v>
      </c>
      <c r="H66" s="181">
        <v>98</v>
      </c>
      <c r="I66" s="181">
        <f t="shared" si="13"/>
        <v>1705</v>
      </c>
      <c r="J66" s="182">
        <f t="shared" si="14"/>
        <v>2.1524516487400898E-2</v>
      </c>
      <c r="K66" s="181">
        <f t="shared" si="11"/>
        <v>3244</v>
      </c>
    </row>
    <row r="67" spans="2:11" x14ac:dyDescent="0.2">
      <c r="B67" s="181" t="s">
        <v>270</v>
      </c>
      <c r="C67" s="181">
        <v>494</v>
      </c>
      <c r="D67" s="181">
        <v>173</v>
      </c>
      <c r="E67" s="181">
        <v>1347</v>
      </c>
      <c r="F67" s="182">
        <f t="shared" si="12"/>
        <v>3.5290418926353845E-2</v>
      </c>
      <c r="G67" s="181">
        <v>1404</v>
      </c>
      <c r="H67" s="181">
        <v>62</v>
      </c>
      <c r="I67" s="181">
        <f t="shared" si="13"/>
        <v>1466</v>
      </c>
      <c r="J67" s="182">
        <f t="shared" si="14"/>
        <v>1.8507296874210977E-2</v>
      </c>
      <c r="K67" s="181">
        <f t="shared" si="11"/>
        <v>2813</v>
      </c>
    </row>
    <row r="68" spans="2:11" x14ac:dyDescent="0.2">
      <c r="B68" s="181" t="s">
        <v>271</v>
      </c>
      <c r="C68" s="181">
        <v>5565</v>
      </c>
      <c r="D68" s="181">
        <v>2004</v>
      </c>
      <c r="E68" s="181">
        <v>14224</v>
      </c>
      <c r="F68" s="182">
        <f t="shared" si="12"/>
        <v>0.37265844009536536</v>
      </c>
      <c r="G68" s="181">
        <v>14977</v>
      </c>
      <c r="H68" s="181">
        <v>1027</v>
      </c>
      <c r="I68" s="181">
        <f t="shared" si="13"/>
        <v>16004</v>
      </c>
      <c r="J68" s="182">
        <f t="shared" si="14"/>
        <v>0.20204009493511085</v>
      </c>
      <c r="K68" s="181">
        <f t="shared" si="11"/>
        <v>30228</v>
      </c>
    </row>
    <row r="69" spans="2:11" x14ac:dyDescent="0.2">
      <c r="B69" s="181" t="s">
        <v>58</v>
      </c>
      <c r="C69" s="181">
        <v>690</v>
      </c>
      <c r="D69" s="181">
        <v>360</v>
      </c>
      <c r="E69" s="181">
        <v>1520</v>
      </c>
      <c r="F69" s="182">
        <f t="shared" si="12"/>
        <v>3.9822892923576728E-2</v>
      </c>
      <c r="G69" s="181">
        <v>1640</v>
      </c>
      <c r="H69" s="181">
        <v>134</v>
      </c>
      <c r="I69" s="181">
        <f t="shared" si="13"/>
        <v>1774</v>
      </c>
      <c r="J69" s="182">
        <f t="shared" si="14"/>
        <v>2.239559662677372E-2</v>
      </c>
      <c r="K69" s="181">
        <f t="shared" si="11"/>
        <v>3294</v>
      </c>
    </row>
    <row r="70" spans="2:11" x14ac:dyDescent="0.2">
      <c r="B70" s="181" t="s">
        <v>272</v>
      </c>
      <c r="C70" s="181">
        <v>261</v>
      </c>
      <c r="D70" s="181">
        <v>110</v>
      </c>
      <c r="E70" s="181">
        <v>645</v>
      </c>
      <c r="F70" s="182">
        <f t="shared" si="12"/>
        <v>1.689853022085986E-2</v>
      </c>
      <c r="G70" s="181">
        <v>673</v>
      </c>
      <c r="H70" s="181">
        <v>36</v>
      </c>
      <c r="I70" s="181">
        <f t="shared" si="13"/>
        <v>709</v>
      </c>
      <c r="J70" s="182">
        <f t="shared" si="14"/>
        <v>8.9506640408018989E-3</v>
      </c>
      <c r="K70" s="181">
        <f t="shared" si="11"/>
        <v>1354</v>
      </c>
    </row>
    <row r="71" spans="2:11" x14ac:dyDescent="0.2">
      <c r="B71" s="181" t="s">
        <v>273</v>
      </c>
      <c r="C71" s="181">
        <v>415</v>
      </c>
      <c r="D71" s="181">
        <v>138</v>
      </c>
      <c r="E71" s="181">
        <v>949</v>
      </c>
      <c r="F71" s="182">
        <f t="shared" si="12"/>
        <v>2.4863108805575206E-2</v>
      </c>
      <c r="G71" s="181">
        <v>990</v>
      </c>
      <c r="H71" s="181">
        <v>49</v>
      </c>
      <c r="I71" s="181">
        <f t="shared" si="13"/>
        <v>1039</v>
      </c>
      <c r="J71" s="182">
        <f t="shared" si="14"/>
        <v>1.3116699489976267E-2</v>
      </c>
      <c r="K71" s="181">
        <f t="shared" si="11"/>
        <v>1988</v>
      </c>
    </row>
    <row r="72" spans="2:11" x14ac:dyDescent="0.2">
      <c r="B72" s="181" t="s">
        <v>274</v>
      </c>
      <c r="C72" s="181">
        <v>3109</v>
      </c>
      <c r="D72" s="181">
        <v>948</v>
      </c>
      <c r="E72" s="181">
        <v>9382</v>
      </c>
      <c r="F72" s="182">
        <f t="shared" si="12"/>
        <v>0.24580156671644529</v>
      </c>
      <c r="G72" s="181">
        <v>9944</v>
      </c>
      <c r="H72" s="181">
        <v>596</v>
      </c>
      <c r="I72" s="181">
        <f t="shared" si="13"/>
        <v>10540</v>
      </c>
      <c r="J72" s="182">
        <f t="shared" si="14"/>
        <v>0.1330606473766601</v>
      </c>
      <c r="K72" s="181">
        <f t="shared" si="11"/>
        <v>19922</v>
      </c>
    </row>
    <row r="73" spans="2:11" x14ac:dyDescent="0.2">
      <c r="B73" s="181" t="s">
        <v>275</v>
      </c>
      <c r="C73" s="181">
        <v>526</v>
      </c>
      <c r="D73" s="181">
        <v>163</v>
      </c>
      <c r="E73" s="181">
        <v>1302</v>
      </c>
      <c r="F73" s="182">
        <f t="shared" si="12"/>
        <v>3.4111451701642696E-2</v>
      </c>
      <c r="G73" s="181">
        <v>1400</v>
      </c>
      <c r="H73" s="181">
        <v>82</v>
      </c>
      <c r="I73" s="181">
        <f t="shared" si="13"/>
        <v>1482</v>
      </c>
      <c r="J73" s="182">
        <f t="shared" si="14"/>
        <v>1.8709286471746706E-2</v>
      </c>
      <c r="K73" s="181">
        <f t="shared" si="11"/>
        <v>2784</v>
      </c>
    </row>
    <row r="74" spans="2:11" x14ac:dyDescent="0.2">
      <c r="B74" s="181" t="s">
        <v>276</v>
      </c>
      <c r="C74" s="181">
        <v>413</v>
      </c>
      <c r="D74" s="181">
        <v>116</v>
      </c>
      <c r="E74" s="181">
        <v>908</v>
      </c>
      <c r="F74" s="182">
        <f t="shared" si="12"/>
        <v>2.3788938667505043E-2</v>
      </c>
      <c r="G74" s="181">
        <v>947</v>
      </c>
      <c r="H74" s="181">
        <v>51</v>
      </c>
      <c r="I74" s="181">
        <f t="shared" si="13"/>
        <v>998</v>
      </c>
      <c r="J74" s="182">
        <f t="shared" si="14"/>
        <v>1.2599101146290965E-2</v>
      </c>
      <c r="K74" s="181">
        <f t="shared" si="11"/>
        <v>1906</v>
      </c>
    </row>
    <row r="75" spans="2:11" x14ac:dyDescent="0.2">
      <c r="B75" s="181" t="s">
        <v>277</v>
      </c>
      <c r="C75" s="181">
        <v>354</v>
      </c>
      <c r="D75" s="181">
        <v>155</v>
      </c>
      <c r="E75" s="181">
        <v>696</v>
      </c>
      <c r="F75" s="182">
        <f t="shared" si="12"/>
        <v>1.82346930755325E-2</v>
      </c>
      <c r="G75" s="181">
        <v>725</v>
      </c>
      <c r="H75" s="181">
        <v>47</v>
      </c>
      <c r="I75" s="181">
        <f t="shared" si="13"/>
        <v>772</v>
      </c>
      <c r="J75" s="182">
        <f t="shared" si="14"/>
        <v>9.7459980810988226E-3</v>
      </c>
      <c r="K75" s="181">
        <f t="shared" si="11"/>
        <v>1468</v>
      </c>
    </row>
    <row r="76" spans="2:11" x14ac:dyDescent="0.2">
      <c r="B76" s="181" t="s">
        <v>278</v>
      </c>
      <c r="C76" s="181">
        <v>1138</v>
      </c>
      <c r="D76" s="181">
        <v>577</v>
      </c>
      <c r="E76" s="181">
        <v>2743</v>
      </c>
      <c r="F76" s="182">
        <f t="shared" si="12"/>
        <v>7.1864602164059835E-2</v>
      </c>
      <c r="G76" s="181">
        <v>2896</v>
      </c>
      <c r="H76" s="181">
        <v>168</v>
      </c>
      <c r="I76" s="181">
        <f t="shared" si="13"/>
        <v>3064</v>
      </c>
      <c r="J76" s="182">
        <f t="shared" si="14"/>
        <v>3.8681007928091704E-2</v>
      </c>
      <c r="K76" s="181">
        <f t="shared" si="11"/>
        <v>5807</v>
      </c>
    </row>
    <row r="77" spans="2:11" x14ac:dyDescent="0.2">
      <c r="B77" s="181" t="s">
        <v>279</v>
      </c>
      <c r="C77" s="181">
        <v>1283</v>
      </c>
      <c r="D77" s="181">
        <v>368</v>
      </c>
      <c r="E77" s="181">
        <v>3536</v>
      </c>
      <c r="F77" s="182">
        <f t="shared" si="12"/>
        <v>9.2640624590636378E-2</v>
      </c>
      <c r="G77" s="181">
        <v>3709</v>
      </c>
      <c r="H77" s="181">
        <v>133</v>
      </c>
      <c r="I77" s="181">
        <f t="shared" si="13"/>
        <v>3842</v>
      </c>
      <c r="J77" s="182">
        <f t="shared" si="14"/>
        <v>4.8502752108266427E-2</v>
      </c>
      <c r="K77" s="181">
        <f t="shared" si="11"/>
        <v>7378</v>
      </c>
    </row>
    <row r="78" spans="2:11" x14ac:dyDescent="0.2">
      <c r="B78" s="181" t="s">
        <v>280</v>
      </c>
      <c r="C78" s="181">
        <v>552</v>
      </c>
      <c r="D78" s="181">
        <v>231</v>
      </c>
      <c r="E78" s="181">
        <v>1425</v>
      </c>
      <c r="F78" s="182">
        <f t="shared" si="12"/>
        <v>3.733396211585318E-2</v>
      </c>
      <c r="G78" s="181">
        <v>1508</v>
      </c>
      <c r="H78" s="181">
        <v>95</v>
      </c>
      <c r="I78" s="181">
        <f t="shared" si="13"/>
        <v>1603</v>
      </c>
      <c r="J78" s="182">
        <f t="shared" si="14"/>
        <v>2.023683280311064E-2</v>
      </c>
      <c r="K78" s="181">
        <f t="shared" si="11"/>
        <v>3028</v>
      </c>
    </row>
    <row r="79" spans="2:11" x14ac:dyDescent="0.2">
      <c r="B79" s="181" t="s">
        <v>281</v>
      </c>
      <c r="C79" s="181">
        <v>1362</v>
      </c>
      <c r="D79" s="181">
        <v>464</v>
      </c>
      <c r="E79" s="181">
        <v>3309</v>
      </c>
      <c r="F79" s="182">
        <f t="shared" si="12"/>
        <v>8.669338992376012E-2</v>
      </c>
      <c r="G79" s="181">
        <v>3467</v>
      </c>
      <c r="H79" s="181">
        <v>229</v>
      </c>
      <c r="I79" s="181">
        <f t="shared" si="13"/>
        <v>3696</v>
      </c>
      <c r="J79" s="182">
        <f t="shared" si="14"/>
        <v>4.6659597030752918E-2</v>
      </c>
      <c r="K79" s="181">
        <f t="shared" si="11"/>
        <v>7005</v>
      </c>
    </row>
    <row r="80" spans="2:11" x14ac:dyDescent="0.2">
      <c r="B80" s="183" t="s">
        <v>66</v>
      </c>
      <c r="C80" s="181">
        <f t="shared" ref="C80:H80" si="15">SUM(C50:C79)</f>
        <v>28447</v>
      </c>
      <c r="D80" s="181">
        <f t="shared" si="15"/>
        <v>9722</v>
      </c>
      <c r="E80" s="183">
        <f>C80+D80</f>
        <v>38169</v>
      </c>
      <c r="F80" s="214">
        <f t="shared" ref="F80" si="16">E80/$E$80</f>
        <v>1</v>
      </c>
      <c r="G80" s="181">
        <f t="shared" si="15"/>
        <v>74721</v>
      </c>
      <c r="H80" s="181">
        <f t="shared" si="15"/>
        <v>4491</v>
      </c>
      <c r="I80" s="183">
        <f t="shared" ref="I80" si="17">G80+H80</f>
        <v>79212</v>
      </c>
      <c r="J80" s="214">
        <f t="shared" ref="J80" si="18">I80/$I$80</f>
        <v>1</v>
      </c>
      <c r="K80" s="183">
        <f t="shared" ref="K80:K81" si="19">E80+I80</f>
        <v>117381</v>
      </c>
    </row>
    <row r="81" spans="2:11" ht="24" x14ac:dyDescent="0.2">
      <c r="B81" s="195" t="s">
        <v>84</v>
      </c>
      <c r="C81" s="196">
        <f>+C80/$K$80</f>
        <v>0.24234756902735535</v>
      </c>
      <c r="D81" s="196">
        <f>+D80/$K$80</f>
        <v>8.2824307170666467E-2</v>
      </c>
      <c r="E81" s="197">
        <f>C81+D81</f>
        <v>0.32517187619802179</v>
      </c>
      <c r="F81" s="197"/>
      <c r="G81" s="196">
        <f>+G80/$K$80</f>
        <v>0.63656809875533515</v>
      </c>
      <c r="H81" s="196">
        <f>+H80/$K$80</f>
        <v>3.8260025046642984E-2</v>
      </c>
      <c r="I81" s="197">
        <f>G81+H81</f>
        <v>0.6748281238019781</v>
      </c>
      <c r="J81" s="197"/>
      <c r="K81" s="197">
        <f t="shared" si="19"/>
        <v>0.99999999999999989</v>
      </c>
    </row>
    <row r="82" spans="2:11" x14ac:dyDescent="0.2">
      <c r="B82" s="188" t="s">
        <v>149</v>
      </c>
    </row>
    <row r="83" spans="2:11" x14ac:dyDescent="0.2">
      <c r="B83" s="188" t="s">
        <v>150</v>
      </c>
    </row>
  </sheetData>
  <mergeCells count="10">
    <mergeCell ref="B6:K6"/>
    <mergeCell ref="B5:K5"/>
    <mergeCell ref="B44:K44"/>
    <mergeCell ref="B45:K45"/>
    <mergeCell ref="B47:K47"/>
    <mergeCell ref="B48:B49"/>
    <mergeCell ref="C48:K48"/>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zoomScaleNormal="100" workbookViewId="0"/>
  </sheetViews>
  <sheetFormatPr baseColWidth="10" defaultRowHeight="12" x14ac:dyDescent="0.2"/>
  <cols>
    <col min="1" max="1" width="6" style="189" customWidth="1"/>
    <col min="2" max="2" width="18.140625" style="189" customWidth="1"/>
    <col min="3" max="3" width="7.85546875" style="189" bestFit="1" customWidth="1"/>
    <col min="4" max="4" width="7.28515625" style="189" bestFit="1" customWidth="1"/>
    <col min="5" max="6" width="7.28515625" style="189" customWidth="1"/>
    <col min="7" max="8" width="7.28515625" style="189" bestFit="1" customWidth="1"/>
    <col min="9" max="11" width="7.28515625" style="189" customWidth="1"/>
    <col min="12" max="12" width="9.7109375" style="189" customWidth="1"/>
    <col min="13" max="251" width="11.42578125" style="189"/>
    <col min="252" max="252" width="18.140625" style="189" customWidth="1"/>
    <col min="253" max="253" width="7.85546875" style="189" bestFit="1" customWidth="1"/>
    <col min="254" max="254" width="7.28515625" style="189" bestFit="1" customWidth="1"/>
    <col min="255" max="256" width="7.28515625" style="189" customWidth="1"/>
    <col min="257" max="258" width="7.28515625" style="189" bestFit="1" customWidth="1"/>
    <col min="259" max="261" width="7.28515625" style="189" customWidth="1"/>
    <col min="262" max="267" width="0" style="189" hidden="1" customWidth="1"/>
    <col min="268" max="268" width="9.7109375" style="189" customWidth="1"/>
    <col min="269" max="507" width="11.42578125" style="189"/>
    <col min="508" max="508" width="18.140625" style="189" customWidth="1"/>
    <col min="509" max="509" width="7.85546875" style="189" bestFit="1" customWidth="1"/>
    <col min="510" max="510" width="7.28515625" style="189" bestFit="1" customWidth="1"/>
    <col min="511" max="512" width="7.28515625" style="189" customWidth="1"/>
    <col min="513" max="514" width="7.28515625" style="189" bestFit="1" customWidth="1"/>
    <col min="515" max="517" width="7.28515625" style="189" customWidth="1"/>
    <col min="518" max="523" width="0" style="189" hidden="1" customWidth="1"/>
    <col min="524" max="524" width="9.7109375" style="189" customWidth="1"/>
    <col min="525" max="763" width="11.42578125" style="189"/>
    <col min="764" max="764" width="18.140625" style="189" customWidth="1"/>
    <col min="765" max="765" width="7.85546875" style="189" bestFit="1" customWidth="1"/>
    <col min="766" max="766" width="7.28515625" style="189" bestFit="1" customWidth="1"/>
    <col min="767" max="768" width="7.28515625" style="189" customWidth="1"/>
    <col min="769" max="770" width="7.28515625" style="189" bestFit="1" customWidth="1"/>
    <col min="771" max="773" width="7.28515625" style="189" customWidth="1"/>
    <col min="774" max="779" width="0" style="189" hidden="1" customWidth="1"/>
    <col min="780" max="780" width="9.7109375" style="189" customWidth="1"/>
    <col min="781" max="1019" width="11.42578125" style="189"/>
    <col min="1020" max="1020" width="18.140625" style="189" customWidth="1"/>
    <col min="1021" max="1021" width="7.85546875" style="189" bestFit="1" customWidth="1"/>
    <col min="1022" max="1022" width="7.28515625" style="189" bestFit="1" customWidth="1"/>
    <col min="1023" max="1024" width="7.28515625" style="189" customWidth="1"/>
    <col min="1025" max="1026" width="7.28515625" style="189" bestFit="1" customWidth="1"/>
    <col min="1027" max="1029" width="7.28515625" style="189" customWidth="1"/>
    <col min="1030" max="1035" width="0" style="189" hidden="1" customWidth="1"/>
    <col min="1036" max="1036" width="9.7109375" style="189" customWidth="1"/>
    <col min="1037" max="1275" width="11.42578125" style="189"/>
    <col min="1276" max="1276" width="18.140625" style="189" customWidth="1"/>
    <col min="1277" max="1277" width="7.85546875" style="189" bestFit="1" customWidth="1"/>
    <col min="1278" max="1278" width="7.28515625" style="189" bestFit="1" customWidth="1"/>
    <col min="1279" max="1280" width="7.28515625" style="189" customWidth="1"/>
    <col min="1281" max="1282" width="7.28515625" style="189" bestFit="1" customWidth="1"/>
    <col min="1283" max="1285" width="7.28515625" style="189" customWidth="1"/>
    <col min="1286" max="1291" width="0" style="189" hidden="1" customWidth="1"/>
    <col min="1292" max="1292" width="9.7109375" style="189" customWidth="1"/>
    <col min="1293" max="1531" width="11.42578125" style="189"/>
    <col min="1532" max="1532" width="18.140625" style="189" customWidth="1"/>
    <col min="1533" max="1533" width="7.85546875" style="189" bestFit="1" customWidth="1"/>
    <col min="1534" max="1534" width="7.28515625" style="189" bestFit="1" customWidth="1"/>
    <col min="1535" max="1536" width="7.28515625" style="189" customWidth="1"/>
    <col min="1537" max="1538" width="7.28515625" style="189" bestFit="1" customWidth="1"/>
    <col min="1539" max="1541" width="7.28515625" style="189" customWidth="1"/>
    <col min="1542" max="1547" width="0" style="189" hidden="1" customWidth="1"/>
    <col min="1548" max="1548" width="9.7109375" style="189" customWidth="1"/>
    <col min="1549" max="1787" width="11.42578125" style="189"/>
    <col min="1788" max="1788" width="18.140625" style="189" customWidth="1"/>
    <col min="1789" max="1789" width="7.85546875" style="189" bestFit="1" customWidth="1"/>
    <col min="1790" max="1790" width="7.28515625" style="189" bestFit="1" customWidth="1"/>
    <col min="1791" max="1792" width="7.28515625" style="189" customWidth="1"/>
    <col min="1793" max="1794" width="7.28515625" style="189" bestFit="1" customWidth="1"/>
    <col min="1795" max="1797" width="7.28515625" style="189" customWidth="1"/>
    <col min="1798" max="1803" width="0" style="189" hidden="1" customWidth="1"/>
    <col min="1804" max="1804" width="9.7109375" style="189" customWidth="1"/>
    <col min="1805" max="2043" width="11.42578125" style="189"/>
    <col min="2044" max="2044" width="18.140625" style="189" customWidth="1"/>
    <col min="2045" max="2045" width="7.85546875" style="189" bestFit="1" customWidth="1"/>
    <col min="2046" max="2046" width="7.28515625" style="189" bestFit="1" customWidth="1"/>
    <col min="2047" max="2048" width="7.28515625" style="189" customWidth="1"/>
    <col min="2049" max="2050" width="7.28515625" style="189" bestFit="1" customWidth="1"/>
    <col min="2051" max="2053" width="7.28515625" style="189" customWidth="1"/>
    <col min="2054" max="2059" width="0" style="189" hidden="1" customWidth="1"/>
    <col min="2060" max="2060" width="9.7109375" style="189" customWidth="1"/>
    <col min="2061" max="2299" width="11.42578125" style="189"/>
    <col min="2300" max="2300" width="18.140625" style="189" customWidth="1"/>
    <col min="2301" max="2301" width="7.85546875" style="189" bestFit="1" customWidth="1"/>
    <col min="2302" max="2302" width="7.28515625" style="189" bestFit="1" customWidth="1"/>
    <col min="2303" max="2304" width="7.28515625" style="189" customWidth="1"/>
    <col min="2305" max="2306" width="7.28515625" style="189" bestFit="1" customWidth="1"/>
    <col min="2307" max="2309" width="7.28515625" style="189" customWidth="1"/>
    <col min="2310" max="2315" width="0" style="189" hidden="1" customWidth="1"/>
    <col min="2316" max="2316" width="9.7109375" style="189" customWidth="1"/>
    <col min="2317" max="2555" width="11.42578125" style="189"/>
    <col min="2556" max="2556" width="18.140625" style="189" customWidth="1"/>
    <col min="2557" max="2557" width="7.85546875" style="189" bestFit="1" customWidth="1"/>
    <col min="2558" max="2558" width="7.28515625" style="189" bestFit="1" customWidth="1"/>
    <col min="2559" max="2560" width="7.28515625" style="189" customWidth="1"/>
    <col min="2561" max="2562" width="7.28515625" style="189" bestFit="1" customWidth="1"/>
    <col min="2563" max="2565" width="7.28515625" style="189" customWidth="1"/>
    <col min="2566" max="2571" width="0" style="189" hidden="1" customWidth="1"/>
    <col min="2572" max="2572" width="9.7109375" style="189" customWidth="1"/>
    <col min="2573" max="2811" width="11.42578125" style="189"/>
    <col min="2812" max="2812" width="18.140625" style="189" customWidth="1"/>
    <col min="2813" max="2813" width="7.85546875" style="189" bestFit="1" customWidth="1"/>
    <col min="2814" max="2814" width="7.28515625" style="189" bestFit="1" customWidth="1"/>
    <col min="2815" max="2816" width="7.28515625" style="189" customWidth="1"/>
    <col min="2817" max="2818" width="7.28515625" style="189" bestFit="1" customWidth="1"/>
    <col min="2819" max="2821" width="7.28515625" style="189" customWidth="1"/>
    <col min="2822" max="2827" width="0" style="189" hidden="1" customWidth="1"/>
    <col min="2828" max="2828" width="9.7109375" style="189" customWidth="1"/>
    <col min="2829" max="3067" width="11.42578125" style="189"/>
    <col min="3068" max="3068" width="18.140625" style="189" customWidth="1"/>
    <col min="3069" max="3069" width="7.85546875" style="189" bestFit="1" customWidth="1"/>
    <col min="3070" max="3070" width="7.28515625" style="189" bestFit="1" customWidth="1"/>
    <col min="3071" max="3072" width="7.28515625" style="189" customWidth="1"/>
    <col min="3073" max="3074" width="7.28515625" style="189" bestFit="1" customWidth="1"/>
    <col min="3075" max="3077" width="7.28515625" style="189" customWidth="1"/>
    <col min="3078" max="3083" width="0" style="189" hidden="1" customWidth="1"/>
    <col min="3084" max="3084" width="9.7109375" style="189" customWidth="1"/>
    <col min="3085" max="3323" width="11.42578125" style="189"/>
    <col min="3324" max="3324" width="18.140625" style="189" customWidth="1"/>
    <col min="3325" max="3325" width="7.85546875" style="189" bestFit="1" customWidth="1"/>
    <col min="3326" max="3326" width="7.28515625" style="189" bestFit="1" customWidth="1"/>
    <col min="3327" max="3328" width="7.28515625" style="189" customWidth="1"/>
    <col min="3329" max="3330" width="7.28515625" style="189" bestFit="1" customWidth="1"/>
    <col min="3331" max="3333" width="7.28515625" style="189" customWidth="1"/>
    <col min="3334" max="3339" width="0" style="189" hidden="1" customWidth="1"/>
    <col min="3340" max="3340" width="9.7109375" style="189" customWidth="1"/>
    <col min="3341" max="3579" width="11.42578125" style="189"/>
    <col min="3580" max="3580" width="18.140625" style="189" customWidth="1"/>
    <col min="3581" max="3581" width="7.85546875" style="189" bestFit="1" customWidth="1"/>
    <col min="3582" max="3582" width="7.28515625" style="189" bestFit="1" customWidth="1"/>
    <col min="3583" max="3584" width="7.28515625" style="189" customWidth="1"/>
    <col min="3585" max="3586" width="7.28515625" style="189" bestFit="1" customWidth="1"/>
    <col min="3587" max="3589" width="7.28515625" style="189" customWidth="1"/>
    <col min="3590" max="3595" width="0" style="189" hidden="1" customWidth="1"/>
    <col min="3596" max="3596" width="9.7109375" style="189" customWidth="1"/>
    <col min="3597" max="3835" width="11.42578125" style="189"/>
    <col min="3836" max="3836" width="18.140625" style="189" customWidth="1"/>
    <col min="3837" max="3837" width="7.85546875" style="189" bestFit="1" customWidth="1"/>
    <col min="3838" max="3838" width="7.28515625" style="189" bestFit="1" customWidth="1"/>
    <col min="3839" max="3840" width="7.28515625" style="189" customWidth="1"/>
    <col min="3841" max="3842" width="7.28515625" style="189" bestFit="1" customWidth="1"/>
    <col min="3843" max="3845" width="7.28515625" style="189" customWidth="1"/>
    <col min="3846" max="3851" width="0" style="189" hidden="1" customWidth="1"/>
    <col min="3852" max="3852" width="9.7109375" style="189" customWidth="1"/>
    <col min="3853" max="4091" width="11.42578125" style="189"/>
    <col min="4092" max="4092" width="18.140625" style="189" customWidth="1"/>
    <col min="4093" max="4093" width="7.85546875" style="189" bestFit="1" customWidth="1"/>
    <col min="4094" max="4094" width="7.28515625" style="189" bestFit="1" customWidth="1"/>
    <col min="4095" max="4096" width="7.28515625" style="189" customWidth="1"/>
    <col min="4097" max="4098" width="7.28515625" style="189" bestFit="1" customWidth="1"/>
    <col min="4099" max="4101" width="7.28515625" style="189" customWidth="1"/>
    <col min="4102" max="4107" width="0" style="189" hidden="1" customWidth="1"/>
    <col min="4108" max="4108" width="9.7109375" style="189" customWidth="1"/>
    <col min="4109" max="4347" width="11.42578125" style="189"/>
    <col min="4348" max="4348" width="18.140625" style="189" customWidth="1"/>
    <col min="4349" max="4349" width="7.85546875" style="189" bestFit="1" customWidth="1"/>
    <col min="4350" max="4350" width="7.28515625" style="189" bestFit="1" customWidth="1"/>
    <col min="4351" max="4352" width="7.28515625" style="189" customWidth="1"/>
    <col min="4353" max="4354" width="7.28515625" style="189" bestFit="1" customWidth="1"/>
    <col min="4355" max="4357" width="7.28515625" style="189" customWidth="1"/>
    <col min="4358" max="4363" width="0" style="189" hidden="1" customWidth="1"/>
    <col min="4364" max="4364" width="9.7109375" style="189" customWidth="1"/>
    <col min="4365" max="4603" width="11.42578125" style="189"/>
    <col min="4604" max="4604" width="18.140625" style="189" customWidth="1"/>
    <col min="4605" max="4605" width="7.85546875" style="189" bestFit="1" customWidth="1"/>
    <col min="4606" max="4606" width="7.28515625" style="189" bestFit="1" customWidth="1"/>
    <col min="4607" max="4608" width="7.28515625" style="189" customWidth="1"/>
    <col min="4609" max="4610" width="7.28515625" style="189" bestFit="1" customWidth="1"/>
    <col min="4611" max="4613" width="7.28515625" style="189" customWidth="1"/>
    <col min="4614" max="4619" width="0" style="189" hidden="1" customWidth="1"/>
    <col min="4620" max="4620" width="9.7109375" style="189" customWidth="1"/>
    <col min="4621" max="4859" width="11.42578125" style="189"/>
    <col min="4860" max="4860" width="18.140625" style="189" customWidth="1"/>
    <col min="4861" max="4861" width="7.85546875" style="189" bestFit="1" customWidth="1"/>
    <col min="4862" max="4862" width="7.28515625" style="189" bestFit="1" customWidth="1"/>
    <col min="4863" max="4864" width="7.28515625" style="189" customWidth="1"/>
    <col min="4865" max="4866" width="7.28515625" style="189" bestFit="1" customWidth="1"/>
    <col min="4867" max="4869" width="7.28515625" style="189" customWidth="1"/>
    <col min="4870" max="4875" width="0" style="189" hidden="1" customWidth="1"/>
    <col min="4876" max="4876" width="9.7109375" style="189" customWidth="1"/>
    <col min="4877" max="5115" width="11.42578125" style="189"/>
    <col min="5116" max="5116" width="18.140625" style="189" customWidth="1"/>
    <col min="5117" max="5117" width="7.85546875" style="189" bestFit="1" customWidth="1"/>
    <col min="5118" max="5118" width="7.28515625" style="189" bestFit="1" customWidth="1"/>
    <col min="5119" max="5120" width="7.28515625" style="189" customWidth="1"/>
    <col min="5121" max="5122" width="7.28515625" style="189" bestFit="1" customWidth="1"/>
    <col min="5123" max="5125" width="7.28515625" style="189" customWidth="1"/>
    <col min="5126" max="5131" width="0" style="189" hidden="1" customWidth="1"/>
    <col min="5132" max="5132" width="9.7109375" style="189" customWidth="1"/>
    <col min="5133" max="5371" width="11.42578125" style="189"/>
    <col min="5372" max="5372" width="18.140625" style="189" customWidth="1"/>
    <col min="5373" max="5373" width="7.85546875" style="189" bestFit="1" customWidth="1"/>
    <col min="5374" max="5374" width="7.28515625" style="189" bestFit="1" customWidth="1"/>
    <col min="5375" max="5376" width="7.28515625" style="189" customWidth="1"/>
    <col min="5377" max="5378" width="7.28515625" style="189" bestFit="1" customWidth="1"/>
    <col min="5379" max="5381" width="7.28515625" style="189" customWidth="1"/>
    <col min="5382" max="5387" width="0" style="189" hidden="1" customWidth="1"/>
    <col min="5388" max="5388" width="9.7109375" style="189" customWidth="1"/>
    <col min="5389" max="5627" width="11.42578125" style="189"/>
    <col min="5628" max="5628" width="18.140625" style="189" customWidth="1"/>
    <col min="5629" max="5629" width="7.85546875" style="189" bestFit="1" customWidth="1"/>
    <col min="5630" max="5630" width="7.28515625" style="189" bestFit="1" customWidth="1"/>
    <col min="5631" max="5632" width="7.28515625" style="189" customWidth="1"/>
    <col min="5633" max="5634" width="7.28515625" style="189" bestFit="1" customWidth="1"/>
    <col min="5635" max="5637" width="7.28515625" style="189" customWidth="1"/>
    <col min="5638" max="5643" width="0" style="189" hidden="1" customWidth="1"/>
    <col min="5644" max="5644" width="9.7109375" style="189" customWidth="1"/>
    <col min="5645" max="5883" width="11.42578125" style="189"/>
    <col min="5884" max="5884" width="18.140625" style="189" customWidth="1"/>
    <col min="5885" max="5885" width="7.85546875" style="189" bestFit="1" customWidth="1"/>
    <col min="5886" max="5886" width="7.28515625" style="189" bestFit="1" customWidth="1"/>
    <col min="5887" max="5888" width="7.28515625" style="189" customWidth="1"/>
    <col min="5889" max="5890" width="7.28515625" style="189" bestFit="1" customWidth="1"/>
    <col min="5891" max="5893" width="7.28515625" style="189" customWidth="1"/>
    <col min="5894" max="5899" width="0" style="189" hidden="1" customWidth="1"/>
    <col min="5900" max="5900" width="9.7109375" style="189" customWidth="1"/>
    <col min="5901" max="6139" width="11.42578125" style="189"/>
    <col min="6140" max="6140" width="18.140625" style="189" customWidth="1"/>
    <col min="6141" max="6141" width="7.85546875" style="189" bestFit="1" customWidth="1"/>
    <col min="6142" max="6142" width="7.28515625" style="189" bestFit="1" customWidth="1"/>
    <col min="6143" max="6144" width="7.28515625" style="189" customWidth="1"/>
    <col min="6145" max="6146" width="7.28515625" style="189" bestFit="1" customWidth="1"/>
    <col min="6147" max="6149" width="7.28515625" style="189" customWidth="1"/>
    <col min="6150" max="6155" width="0" style="189" hidden="1" customWidth="1"/>
    <col min="6156" max="6156" width="9.7109375" style="189" customWidth="1"/>
    <col min="6157" max="6395" width="11.42578125" style="189"/>
    <col min="6396" max="6396" width="18.140625" style="189" customWidth="1"/>
    <col min="6397" max="6397" width="7.85546875" style="189" bestFit="1" customWidth="1"/>
    <col min="6398" max="6398" width="7.28515625" style="189" bestFit="1" customWidth="1"/>
    <col min="6399" max="6400" width="7.28515625" style="189" customWidth="1"/>
    <col min="6401" max="6402" width="7.28515625" style="189" bestFit="1" customWidth="1"/>
    <col min="6403" max="6405" width="7.28515625" style="189" customWidth="1"/>
    <col min="6406" max="6411" width="0" style="189" hidden="1" customWidth="1"/>
    <col min="6412" max="6412" width="9.7109375" style="189" customWidth="1"/>
    <col min="6413" max="6651" width="11.42578125" style="189"/>
    <col min="6652" max="6652" width="18.140625" style="189" customWidth="1"/>
    <col min="6653" max="6653" width="7.85546875" style="189" bestFit="1" customWidth="1"/>
    <col min="6654" max="6654" width="7.28515625" style="189" bestFit="1" customWidth="1"/>
    <col min="6655" max="6656" width="7.28515625" style="189" customWidth="1"/>
    <col min="6657" max="6658" width="7.28515625" style="189" bestFit="1" customWidth="1"/>
    <col min="6659" max="6661" width="7.28515625" style="189" customWidth="1"/>
    <col min="6662" max="6667" width="0" style="189" hidden="1" customWidth="1"/>
    <col min="6668" max="6668" width="9.7109375" style="189" customWidth="1"/>
    <col min="6669" max="6907" width="11.42578125" style="189"/>
    <col min="6908" max="6908" width="18.140625" style="189" customWidth="1"/>
    <col min="6909" max="6909" width="7.85546875" style="189" bestFit="1" customWidth="1"/>
    <col min="6910" max="6910" width="7.28515625" style="189" bestFit="1" customWidth="1"/>
    <col min="6911" max="6912" width="7.28515625" style="189" customWidth="1"/>
    <col min="6913" max="6914" width="7.28515625" style="189" bestFit="1" customWidth="1"/>
    <col min="6915" max="6917" width="7.28515625" style="189" customWidth="1"/>
    <col min="6918" max="6923" width="0" style="189" hidden="1" customWidth="1"/>
    <col min="6924" max="6924" width="9.7109375" style="189" customWidth="1"/>
    <col min="6925" max="7163" width="11.42578125" style="189"/>
    <col min="7164" max="7164" width="18.140625" style="189" customWidth="1"/>
    <col min="7165" max="7165" width="7.85546875" style="189" bestFit="1" customWidth="1"/>
    <col min="7166" max="7166" width="7.28515625" style="189" bestFit="1" customWidth="1"/>
    <col min="7167" max="7168" width="7.28515625" style="189" customWidth="1"/>
    <col min="7169" max="7170" width="7.28515625" style="189" bestFit="1" customWidth="1"/>
    <col min="7171" max="7173" width="7.28515625" style="189" customWidth="1"/>
    <col min="7174" max="7179" width="0" style="189" hidden="1" customWidth="1"/>
    <col min="7180" max="7180" width="9.7109375" style="189" customWidth="1"/>
    <col min="7181" max="7419" width="11.42578125" style="189"/>
    <col min="7420" max="7420" width="18.140625" style="189" customWidth="1"/>
    <col min="7421" max="7421" width="7.85546875" style="189" bestFit="1" customWidth="1"/>
    <col min="7422" max="7422" width="7.28515625" style="189" bestFit="1" customWidth="1"/>
    <col min="7423" max="7424" width="7.28515625" style="189" customWidth="1"/>
    <col min="7425" max="7426" width="7.28515625" style="189" bestFit="1" customWidth="1"/>
    <col min="7427" max="7429" width="7.28515625" style="189" customWidth="1"/>
    <col min="7430" max="7435" width="0" style="189" hidden="1" customWidth="1"/>
    <col min="7436" max="7436" width="9.7109375" style="189" customWidth="1"/>
    <col min="7437" max="7675" width="11.42578125" style="189"/>
    <col min="7676" max="7676" width="18.140625" style="189" customWidth="1"/>
    <col min="7677" max="7677" width="7.85546875" style="189" bestFit="1" customWidth="1"/>
    <col min="7678" max="7678" width="7.28515625" style="189" bestFit="1" customWidth="1"/>
    <col min="7679" max="7680" width="7.28515625" style="189" customWidth="1"/>
    <col min="7681" max="7682" width="7.28515625" style="189" bestFit="1" customWidth="1"/>
    <col min="7683" max="7685" width="7.28515625" style="189" customWidth="1"/>
    <col min="7686" max="7691" width="0" style="189" hidden="1" customWidth="1"/>
    <col min="7692" max="7692" width="9.7109375" style="189" customWidth="1"/>
    <col min="7693" max="7931" width="11.42578125" style="189"/>
    <col min="7932" max="7932" width="18.140625" style="189" customWidth="1"/>
    <col min="7933" max="7933" width="7.85546875" style="189" bestFit="1" customWidth="1"/>
    <col min="7934" max="7934" width="7.28515625" style="189" bestFit="1" customWidth="1"/>
    <col min="7935" max="7936" width="7.28515625" style="189" customWidth="1"/>
    <col min="7937" max="7938" width="7.28515625" style="189" bestFit="1" customWidth="1"/>
    <col min="7939" max="7941" width="7.28515625" style="189" customWidth="1"/>
    <col min="7942" max="7947" width="0" style="189" hidden="1" customWidth="1"/>
    <col min="7948" max="7948" width="9.7109375" style="189" customWidth="1"/>
    <col min="7949" max="8187" width="11.42578125" style="189"/>
    <col min="8188" max="8188" width="18.140625" style="189" customWidth="1"/>
    <col min="8189" max="8189" width="7.85546875" style="189" bestFit="1" customWidth="1"/>
    <col min="8190" max="8190" width="7.28515625" style="189" bestFit="1" customWidth="1"/>
    <col min="8191" max="8192" width="7.28515625" style="189" customWidth="1"/>
    <col min="8193" max="8194" width="7.28515625" style="189" bestFit="1" customWidth="1"/>
    <col min="8195" max="8197" width="7.28515625" style="189" customWidth="1"/>
    <col min="8198" max="8203" width="0" style="189" hidden="1" customWidth="1"/>
    <col min="8204" max="8204" width="9.7109375" style="189" customWidth="1"/>
    <col min="8205" max="8443" width="11.42578125" style="189"/>
    <col min="8444" max="8444" width="18.140625" style="189" customWidth="1"/>
    <col min="8445" max="8445" width="7.85546875" style="189" bestFit="1" customWidth="1"/>
    <col min="8446" max="8446" width="7.28515625" style="189" bestFit="1" customWidth="1"/>
    <col min="8447" max="8448" width="7.28515625" style="189" customWidth="1"/>
    <col min="8449" max="8450" width="7.28515625" style="189" bestFit="1" customWidth="1"/>
    <col min="8451" max="8453" width="7.28515625" style="189" customWidth="1"/>
    <col min="8454" max="8459" width="0" style="189" hidden="1" customWidth="1"/>
    <col min="8460" max="8460" width="9.7109375" style="189" customWidth="1"/>
    <col min="8461" max="8699" width="11.42578125" style="189"/>
    <col min="8700" max="8700" width="18.140625" style="189" customWidth="1"/>
    <col min="8701" max="8701" width="7.85546875" style="189" bestFit="1" customWidth="1"/>
    <col min="8702" max="8702" width="7.28515625" style="189" bestFit="1" customWidth="1"/>
    <col min="8703" max="8704" width="7.28515625" style="189" customWidth="1"/>
    <col min="8705" max="8706" width="7.28515625" style="189" bestFit="1" customWidth="1"/>
    <col min="8707" max="8709" width="7.28515625" style="189" customWidth="1"/>
    <col min="8710" max="8715" width="0" style="189" hidden="1" customWidth="1"/>
    <col min="8716" max="8716" width="9.7109375" style="189" customWidth="1"/>
    <col min="8717" max="8955" width="11.42578125" style="189"/>
    <col min="8956" max="8956" width="18.140625" style="189" customWidth="1"/>
    <col min="8957" max="8957" width="7.85546875" style="189" bestFit="1" customWidth="1"/>
    <col min="8958" max="8958" width="7.28515625" style="189" bestFit="1" customWidth="1"/>
    <col min="8959" max="8960" width="7.28515625" style="189" customWidth="1"/>
    <col min="8961" max="8962" width="7.28515625" style="189" bestFit="1" customWidth="1"/>
    <col min="8963" max="8965" width="7.28515625" style="189" customWidth="1"/>
    <col min="8966" max="8971" width="0" style="189" hidden="1" customWidth="1"/>
    <col min="8972" max="8972" width="9.7109375" style="189" customWidth="1"/>
    <col min="8973" max="9211" width="11.42578125" style="189"/>
    <col min="9212" max="9212" width="18.140625" style="189" customWidth="1"/>
    <col min="9213" max="9213" width="7.85546875" style="189" bestFit="1" customWidth="1"/>
    <col min="9214" max="9214" width="7.28515625" style="189" bestFit="1" customWidth="1"/>
    <col min="9215" max="9216" width="7.28515625" style="189" customWidth="1"/>
    <col min="9217" max="9218" width="7.28515625" style="189" bestFit="1" customWidth="1"/>
    <col min="9219" max="9221" width="7.28515625" style="189" customWidth="1"/>
    <col min="9222" max="9227" width="0" style="189" hidden="1" customWidth="1"/>
    <col min="9228" max="9228" width="9.7109375" style="189" customWidth="1"/>
    <col min="9229" max="9467" width="11.42578125" style="189"/>
    <col min="9468" max="9468" width="18.140625" style="189" customWidth="1"/>
    <col min="9469" max="9469" width="7.85546875" style="189" bestFit="1" customWidth="1"/>
    <col min="9470" max="9470" width="7.28515625" style="189" bestFit="1" customWidth="1"/>
    <col min="9471" max="9472" width="7.28515625" style="189" customWidth="1"/>
    <col min="9473" max="9474" width="7.28515625" style="189" bestFit="1" customWidth="1"/>
    <col min="9475" max="9477" width="7.28515625" style="189" customWidth="1"/>
    <col min="9478" max="9483" width="0" style="189" hidden="1" customWidth="1"/>
    <col min="9484" max="9484" width="9.7109375" style="189" customWidth="1"/>
    <col min="9485" max="9723" width="11.42578125" style="189"/>
    <col min="9724" max="9724" width="18.140625" style="189" customWidth="1"/>
    <col min="9725" max="9725" width="7.85546875" style="189" bestFit="1" customWidth="1"/>
    <col min="9726" max="9726" width="7.28515625" style="189" bestFit="1" customWidth="1"/>
    <col min="9727" max="9728" width="7.28515625" style="189" customWidth="1"/>
    <col min="9729" max="9730" width="7.28515625" style="189" bestFit="1" customWidth="1"/>
    <col min="9731" max="9733" width="7.28515625" style="189" customWidth="1"/>
    <col min="9734" max="9739" width="0" style="189" hidden="1" customWidth="1"/>
    <col min="9740" max="9740" width="9.7109375" style="189" customWidth="1"/>
    <col min="9741" max="9979" width="11.42578125" style="189"/>
    <col min="9980" max="9980" width="18.140625" style="189" customWidth="1"/>
    <col min="9981" max="9981" width="7.85546875" style="189" bestFit="1" customWidth="1"/>
    <col min="9982" max="9982" width="7.28515625" style="189" bestFit="1" customWidth="1"/>
    <col min="9983" max="9984" width="7.28515625" style="189" customWidth="1"/>
    <col min="9985" max="9986" width="7.28515625" style="189" bestFit="1" customWidth="1"/>
    <col min="9987" max="9989" width="7.28515625" style="189" customWidth="1"/>
    <col min="9990" max="9995" width="0" style="189" hidden="1" customWidth="1"/>
    <col min="9996" max="9996" width="9.7109375" style="189" customWidth="1"/>
    <col min="9997" max="10235" width="11.42578125" style="189"/>
    <col min="10236" max="10236" width="18.140625" style="189" customWidth="1"/>
    <col min="10237" max="10237" width="7.85546875" style="189" bestFit="1" customWidth="1"/>
    <col min="10238" max="10238" width="7.28515625" style="189" bestFit="1" customWidth="1"/>
    <col min="10239" max="10240" width="7.28515625" style="189" customWidth="1"/>
    <col min="10241" max="10242" width="7.28515625" style="189" bestFit="1" customWidth="1"/>
    <col min="10243" max="10245" width="7.28515625" style="189" customWidth="1"/>
    <col min="10246" max="10251" width="0" style="189" hidden="1" customWidth="1"/>
    <col min="10252" max="10252" width="9.7109375" style="189" customWidth="1"/>
    <col min="10253" max="10491" width="11.42578125" style="189"/>
    <col min="10492" max="10492" width="18.140625" style="189" customWidth="1"/>
    <col min="10493" max="10493" width="7.85546875" style="189" bestFit="1" customWidth="1"/>
    <col min="10494" max="10494" width="7.28515625" style="189" bestFit="1" customWidth="1"/>
    <col min="10495" max="10496" width="7.28515625" style="189" customWidth="1"/>
    <col min="10497" max="10498" width="7.28515625" style="189" bestFit="1" customWidth="1"/>
    <col min="10499" max="10501" width="7.28515625" style="189" customWidth="1"/>
    <col min="10502" max="10507" width="0" style="189" hidden="1" customWidth="1"/>
    <col min="10508" max="10508" width="9.7109375" style="189" customWidth="1"/>
    <col min="10509" max="10747" width="11.42578125" style="189"/>
    <col min="10748" max="10748" width="18.140625" style="189" customWidth="1"/>
    <col min="10749" max="10749" width="7.85546875" style="189" bestFit="1" customWidth="1"/>
    <col min="10750" max="10750" width="7.28515625" style="189" bestFit="1" customWidth="1"/>
    <col min="10751" max="10752" width="7.28515625" style="189" customWidth="1"/>
    <col min="10753" max="10754" width="7.28515625" style="189" bestFit="1" customWidth="1"/>
    <col min="10755" max="10757" width="7.28515625" style="189" customWidth="1"/>
    <col min="10758" max="10763" width="0" style="189" hidden="1" customWidth="1"/>
    <col min="10764" max="10764" width="9.7109375" style="189" customWidth="1"/>
    <col min="10765" max="11003" width="11.42578125" style="189"/>
    <col min="11004" max="11004" width="18.140625" style="189" customWidth="1"/>
    <col min="11005" max="11005" width="7.85546875" style="189" bestFit="1" customWidth="1"/>
    <col min="11006" max="11006" width="7.28515625" style="189" bestFit="1" customWidth="1"/>
    <col min="11007" max="11008" width="7.28515625" style="189" customWidth="1"/>
    <col min="11009" max="11010" width="7.28515625" style="189" bestFit="1" customWidth="1"/>
    <col min="11011" max="11013" width="7.28515625" style="189" customWidth="1"/>
    <col min="11014" max="11019" width="0" style="189" hidden="1" customWidth="1"/>
    <col min="11020" max="11020" width="9.7109375" style="189" customWidth="1"/>
    <col min="11021" max="11259" width="11.42578125" style="189"/>
    <col min="11260" max="11260" width="18.140625" style="189" customWidth="1"/>
    <col min="11261" max="11261" width="7.85546875" style="189" bestFit="1" customWidth="1"/>
    <col min="11262" max="11262" width="7.28515625" style="189" bestFit="1" customWidth="1"/>
    <col min="11263" max="11264" width="7.28515625" style="189" customWidth="1"/>
    <col min="11265" max="11266" width="7.28515625" style="189" bestFit="1" customWidth="1"/>
    <col min="11267" max="11269" width="7.28515625" style="189" customWidth="1"/>
    <col min="11270" max="11275" width="0" style="189" hidden="1" customWidth="1"/>
    <col min="11276" max="11276" width="9.7109375" style="189" customWidth="1"/>
    <col min="11277" max="11515" width="11.42578125" style="189"/>
    <col min="11516" max="11516" width="18.140625" style="189" customWidth="1"/>
    <col min="11517" max="11517" width="7.85546875" style="189" bestFit="1" customWidth="1"/>
    <col min="11518" max="11518" width="7.28515625" style="189" bestFit="1" customWidth="1"/>
    <col min="11519" max="11520" width="7.28515625" style="189" customWidth="1"/>
    <col min="11521" max="11522" width="7.28515625" style="189" bestFit="1" customWidth="1"/>
    <col min="11523" max="11525" width="7.28515625" style="189" customWidth="1"/>
    <col min="11526" max="11531" width="0" style="189" hidden="1" customWidth="1"/>
    <col min="11532" max="11532" width="9.7109375" style="189" customWidth="1"/>
    <col min="11533" max="11771" width="11.42578125" style="189"/>
    <col min="11772" max="11772" width="18.140625" style="189" customWidth="1"/>
    <col min="11773" max="11773" width="7.85546875" style="189" bestFit="1" customWidth="1"/>
    <col min="11774" max="11774" width="7.28515625" style="189" bestFit="1" customWidth="1"/>
    <col min="11775" max="11776" width="7.28515625" style="189" customWidth="1"/>
    <col min="11777" max="11778" width="7.28515625" style="189" bestFit="1" customWidth="1"/>
    <col min="11779" max="11781" width="7.28515625" style="189" customWidth="1"/>
    <col min="11782" max="11787" width="0" style="189" hidden="1" customWidth="1"/>
    <col min="11788" max="11788" width="9.7109375" style="189" customWidth="1"/>
    <col min="11789" max="12027" width="11.42578125" style="189"/>
    <col min="12028" max="12028" width="18.140625" style="189" customWidth="1"/>
    <col min="12029" max="12029" width="7.85546875" style="189" bestFit="1" customWidth="1"/>
    <col min="12030" max="12030" width="7.28515625" style="189" bestFit="1" customWidth="1"/>
    <col min="12031" max="12032" width="7.28515625" style="189" customWidth="1"/>
    <col min="12033" max="12034" width="7.28515625" style="189" bestFit="1" customWidth="1"/>
    <col min="12035" max="12037" width="7.28515625" style="189" customWidth="1"/>
    <col min="12038" max="12043" width="0" style="189" hidden="1" customWidth="1"/>
    <col min="12044" max="12044" width="9.7109375" style="189" customWidth="1"/>
    <col min="12045" max="12283" width="11.42578125" style="189"/>
    <col min="12284" max="12284" width="18.140625" style="189" customWidth="1"/>
    <col min="12285" max="12285" width="7.85546875" style="189" bestFit="1" customWidth="1"/>
    <col min="12286" max="12286" width="7.28515625" style="189" bestFit="1" customWidth="1"/>
    <col min="12287" max="12288" width="7.28515625" style="189" customWidth="1"/>
    <col min="12289" max="12290" width="7.28515625" style="189" bestFit="1" customWidth="1"/>
    <col min="12291" max="12293" width="7.28515625" style="189" customWidth="1"/>
    <col min="12294" max="12299" width="0" style="189" hidden="1" customWidth="1"/>
    <col min="12300" max="12300" width="9.7109375" style="189" customWidth="1"/>
    <col min="12301" max="12539" width="11.42578125" style="189"/>
    <col min="12540" max="12540" width="18.140625" style="189" customWidth="1"/>
    <col min="12541" max="12541" width="7.85546875" style="189" bestFit="1" customWidth="1"/>
    <col min="12542" max="12542" width="7.28515625" style="189" bestFit="1" customWidth="1"/>
    <col min="12543" max="12544" width="7.28515625" style="189" customWidth="1"/>
    <col min="12545" max="12546" width="7.28515625" style="189" bestFit="1" customWidth="1"/>
    <col min="12547" max="12549" width="7.28515625" style="189" customWidth="1"/>
    <col min="12550" max="12555" width="0" style="189" hidden="1" customWidth="1"/>
    <col min="12556" max="12556" width="9.7109375" style="189" customWidth="1"/>
    <col min="12557" max="12795" width="11.42578125" style="189"/>
    <col min="12796" max="12796" width="18.140625" style="189" customWidth="1"/>
    <col min="12797" max="12797" width="7.85546875" style="189" bestFit="1" customWidth="1"/>
    <col min="12798" max="12798" width="7.28515625" style="189" bestFit="1" customWidth="1"/>
    <col min="12799" max="12800" width="7.28515625" style="189" customWidth="1"/>
    <col min="12801" max="12802" width="7.28515625" style="189" bestFit="1" customWidth="1"/>
    <col min="12803" max="12805" width="7.28515625" style="189" customWidth="1"/>
    <col min="12806" max="12811" width="0" style="189" hidden="1" customWidth="1"/>
    <col min="12812" max="12812" width="9.7109375" style="189" customWidth="1"/>
    <col min="12813" max="13051" width="11.42578125" style="189"/>
    <col min="13052" max="13052" width="18.140625" style="189" customWidth="1"/>
    <col min="13053" max="13053" width="7.85546875" style="189" bestFit="1" customWidth="1"/>
    <col min="13054" max="13054" width="7.28515625" style="189" bestFit="1" customWidth="1"/>
    <col min="13055" max="13056" width="7.28515625" style="189" customWidth="1"/>
    <col min="13057" max="13058" width="7.28515625" style="189" bestFit="1" customWidth="1"/>
    <col min="13059" max="13061" width="7.28515625" style="189" customWidth="1"/>
    <col min="13062" max="13067" width="0" style="189" hidden="1" customWidth="1"/>
    <col min="13068" max="13068" width="9.7109375" style="189" customWidth="1"/>
    <col min="13069" max="13307" width="11.42578125" style="189"/>
    <col min="13308" max="13308" width="18.140625" style="189" customWidth="1"/>
    <col min="13309" max="13309" width="7.85546875" style="189" bestFit="1" customWidth="1"/>
    <col min="13310" max="13310" width="7.28515625" style="189" bestFit="1" customWidth="1"/>
    <col min="13311" max="13312" width="7.28515625" style="189" customWidth="1"/>
    <col min="13313" max="13314" width="7.28515625" style="189" bestFit="1" customWidth="1"/>
    <col min="13315" max="13317" width="7.28515625" style="189" customWidth="1"/>
    <col min="13318" max="13323" width="0" style="189" hidden="1" customWidth="1"/>
    <col min="13324" max="13324" width="9.7109375" style="189" customWidth="1"/>
    <col min="13325" max="13563" width="11.42578125" style="189"/>
    <col min="13564" max="13564" width="18.140625" style="189" customWidth="1"/>
    <col min="13565" max="13565" width="7.85546875" style="189" bestFit="1" customWidth="1"/>
    <col min="13566" max="13566" width="7.28515625" style="189" bestFit="1" customWidth="1"/>
    <col min="13567" max="13568" width="7.28515625" style="189" customWidth="1"/>
    <col min="13569" max="13570" width="7.28515625" style="189" bestFit="1" customWidth="1"/>
    <col min="13571" max="13573" width="7.28515625" style="189" customWidth="1"/>
    <col min="13574" max="13579" width="0" style="189" hidden="1" customWidth="1"/>
    <col min="13580" max="13580" width="9.7109375" style="189" customWidth="1"/>
    <col min="13581" max="13819" width="11.42578125" style="189"/>
    <col min="13820" max="13820" width="18.140625" style="189" customWidth="1"/>
    <col min="13821" max="13821" width="7.85546875" style="189" bestFit="1" customWidth="1"/>
    <col min="13822" max="13822" width="7.28515625" style="189" bestFit="1" customWidth="1"/>
    <col min="13823" max="13824" width="7.28515625" style="189" customWidth="1"/>
    <col min="13825" max="13826" width="7.28515625" style="189" bestFit="1" customWidth="1"/>
    <col min="13827" max="13829" width="7.28515625" style="189" customWidth="1"/>
    <col min="13830" max="13835" width="0" style="189" hidden="1" customWidth="1"/>
    <col min="13836" max="13836" width="9.7109375" style="189" customWidth="1"/>
    <col min="13837" max="14075" width="11.42578125" style="189"/>
    <col min="14076" max="14076" width="18.140625" style="189" customWidth="1"/>
    <col min="14077" max="14077" width="7.85546875" style="189" bestFit="1" customWidth="1"/>
    <col min="14078" max="14078" width="7.28515625" style="189" bestFit="1" customWidth="1"/>
    <col min="14079" max="14080" width="7.28515625" style="189" customWidth="1"/>
    <col min="14081" max="14082" width="7.28515625" style="189" bestFit="1" customWidth="1"/>
    <col min="14083" max="14085" width="7.28515625" style="189" customWidth="1"/>
    <col min="14086" max="14091" width="0" style="189" hidden="1" customWidth="1"/>
    <col min="14092" max="14092" width="9.7109375" style="189" customWidth="1"/>
    <col min="14093" max="14331" width="11.42578125" style="189"/>
    <col min="14332" max="14332" width="18.140625" style="189" customWidth="1"/>
    <col min="14333" max="14333" width="7.85546875" style="189" bestFit="1" customWidth="1"/>
    <col min="14334" max="14334" width="7.28515625" style="189" bestFit="1" customWidth="1"/>
    <col min="14335" max="14336" width="7.28515625" style="189" customWidth="1"/>
    <col min="14337" max="14338" width="7.28515625" style="189" bestFit="1" customWidth="1"/>
    <col min="14339" max="14341" width="7.28515625" style="189" customWidth="1"/>
    <col min="14342" max="14347" width="0" style="189" hidden="1" customWidth="1"/>
    <col min="14348" max="14348" width="9.7109375" style="189" customWidth="1"/>
    <col min="14349" max="14587" width="11.42578125" style="189"/>
    <col min="14588" max="14588" width="18.140625" style="189" customWidth="1"/>
    <col min="14589" max="14589" width="7.85546875" style="189" bestFit="1" customWidth="1"/>
    <col min="14590" max="14590" width="7.28515625" style="189" bestFit="1" customWidth="1"/>
    <col min="14591" max="14592" width="7.28515625" style="189" customWidth="1"/>
    <col min="14593" max="14594" width="7.28515625" style="189" bestFit="1" customWidth="1"/>
    <col min="14595" max="14597" width="7.28515625" style="189" customWidth="1"/>
    <col min="14598" max="14603" width="0" style="189" hidden="1" customWidth="1"/>
    <col min="14604" max="14604" width="9.7109375" style="189" customWidth="1"/>
    <col min="14605" max="14843" width="11.42578125" style="189"/>
    <col min="14844" max="14844" width="18.140625" style="189" customWidth="1"/>
    <col min="14845" max="14845" width="7.85546875" style="189" bestFit="1" customWidth="1"/>
    <col min="14846" max="14846" width="7.28515625" style="189" bestFit="1" customWidth="1"/>
    <col min="14847" max="14848" width="7.28515625" style="189" customWidth="1"/>
    <col min="14849" max="14850" width="7.28515625" style="189" bestFit="1" customWidth="1"/>
    <col min="14851" max="14853" width="7.28515625" style="189" customWidth="1"/>
    <col min="14854" max="14859" width="0" style="189" hidden="1" customWidth="1"/>
    <col min="14860" max="14860" width="9.7109375" style="189" customWidth="1"/>
    <col min="14861" max="15099" width="11.42578125" style="189"/>
    <col min="15100" max="15100" width="18.140625" style="189" customWidth="1"/>
    <col min="15101" max="15101" width="7.85546875" style="189" bestFit="1" customWidth="1"/>
    <col min="15102" max="15102" width="7.28515625" style="189" bestFit="1" customWidth="1"/>
    <col min="15103" max="15104" width="7.28515625" style="189" customWidth="1"/>
    <col min="15105" max="15106" width="7.28515625" style="189" bestFit="1" customWidth="1"/>
    <col min="15107" max="15109" width="7.28515625" style="189" customWidth="1"/>
    <col min="15110" max="15115" width="0" style="189" hidden="1" customWidth="1"/>
    <col min="15116" max="15116" width="9.7109375" style="189" customWidth="1"/>
    <col min="15117" max="15355" width="11.42578125" style="189"/>
    <col min="15356" max="15356" width="18.140625" style="189" customWidth="1"/>
    <col min="15357" max="15357" width="7.85546875" style="189" bestFit="1" customWidth="1"/>
    <col min="15358" max="15358" width="7.28515625" style="189" bestFit="1" customWidth="1"/>
    <col min="15359" max="15360" width="7.28515625" style="189" customWidth="1"/>
    <col min="15361" max="15362" width="7.28515625" style="189" bestFit="1" customWidth="1"/>
    <col min="15363" max="15365" width="7.28515625" style="189" customWidth="1"/>
    <col min="15366" max="15371" width="0" style="189" hidden="1" customWidth="1"/>
    <col min="15372" max="15372" width="9.7109375" style="189" customWidth="1"/>
    <col min="15373" max="15611" width="11.42578125" style="189"/>
    <col min="15612" max="15612" width="18.140625" style="189" customWidth="1"/>
    <col min="15613" max="15613" width="7.85546875" style="189" bestFit="1" customWidth="1"/>
    <col min="15614" max="15614" width="7.28515625" style="189" bestFit="1" customWidth="1"/>
    <col min="15615" max="15616" width="7.28515625" style="189" customWidth="1"/>
    <col min="15617" max="15618" width="7.28515625" style="189" bestFit="1" customWidth="1"/>
    <col min="15619" max="15621" width="7.28515625" style="189" customWidth="1"/>
    <col min="15622" max="15627" width="0" style="189" hidden="1" customWidth="1"/>
    <col min="15628" max="15628" width="9.7109375" style="189" customWidth="1"/>
    <col min="15629" max="15867" width="11.42578125" style="189"/>
    <col min="15868" max="15868" width="18.140625" style="189" customWidth="1"/>
    <col min="15869" max="15869" width="7.85546875" style="189" bestFit="1" customWidth="1"/>
    <col min="15870" max="15870" width="7.28515625" style="189" bestFit="1" customWidth="1"/>
    <col min="15871" max="15872" width="7.28515625" style="189" customWidth="1"/>
    <col min="15873" max="15874" width="7.28515625" style="189" bestFit="1" customWidth="1"/>
    <col min="15875" max="15877" width="7.28515625" style="189" customWidth="1"/>
    <col min="15878" max="15883" width="0" style="189" hidden="1" customWidth="1"/>
    <col min="15884" max="15884" width="9.7109375" style="189" customWidth="1"/>
    <col min="15885" max="16123" width="11.42578125" style="189"/>
    <col min="16124" max="16124" width="18.140625" style="189" customWidth="1"/>
    <col min="16125" max="16125" width="7.85546875" style="189" bestFit="1" customWidth="1"/>
    <col min="16126" max="16126" width="7.28515625" style="189" bestFit="1" customWidth="1"/>
    <col min="16127" max="16128" width="7.28515625" style="189" customWidth="1"/>
    <col min="16129" max="16130" width="7.28515625" style="189" bestFit="1" customWidth="1"/>
    <col min="16131" max="16133" width="7.28515625" style="189" customWidth="1"/>
    <col min="16134" max="16139" width="0" style="189" hidden="1" customWidth="1"/>
    <col min="16140" max="16140" width="9.7109375" style="189" customWidth="1"/>
    <col min="16141" max="16384" width="11.42578125" style="189"/>
  </cols>
  <sheetData>
    <row r="1" spans="1:16" s="190" customFormat="1" x14ac:dyDescent="0.2"/>
    <row r="2" spans="1:16" s="190" customFormat="1" x14ac:dyDescent="0.2">
      <c r="A2" s="217" t="s">
        <v>121</v>
      </c>
    </row>
    <row r="3" spans="1:16" s="190" customFormat="1" ht="15" x14ac:dyDescent="0.25">
      <c r="A3" s="217" t="s">
        <v>122</v>
      </c>
      <c r="J3" s="359"/>
    </row>
    <row r="4" spans="1:16" s="190" customFormat="1" x14ac:dyDescent="0.2"/>
    <row r="5" spans="1:16" s="190" customFormat="1" ht="12.75" x14ac:dyDescent="0.2">
      <c r="B5" s="425" t="s">
        <v>624</v>
      </c>
      <c r="C5" s="425"/>
      <c r="D5" s="425"/>
      <c r="E5" s="425"/>
      <c r="F5" s="425"/>
      <c r="G5" s="425"/>
      <c r="H5" s="425"/>
      <c r="I5" s="425"/>
      <c r="J5" s="425"/>
      <c r="K5" s="425"/>
      <c r="M5" s="390" t="s">
        <v>595</v>
      </c>
      <c r="O5" s="360"/>
    </row>
    <row r="6" spans="1:16" s="190" customFormat="1" ht="12.75" x14ac:dyDescent="0.2">
      <c r="B6" s="438" t="str">
        <f>'Solicitudes Regiones'!$B$6:$P$6</f>
        <v>Acumuladas de julio de 2008 a septiembre de 2018</v>
      </c>
      <c r="C6" s="438"/>
      <c r="D6" s="438"/>
      <c r="E6" s="438"/>
      <c r="F6" s="438"/>
      <c r="G6" s="438"/>
      <c r="H6" s="438"/>
      <c r="I6" s="438"/>
      <c r="J6" s="438"/>
      <c r="K6" s="438"/>
      <c r="L6" s="231"/>
    </row>
    <row r="7" spans="1:16" s="193" customFormat="1" x14ac:dyDescent="0.2">
      <c r="B7" s="191"/>
      <c r="C7" s="192"/>
      <c r="D7" s="192"/>
      <c r="E7" s="192"/>
      <c r="F7" s="192"/>
      <c r="G7" s="192"/>
      <c r="H7" s="192"/>
      <c r="I7" s="192"/>
      <c r="J7" s="192"/>
      <c r="K7" s="192"/>
      <c r="L7" s="192"/>
    </row>
    <row r="8" spans="1:16" ht="15" customHeight="1" x14ac:dyDescent="0.2">
      <c r="B8" s="454" t="s">
        <v>73</v>
      </c>
      <c r="C8" s="455"/>
      <c r="D8" s="455"/>
      <c r="E8" s="455"/>
      <c r="F8" s="455"/>
      <c r="G8" s="455"/>
      <c r="H8" s="455"/>
      <c r="I8" s="455"/>
      <c r="J8" s="455"/>
      <c r="K8" s="456"/>
      <c r="L8" s="208"/>
    </row>
    <row r="9" spans="1:16" ht="20.25" customHeight="1" x14ac:dyDescent="0.2">
      <c r="B9" s="453" t="s">
        <v>74</v>
      </c>
      <c r="C9" s="454" t="s">
        <v>2</v>
      </c>
      <c r="D9" s="455"/>
      <c r="E9" s="455"/>
      <c r="F9" s="455"/>
      <c r="G9" s="455"/>
      <c r="H9" s="455"/>
      <c r="I9" s="455"/>
      <c r="J9" s="455"/>
      <c r="K9" s="456"/>
    </row>
    <row r="10" spans="1:16" ht="24" x14ac:dyDescent="0.2">
      <c r="B10" s="453"/>
      <c r="C10" s="186" t="s">
        <v>75</v>
      </c>
      <c r="D10" s="186" t="s">
        <v>76</v>
      </c>
      <c r="E10" s="186" t="s">
        <v>77</v>
      </c>
      <c r="F10" s="186" t="s">
        <v>78</v>
      </c>
      <c r="G10" s="186" t="s">
        <v>8</v>
      </c>
      <c r="H10" s="186" t="s">
        <v>79</v>
      </c>
      <c r="I10" s="186" t="s">
        <v>80</v>
      </c>
      <c r="J10" s="186" t="s">
        <v>81</v>
      </c>
      <c r="K10" s="411" t="s">
        <v>46</v>
      </c>
    </row>
    <row r="11" spans="1:16" ht="12" customHeight="1" x14ac:dyDescent="0.2">
      <c r="B11" s="181" t="s">
        <v>310</v>
      </c>
      <c r="C11" s="181">
        <v>5230</v>
      </c>
      <c r="D11" s="181">
        <v>5440</v>
      </c>
      <c r="E11" s="181">
        <f>C11+D11</f>
        <v>10670</v>
      </c>
      <c r="F11" s="182">
        <f t="shared" ref="F11:F32" si="0">E11/$E$32</f>
        <v>0.29857846429370943</v>
      </c>
      <c r="G11" s="181">
        <v>15625</v>
      </c>
      <c r="H11" s="181">
        <v>1673</v>
      </c>
      <c r="I11" s="181">
        <f>G11+H11</f>
        <v>17298</v>
      </c>
      <c r="J11" s="182">
        <f t="shared" ref="J11:J32" si="1">I11/$I$32</f>
        <v>0.3846393311393756</v>
      </c>
      <c r="K11" s="181">
        <f t="shared" ref="K11:K33" si="2">E11+I11</f>
        <v>27968</v>
      </c>
      <c r="P11" s="194"/>
    </row>
    <row r="12" spans="1:16" x14ac:dyDescent="0.2">
      <c r="B12" s="181" t="s">
        <v>311</v>
      </c>
      <c r="C12" s="181">
        <v>720</v>
      </c>
      <c r="D12" s="181">
        <v>846</v>
      </c>
      <c r="E12" s="181">
        <f t="shared" ref="E12:E32" si="3">C12+D12</f>
        <v>1566</v>
      </c>
      <c r="F12" s="182">
        <f t="shared" si="0"/>
        <v>4.382135661517797E-2</v>
      </c>
      <c r="G12" s="181">
        <v>2125</v>
      </c>
      <c r="H12" s="181">
        <v>166</v>
      </c>
      <c r="I12" s="181">
        <f t="shared" ref="I12:I32" si="4">G12+H12</f>
        <v>2291</v>
      </c>
      <c r="J12" s="182">
        <f t="shared" si="1"/>
        <v>5.0942808858845501E-2</v>
      </c>
      <c r="K12" s="181">
        <f t="shared" si="2"/>
        <v>3857</v>
      </c>
      <c r="P12" s="194"/>
    </row>
    <row r="13" spans="1:16" x14ac:dyDescent="0.2">
      <c r="B13" s="181" t="s">
        <v>289</v>
      </c>
      <c r="C13" s="181">
        <v>629</v>
      </c>
      <c r="D13" s="181">
        <v>663</v>
      </c>
      <c r="E13" s="181">
        <f t="shared" si="3"/>
        <v>1292</v>
      </c>
      <c r="F13" s="182">
        <f t="shared" si="0"/>
        <v>3.6154018356839041E-2</v>
      </c>
      <c r="G13" s="181">
        <v>1582</v>
      </c>
      <c r="H13" s="181">
        <v>201</v>
      </c>
      <c r="I13" s="181">
        <f t="shared" si="4"/>
        <v>1783</v>
      </c>
      <c r="J13" s="182">
        <f t="shared" si="1"/>
        <v>3.9646891399092769E-2</v>
      </c>
      <c r="K13" s="181">
        <f t="shared" si="2"/>
        <v>3075</v>
      </c>
      <c r="P13" s="194"/>
    </row>
    <row r="14" spans="1:16" x14ac:dyDescent="0.2">
      <c r="B14" s="181" t="s">
        <v>314</v>
      </c>
      <c r="C14" s="181">
        <v>620</v>
      </c>
      <c r="D14" s="181">
        <v>974</v>
      </c>
      <c r="E14" s="181">
        <f t="shared" si="3"/>
        <v>1594</v>
      </c>
      <c r="F14" s="182">
        <f t="shared" si="0"/>
        <v>4.4604880232818445E-2</v>
      </c>
      <c r="G14" s="181">
        <v>822</v>
      </c>
      <c r="H14" s="181">
        <v>148</v>
      </c>
      <c r="I14" s="181">
        <f t="shared" si="4"/>
        <v>970</v>
      </c>
      <c r="J14" s="182">
        <f t="shared" si="1"/>
        <v>2.1568976251890064E-2</v>
      </c>
      <c r="K14" s="181">
        <f t="shared" si="2"/>
        <v>2564</v>
      </c>
      <c r="P14" s="194"/>
    </row>
    <row r="15" spans="1:16" x14ac:dyDescent="0.2">
      <c r="B15" s="181" t="s">
        <v>290</v>
      </c>
      <c r="C15" s="181">
        <v>272</v>
      </c>
      <c r="D15" s="181">
        <v>555</v>
      </c>
      <c r="E15" s="181">
        <f t="shared" si="3"/>
        <v>827</v>
      </c>
      <c r="F15" s="182">
        <f t="shared" si="0"/>
        <v>2.3141929706738302E-2</v>
      </c>
      <c r="G15" s="181">
        <v>635</v>
      </c>
      <c r="H15" s="181">
        <v>90</v>
      </c>
      <c r="I15" s="181">
        <f t="shared" si="4"/>
        <v>725</v>
      </c>
      <c r="J15" s="182">
        <f t="shared" si="1"/>
        <v>1.6121142043938452E-2</v>
      </c>
      <c r="K15" s="181">
        <f t="shared" si="2"/>
        <v>1552</v>
      </c>
      <c r="P15" s="194"/>
    </row>
    <row r="16" spans="1:16" x14ac:dyDescent="0.2">
      <c r="B16" s="181" t="s">
        <v>317</v>
      </c>
      <c r="C16" s="181">
        <v>457</v>
      </c>
      <c r="D16" s="181">
        <v>579</v>
      </c>
      <c r="E16" s="181">
        <f t="shared" si="3"/>
        <v>1036</v>
      </c>
      <c r="F16" s="182">
        <f t="shared" si="0"/>
        <v>2.8990373852697558E-2</v>
      </c>
      <c r="G16" s="181">
        <v>832</v>
      </c>
      <c r="H16" s="181">
        <v>100</v>
      </c>
      <c r="I16" s="181">
        <f t="shared" si="4"/>
        <v>932</v>
      </c>
      <c r="J16" s="182">
        <f t="shared" si="1"/>
        <v>2.0724006048207774E-2</v>
      </c>
      <c r="K16" s="181">
        <f t="shared" si="2"/>
        <v>1968</v>
      </c>
      <c r="P16" s="194"/>
    </row>
    <row r="17" spans="2:16" x14ac:dyDescent="0.2">
      <c r="B17" s="181" t="s">
        <v>318</v>
      </c>
      <c r="C17" s="181">
        <v>810</v>
      </c>
      <c r="D17" s="181">
        <v>680</v>
      </c>
      <c r="E17" s="181">
        <f t="shared" si="3"/>
        <v>1490</v>
      </c>
      <c r="F17" s="182">
        <f t="shared" si="0"/>
        <v>4.1694649653010972E-2</v>
      </c>
      <c r="G17" s="181">
        <v>1601</v>
      </c>
      <c r="H17" s="181">
        <v>105</v>
      </c>
      <c r="I17" s="181">
        <f t="shared" si="4"/>
        <v>1706</v>
      </c>
      <c r="J17" s="182">
        <f t="shared" si="1"/>
        <v>3.7934714933736548E-2</v>
      </c>
      <c r="K17" s="181">
        <f t="shared" si="2"/>
        <v>3196</v>
      </c>
      <c r="P17" s="194"/>
    </row>
    <row r="18" spans="2:16" x14ac:dyDescent="0.2">
      <c r="B18" s="181" t="s">
        <v>321</v>
      </c>
      <c r="C18" s="181">
        <v>696</v>
      </c>
      <c r="D18" s="181">
        <v>1135</v>
      </c>
      <c r="E18" s="181">
        <f t="shared" si="3"/>
        <v>1831</v>
      </c>
      <c r="F18" s="182">
        <f t="shared" si="0"/>
        <v>5.1236847996418179E-2</v>
      </c>
      <c r="G18" s="181">
        <v>1157</v>
      </c>
      <c r="H18" s="181">
        <v>216</v>
      </c>
      <c r="I18" s="181">
        <f t="shared" si="4"/>
        <v>1373</v>
      </c>
      <c r="J18" s="182">
        <f t="shared" si="1"/>
        <v>3.0530107622520678E-2</v>
      </c>
      <c r="K18" s="181">
        <f t="shared" si="2"/>
        <v>3204</v>
      </c>
      <c r="P18" s="194"/>
    </row>
    <row r="19" spans="2:16" x14ac:dyDescent="0.2">
      <c r="B19" s="181" t="s">
        <v>323</v>
      </c>
      <c r="C19" s="181">
        <v>577</v>
      </c>
      <c r="D19" s="181">
        <v>676</v>
      </c>
      <c r="E19" s="181">
        <f t="shared" si="3"/>
        <v>1253</v>
      </c>
      <c r="F19" s="182">
        <f t="shared" si="0"/>
        <v>3.5062681889411237E-2</v>
      </c>
      <c r="G19" s="181">
        <v>1677</v>
      </c>
      <c r="H19" s="181">
        <v>132</v>
      </c>
      <c r="I19" s="181">
        <f t="shared" si="4"/>
        <v>1809</v>
      </c>
      <c r="J19" s="182">
        <f t="shared" si="1"/>
        <v>4.022502890687539E-2</v>
      </c>
      <c r="K19" s="181">
        <f t="shared" si="2"/>
        <v>3062</v>
      </c>
      <c r="P19" s="194"/>
    </row>
    <row r="20" spans="2:16" x14ac:dyDescent="0.2">
      <c r="B20" s="181" t="s">
        <v>319</v>
      </c>
      <c r="C20" s="181">
        <v>432</v>
      </c>
      <c r="D20" s="181">
        <v>546</v>
      </c>
      <c r="E20" s="181">
        <f t="shared" si="3"/>
        <v>978</v>
      </c>
      <c r="F20" s="182">
        <f t="shared" si="0"/>
        <v>2.7367360644728004E-2</v>
      </c>
      <c r="G20" s="181">
        <v>1208</v>
      </c>
      <c r="H20" s="181">
        <v>96</v>
      </c>
      <c r="I20" s="181">
        <f t="shared" si="4"/>
        <v>1304</v>
      </c>
      <c r="J20" s="182">
        <f t="shared" si="1"/>
        <v>2.8995819621097572E-2</v>
      </c>
      <c r="K20" s="181">
        <f t="shared" si="2"/>
        <v>2282</v>
      </c>
      <c r="P20" s="194"/>
    </row>
    <row r="21" spans="2:16" x14ac:dyDescent="0.2">
      <c r="B21" s="181" t="s">
        <v>331</v>
      </c>
      <c r="C21" s="181">
        <v>294</v>
      </c>
      <c r="D21" s="181">
        <v>313</v>
      </c>
      <c r="E21" s="181">
        <f t="shared" si="3"/>
        <v>607</v>
      </c>
      <c r="F21" s="182">
        <f t="shared" si="0"/>
        <v>1.6985672710991717E-2</v>
      </c>
      <c r="G21" s="181">
        <v>346</v>
      </c>
      <c r="H21" s="181">
        <v>43</v>
      </c>
      <c r="I21" s="181">
        <f t="shared" si="4"/>
        <v>389</v>
      </c>
      <c r="J21" s="182">
        <f t="shared" si="1"/>
        <v>8.6498265587476655E-3</v>
      </c>
      <c r="K21" s="181">
        <f t="shared" si="2"/>
        <v>996</v>
      </c>
      <c r="P21" s="194"/>
    </row>
    <row r="22" spans="2:16" x14ac:dyDescent="0.2">
      <c r="B22" s="181" t="s">
        <v>312</v>
      </c>
      <c r="C22" s="181">
        <v>625</v>
      </c>
      <c r="D22" s="181">
        <v>794</v>
      </c>
      <c r="E22" s="181">
        <f t="shared" si="3"/>
        <v>1419</v>
      </c>
      <c r="F22" s="182">
        <f t="shared" si="0"/>
        <v>3.9707857622565478E-2</v>
      </c>
      <c r="G22" s="181">
        <v>1798</v>
      </c>
      <c r="H22" s="181">
        <v>130</v>
      </c>
      <c r="I22" s="181">
        <f t="shared" si="4"/>
        <v>1928</v>
      </c>
      <c r="J22" s="182">
        <f t="shared" si="1"/>
        <v>4.2871119807880456E-2</v>
      </c>
      <c r="K22" s="181">
        <f t="shared" si="2"/>
        <v>3347</v>
      </c>
      <c r="P22" s="194"/>
    </row>
    <row r="23" spans="2:16" x14ac:dyDescent="0.2">
      <c r="B23" s="181" t="s">
        <v>315</v>
      </c>
      <c r="C23" s="181">
        <v>289</v>
      </c>
      <c r="D23" s="181">
        <v>587</v>
      </c>
      <c r="E23" s="181">
        <f t="shared" si="3"/>
        <v>876</v>
      </c>
      <c r="F23" s="182">
        <f t="shared" si="0"/>
        <v>2.4513096037609133E-2</v>
      </c>
      <c r="G23" s="181">
        <v>467</v>
      </c>
      <c r="H23" s="181">
        <v>93</v>
      </c>
      <c r="I23" s="181">
        <f t="shared" si="4"/>
        <v>560</v>
      </c>
      <c r="J23" s="182">
        <f t="shared" si="1"/>
        <v>1.2452192475317975E-2</v>
      </c>
      <c r="K23" s="181">
        <f t="shared" si="2"/>
        <v>1436</v>
      </c>
      <c r="P23" s="194"/>
    </row>
    <row r="24" spans="2:16" x14ac:dyDescent="0.2">
      <c r="B24" s="181" t="s">
        <v>332</v>
      </c>
      <c r="C24" s="181">
        <v>231</v>
      </c>
      <c r="D24" s="181">
        <v>279</v>
      </c>
      <c r="E24" s="181">
        <f t="shared" si="3"/>
        <v>510</v>
      </c>
      <c r="F24" s="182">
        <f t="shared" si="0"/>
        <v>1.4271323035594358E-2</v>
      </c>
      <c r="G24" s="181">
        <v>501</v>
      </c>
      <c r="H24" s="181">
        <v>76</v>
      </c>
      <c r="I24" s="181">
        <f t="shared" si="4"/>
        <v>577</v>
      </c>
      <c r="J24" s="182">
        <f t="shared" si="1"/>
        <v>1.2830205461175843E-2</v>
      </c>
      <c r="K24" s="181">
        <f t="shared" si="2"/>
        <v>1087</v>
      </c>
      <c r="P24" s="194"/>
    </row>
    <row r="25" spans="2:16" x14ac:dyDescent="0.2">
      <c r="B25" s="181" t="s">
        <v>291</v>
      </c>
      <c r="C25" s="181">
        <v>249</v>
      </c>
      <c r="D25" s="181">
        <v>286</v>
      </c>
      <c r="E25" s="181">
        <f t="shared" si="3"/>
        <v>535</v>
      </c>
      <c r="F25" s="182">
        <f t="shared" si="0"/>
        <v>1.4970897694201925E-2</v>
      </c>
      <c r="G25" s="181">
        <v>628</v>
      </c>
      <c r="H25" s="181">
        <v>49</v>
      </c>
      <c r="I25" s="181">
        <f t="shared" si="4"/>
        <v>677</v>
      </c>
      <c r="J25" s="182">
        <f t="shared" si="1"/>
        <v>1.5053811260339767E-2</v>
      </c>
      <c r="K25" s="181">
        <f t="shared" si="2"/>
        <v>1212</v>
      </c>
      <c r="P25" s="194"/>
    </row>
    <row r="26" spans="2:16" x14ac:dyDescent="0.2">
      <c r="B26" s="181" t="s">
        <v>322</v>
      </c>
      <c r="C26" s="181">
        <v>227</v>
      </c>
      <c r="D26" s="181">
        <v>304</v>
      </c>
      <c r="E26" s="181">
        <f t="shared" si="3"/>
        <v>531</v>
      </c>
      <c r="F26" s="182">
        <f t="shared" si="0"/>
        <v>1.4858965748824714E-2</v>
      </c>
      <c r="G26" s="181">
        <v>499</v>
      </c>
      <c r="H26" s="181">
        <v>58</v>
      </c>
      <c r="I26" s="181">
        <f t="shared" si="4"/>
        <v>557</v>
      </c>
      <c r="J26" s="182">
        <f t="shared" si="1"/>
        <v>1.2385484301343059E-2</v>
      </c>
      <c r="K26" s="181">
        <f t="shared" si="2"/>
        <v>1088</v>
      </c>
      <c r="P26" s="194"/>
    </row>
    <row r="27" spans="2:16" x14ac:dyDescent="0.2">
      <c r="B27" s="181" t="s">
        <v>320</v>
      </c>
      <c r="C27" s="181">
        <v>1746</v>
      </c>
      <c r="D27" s="181">
        <v>2218</v>
      </c>
      <c r="E27" s="181">
        <f t="shared" si="3"/>
        <v>3964</v>
      </c>
      <c r="F27" s="182">
        <f t="shared" si="0"/>
        <v>0.11092455786881576</v>
      </c>
      <c r="G27" s="181">
        <v>5156</v>
      </c>
      <c r="H27" s="181">
        <v>558</v>
      </c>
      <c r="I27" s="181">
        <f t="shared" si="4"/>
        <v>5714</v>
      </c>
      <c r="J27" s="182">
        <f t="shared" si="1"/>
        <v>0.12705683536422663</v>
      </c>
      <c r="K27" s="181">
        <f t="shared" si="2"/>
        <v>9678</v>
      </c>
      <c r="P27" s="194"/>
    </row>
    <row r="28" spans="2:16" x14ac:dyDescent="0.2">
      <c r="B28" s="181" t="s">
        <v>313</v>
      </c>
      <c r="C28" s="181">
        <v>763</v>
      </c>
      <c r="D28" s="181">
        <v>1364</v>
      </c>
      <c r="E28" s="181">
        <f t="shared" si="3"/>
        <v>2127</v>
      </c>
      <c r="F28" s="182">
        <f t="shared" si="0"/>
        <v>5.9519811954331765E-2</v>
      </c>
      <c r="G28" s="181">
        <v>1595</v>
      </c>
      <c r="H28" s="181">
        <v>212</v>
      </c>
      <c r="I28" s="181">
        <f t="shared" si="4"/>
        <v>1807</v>
      </c>
      <c r="J28" s="182">
        <f t="shared" si="1"/>
        <v>4.0180556790892108E-2</v>
      </c>
      <c r="K28" s="181">
        <f t="shared" si="2"/>
        <v>3934</v>
      </c>
      <c r="P28" s="194"/>
    </row>
    <row r="29" spans="2:16" x14ac:dyDescent="0.2">
      <c r="B29" s="181" t="s">
        <v>316</v>
      </c>
      <c r="C29" s="181">
        <v>550</v>
      </c>
      <c r="D29" s="181">
        <v>778</v>
      </c>
      <c r="E29" s="181">
        <f t="shared" si="3"/>
        <v>1328</v>
      </c>
      <c r="F29" s="182">
        <f t="shared" si="0"/>
        <v>3.7161405865233935E-2</v>
      </c>
      <c r="G29" s="181">
        <v>1114</v>
      </c>
      <c r="H29" s="181">
        <v>116</v>
      </c>
      <c r="I29" s="181">
        <f t="shared" si="4"/>
        <v>1230</v>
      </c>
      <c r="J29" s="182">
        <f t="shared" si="1"/>
        <v>2.7350351329716267E-2</v>
      </c>
      <c r="K29" s="181">
        <f t="shared" si="2"/>
        <v>2558</v>
      </c>
      <c r="P29" s="194"/>
    </row>
    <row r="30" spans="2:16" x14ac:dyDescent="0.2">
      <c r="B30" s="181" t="s">
        <v>333</v>
      </c>
      <c r="C30" s="181">
        <v>155</v>
      </c>
      <c r="D30" s="181">
        <v>175</v>
      </c>
      <c r="E30" s="181">
        <f t="shared" si="3"/>
        <v>330</v>
      </c>
      <c r="F30" s="182">
        <f t="shared" si="0"/>
        <v>9.2343854936198788E-3</v>
      </c>
      <c r="G30" s="181">
        <v>353</v>
      </c>
      <c r="H30" s="181">
        <v>23</v>
      </c>
      <c r="I30" s="181">
        <f t="shared" si="4"/>
        <v>376</v>
      </c>
      <c r="J30" s="182">
        <f t="shared" si="1"/>
        <v>8.3607578048563551E-3</v>
      </c>
      <c r="K30" s="181">
        <f t="shared" si="2"/>
        <v>706</v>
      </c>
      <c r="P30" s="194"/>
    </row>
    <row r="31" spans="2:16" x14ac:dyDescent="0.2">
      <c r="B31" s="181" t="s">
        <v>292</v>
      </c>
      <c r="C31" s="181">
        <v>376</v>
      </c>
      <c r="D31" s="181">
        <v>596</v>
      </c>
      <c r="E31" s="181">
        <f t="shared" si="3"/>
        <v>972</v>
      </c>
      <c r="F31" s="182">
        <f t="shared" si="0"/>
        <v>2.7199462726662189E-2</v>
      </c>
      <c r="G31" s="181">
        <v>829</v>
      </c>
      <c r="H31" s="181">
        <v>137</v>
      </c>
      <c r="I31" s="181">
        <f t="shared" si="4"/>
        <v>966</v>
      </c>
      <c r="J31" s="182">
        <f t="shared" si="1"/>
        <v>2.1480032019923507E-2</v>
      </c>
      <c r="K31" s="181">
        <f t="shared" si="2"/>
        <v>1938</v>
      </c>
      <c r="P31" s="194"/>
    </row>
    <row r="32" spans="2:16" x14ac:dyDescent="0.2">
      <c r="B32" s="183" t="s">
        <v>66</v>
      </c>
      <c r="C32" s="181">
        <f>SUM(C11:C31)</f>
        <v>15948</v>
      </c>
      <c r="D32" s="181">
        <f>SUM(D11:D31)</f>
        <v>19788</v>
      </c>
      <c r="E32" s="183">
        <f t="shared" si="3"/>
        <v>35736</v>
      </c>
      <c r="F32" s="182">
        <f t="shared" si="0"/>
        <v>1</v>
      </c>
      <c r="G32" s="181">
        <f>SUM(G11:G31)</f>
        <v>40550</v>
      </c>
      <c r="H32" s="181">
        <f>SUM(H11:H31)</f>
        <v>4422</v>
      </c>
      <c r="I32" s="183">
        <f t="shared" si="4"/>
        <v>44972</v>
      </c>
      <c r="J32" s="182">
        <f t="shared" si="1"/>
        <v>1</v>
      </c>
      <c r="K32" s="183">
        <f t="shared" si="2"/>
        <v>80708</v>
      </c>
      <c r="P32" s="194"/>
    </row>
    <row r="33" spans="2:12" ht="25.5" customHeight="1" x14ac:dyDescent="0.2">
      <c r="B33" s="195" t="s">
        <v>82</v>
      </c>
      <c r="C33" s="196">
        <f>+C32/$K$32</f>
        <v>0.19760122912226794</v>
      </c>
      <c r="D33" s="196">
        <f>+D32/$K$32</f>
        <v>0.24518015562273876</v>
      </c>
      <c r="E33" s="197">
        <f>C33+D33</f>
        <v>0.44278138474500672</v>
      </c>
      <c r="F33" s="196"/>
      <c r="G33" s="196">
        <f>+G32/$K$32</f>
        <v>0.50242850770679481</v>
      </c>
      <c r="H33" s="196">
        <f>+H32/$K$32</f>
        <v>5.4790107548198443E-2</v>
      </c>
      <c r="I33" s="197">
        <f>G33+H33</f>
        <v>0.55721861525499328</v>
      </c>
      <c r="J33" s="197"/>
      <c r="K33" s="197">
        <f t="shared" si="2"/>
        <v>1</v>
      </c>
    </row>
    <row r="34" spans="2:12" x14ac:dyDescent="0.2">
      <c r="B34" s="188"/>
      <c r="C34" s="201"/>
      <c r="D34" s="201"/>
      <c r="E34" s="201"/>
      <c r="F34" s="201"/>
      <c r="G34" s="201"/>
      <c r="H34" s="201"/>
      <c r="I34" s="201"/>
      <c r="J34" s="201"/>
      <c r="K34" s="201"/>
    </row>
    <row r="35" spans="2:12" ht="12.75" x14ac:dyDescent="0.2">
      <c r="B35" s="425" t="s">
        <v>625</v>
      </c>
      <c r="C35" s="425"/>
      <c r="D35" s="425"/>
      <c r="E35" s="425"/>
      <c r="F35" s="425"/>
      <c r="G35" s="425"/>
      <c r="H35" s="425"/>
      <c r="I35" s="425"/>
      <c r="J35" s="425"/>
      <c r="K35" s="425"/>
    </row>
    <row r="36" spans="2:12" ht="12.75" x14ac:dyDescent="0.2">
      <c r="B36" s="438" t="str">
        <f>'Solicitudes Regiones'!$B$6:$P$6</f>
        <v>Acumuladas de julio de 2008 a septiembre de 2018</v>
      </c>
      <c r="C36" s="438"/>
      <c r="D36" s="438"/>
      <c r="E36" s="438"/>
      <c r="F36" s="438"/>
      <c r="G36" s="438"/>
      <c r="H36" s="438"/>
      <c r="I36" s="438"/>
      <c r="J36" s="438"/>
      <c r="K36" s="438"/>
    </row>
    <row r="38" spans="2:12" ht="15" customHeight="1" x14ac:dyDescent="0.2">
      <c r="B38" s="454" t="s">
        <v>83</v>
      </c>
      <c r="C38" s="455"/>
      <c r="D38" s="455"/>
      <c r="E38" s="455"/>
      <c r="F38" s="455"/>
      <c r="G38" s="455"/>
      <c r="H38" s="455"/>
      <c r="I38" s="455"/>
      <c r="J38" s="455"/>
      <c r="K38" s="456"/>
      <c r="L38" s="202"/>
    </row>
    <row r="39" spans="2:12" ht="21" customHeight="1" x14ac:dyDescent="0.2">
      <c r="B39" s="453" t="s">
        <v>74</v>
      </c>
      <c r="C39" s="454" t="s">
        <v>2</v>
      </c>
      <c r="D39" s="455"/>
      <c r="E39" s="455"/>
      <c r="F39" s="455"/>
      <c r="G39" s="455"/>
      <c r="H39" s="455"/>
      <c r="I39" s="455"/>
      <c r="J39" s="455"/>
      <c r="K39" s="456"/>
    </row>
    <row r="40" spans="2:12" ht="24" x14ac:dyDescent="0.2">
      <c r="B40" s="453"/>
      <c r="C40" s="186" t="s">
        <v>75</v>
      </c>
      <c r="D40" s="186" t="s">
        <v>76</v>
      </c>
      <c r="E40" s="186" t="s">
        <v>77</v>
      </c>
      <c r="F40" s="186" t="s">
        <v>78</v>
      </c>
      <c r="G40" s="186" t="s">
        <v>8</v>
      </c>
      <c r="H40" s="186" t="s">
        <v>79</v>
      </c>
      <c r="I40" s="186" t="s">
        <v>80</v>
      </c>
      <c r="J40" s="186" t="s">
        <v>81</v>
      </c>
      <c r="K40" s="411" t="s">
        <v>46</v>
      </c>
    </row>
    <row r="41" spans="2:12" x14ac:dyDescent="0.2">
      <c r="B41" s="181" t="s">
        <v>310</v>
      </c>
      <c r="C41" s="181">
        <v>4599</v>
      </c>
      <c r="D41" s="181">
        <v>2674</v>
      </c>
      <c r="E41" s="181">
        <v>890</v>
      </c>
      <c r="F41" s="182">
        <f t="shared" ref="F41:F62" si="5">E41/$E$62</f>
        <v>3.8415055248618782E-2</v>
      </c>
      <c r="G41" s="181">
        <v>13081</v>
      </c>
      <c r="H41" s="181">
        <v>1400</v>
      </c>
      <c r="I41" s="181">
        <f>G41+H41</f>
        <v>14481</v>
      </c>
      <c r="J41" s="182">
        <f t="shared" ref="J41:J62" si="6">I41/$I$62</f>
        <v>0.37042437264983502</v>
      </c>
      <c r="K41" s="181">
        <f t="shared" ref="K41:K63" si="7">E41+I41</f>
        <v>15371</v>
      </c>
    </row>
    <row r="42" spans="2:12" x14ac:dyDescent="0.2">
      <c r="B42" s="181" t="s">
        <v>311</v>
      </c>
      <c r="C42" s="181">
        <v>648</v>
      </c>
      <c r="D42" s="181">
        <v>370</v>
      </c>
      <c r="E42" s="181">
        <v>613</v>
      </c>
      <c r="F42" s="182">
        <f t="shared" si="5"/>
        <v>2.6458908839779006E-2</v>
      </c>
      <c r="G42" s="181">
        <v>1792</v>
      </c>
      <c r="H42" s="181">
        <v>123</v>
      </c>
      <c r="I42" s="181">
        <f t="shared" ref="I42:I62" si="8">G42+H42</f>
        <v>1915</v>
      </c>
      <c r="J42" s="182">
        <f t="shared" si="6"/>
        <v>4.8985751924897042E-2</v>
      </c>
      <c r="K42" s="181">
        <f t="shared" si="7"/>
        <v>2528</v>
      </c>
    </row>
    <row r="43" spans="2:12" x14ac:dyDescent="0.2">
      <c r="B43" s="181" t="s">
        <v>289</v>
      </c>
      <c r="C43" s="181">
        <v>558</v>
      </c>
      <c r="D43" s="181">
        <v>324</v>
      </c>
      <c r="E43" s="181">
        <v>587</v>
      </c>
      <c r="F43" s="182">
        <f t="shared" si="5"/>
        <v>2.5336671270718231E-2</v>
      </c>
      <c r="G43" s="181">
        <v>1378</v>
      </c>
      <c r="H43" s="181">
        <v>173</v>
      </c>
      <c r="I43" s="181">
        <f t="shared" si="8"/>
        <v>1551</v>
      </c>
      <c r="J43" s="182">
        <f t="shared" si="6"/>
        <v>3.9674622055099376E-2</v>
      </c>
      <c r="K43" s="181">
        <f t="shared" si="7"/>
        <v>2138</v>
      </c>
    </row>
    <row r="44" spans="2:12" x14ac:dyDescent="0.2">
      <c r="B44" s="181" t="s">
        <v>314</v>
      </c>
      <c r="C44" s="181">
        <v>594</v>
      </c>
      <c r="D44" s="181">
        <v>381</v>
      </c>
      <c r="E44" s="181">
        <v>370</v>
      </c>
      <c r="F44" s="182">
        <f t="shared" si="5"/>
        <v>1.5970303867403314E-2</v>
      </c>
      <c r="G44" s="181">
        <v>773</v>
      </c>
      <c r="H44" s="181">
        <v>132</v>
      </c>
      <c r="I44" s="181">
        <f t="shared" si="8"/>
        <v>905</v>
      </c>
      <c r="J44" s="182">
        <f t="shared" si="6"/>
        <v>2.3149924538920012E-2</v>
      </c>
      <c r="K44" s="181">
        <f t="shared" si="7"/>
        <v>1275</v>
      </c>
    </row>
    <row r="45" spans="2:12" x14ac:dyDescent="0.2">
      <c r="B45" s="181" t="s">
        <v>290</v>
      </c>
      <c r="C45" s="181">
        <v>238</v>
      </c>
      <c r="D45" s="181">
        <v>207</v>
      </c>
      <c r="E45" s="181">
        <v>499</v>
      </c>
      <c r="F45" s="182">
        <f t="shared" si="5"/>
        <v>2.1538328729281769E-2</v>
      </c>
      <c r="G45" s="181">
        <v>568</v>
      </c>
      <c r="H45" s="181">
        <v>79</v>
      </c>
      <c r="I45" s="181">
        <f t="shared" si="8"/>
        <v>647</v>
      </c>
      <c r="J45" s="182">
        <f t="shared" si="6"/>
        <v>1.6550277543294196E-2</v>
      </c>
      <c r="K45" s="181">
        <f t="shared" si="7"/>
        <v>1146</v>
      </c>
    </row>
    <row r="46" spans="2:12" x14ac:dyDescent="0.2">
      <c r="B46" s="181" t="s">
        <v>317</v>
      </c>
      <c r="C46" s="181">
        <v>414</v>
      </c>
      <c r="D46" s="181">
        <v>242</v>
      </c>
      <c r="E46" s="181">
        <v>980</v>
      </c>
      <c r="F46" s="182">
        <f t="shared" si="5"/>
        <v>4.2299723756906077E-2</v>
      </c>
      <c r="G46" s="181">
        <v>758</v>
      </c>
      <c r="H46" s="181">
        <v>81</v>
      </c>
      <c r="I46" s="181">
        <f t="shared" si="8"/>
        <v>839</v>
      </c>
      <c r="J46" s="182">
        <f t="shared" si="6"/>
        <v>2.1461642749341314E-2</v>
      </c>
      <c r="K46" s="181">
        <f t="shared" si="7"/>
        <v>1819</v>
      </c>
    </row>
    <row r="47" spans="2:12" x14ac:dyDescent="0.2">
      <c r="B47" s="181" t="s">
        <v>318</v>
      </c>
      <c r="C47" s="181">
        <v>753</v>
      </c>
      <c r="D47" s="181">
        <v>301</v>
      </c>
      <c r="E47" s="181">
        <v>2130</v>
      </c>
      <c r="F47" s="182">
        <f t="shared" si="5"/>
        <v>9.1937154696132603E-2</v>
      </c>
      <c r="G47" s="181">
        <v>1420</v>
      </c>
      <c r="H47" s="181">
        <v>83</v>
      </c>
      <c r="I47" s="181">
        <f t="shared" si="8"/>
        <v>1503</v>
      </c>
      <c r="J47" s="182">
        <f t="shared" si="6"/>
        <v>3.8446780753587602E-2</v>
      </c>
      <c r="K47" s="181">
        <f t="shared" si="7"/>
        <v>3633</v>
      </c>
    </row>
    <row r="48" spans="2:12" x14ac:dyDescent="0.2">
      <c r="B48" s="181" t="s">
        <v>321</v>
      </c>
      <c r="C48" s="181">
        <v>669</v>
      </c>
      <c r="D48" s="181">
        <v>456</v>
      </c>
      <c r="E48" s="181">
        <v>1177</v>
      </c>
      <c r="F48" s="182">
        <f t="shared" si="5"/>
        <v>5.0802831491712705E-2</v>
      </c>
      <c r="G48" s="181">
        <v>1066</v>
      </c>
      <c r="H48" s="181">
        <v>190</v>
      </c>
      <c r="I48" s="181">
        <f t="shared" si="8"/>
        <v>1256</v>
      </c>
      <c r="J48" s="182">
        <f t="shared" si="6"/>
        <v>3.2128514056224897E-2</v>
      </c>
      <c r="K48" s="181">
        <f t="shared" si="7"/>
        <v>2433</v>
      </c>
    </row>
    <row r="49" spans="2:11" x14ac:dyDescent="0.2">
      <c r="B49" s="181" t="s">
        <v>323</v>
      </c>
      <c r="C49" s="181">
        <v>545</v>
      </c>
      <c r="D49" s="181">
        <v>261</v>
      </c>
      <c r="E49" s="181">
        <v>234</v>
      </c>
      <c r="F49" s="182">
        <f t="shared" si="5"/>
        <v>1.0100138121546962E-2</v>
      </c>
      <c r="G49" s="181">
        <v>1545</v>
      </c>
      <c r="H49" s="181">
        <v>95</v>
      </c>
      <c r="I49" s="181">
        <f t="shared" si="8"/>
        <v>1640</v>
      </c>
      <c r="J49" s="182">
        <f t="shared" si="6"/>
        <v>4.1951244468319139E-2</v>
      </c>
      <c r="K49" s="181">
        <f t="shared" si="7"/>
        <v>1874</v>
      </c>
    </row>
    <row r="50" spans="2:11" x14ac:dyDescent="0.2">
      <c r="B50" s="181" t="s">
        <v>319</v>
      </c>
      <c r="C50" s="181">
        <v>401</v>
      </c>
      <c r="D50" s="181">
        <v>241</v>
      </c>
      <c r="E50" s="181">
        <v>2712</v>
      </c>
      <c r="F50" s="182">
        <f t="shared" si="5"/>
        <v>0.11705801104972376</v>
      </c>
      <c r="G50" s="181">
        <v>1114</v>
      </c>
      <c r="H50" s="181">
        <v>84</v>
      </c>
      <c r="I50" s="181">
        <f t="shared" si="8"/>
        <v>1198</v>
      </c>
      <c r="J50" s="182">
        <f t="shared" si="6"/>
        <v>3.0644872483564834E-2</v>
      </c>
      <c r="K50" s="181">
        <f t="shared" si="7"/>
        <v>3910</v>
      </c>
    </row>
    <row r="51" spans="2:11" x14ac:dyDescent="0.2">
      <c r="B51" s="181" t="s">
        <v>331</v>
      </c>
      <c r="C51" s="181">
        <v>284</v>
      </c>
      <c r="D51" s="181">
        <v>124</v>
      </c>
      <c r="E51" s="181">
        <v>4099</v>
      </c>
      <c r="F51" s="182">
        <f t="shared" si="5"/>
        <v>0.17692506906077349</v>
      </c>
      <c r="G51" s="181">
        <v>329</v>
      </c>
      <c r="H51" s="181">
        <v>42</v>
      </c>
      <c r="I51" s="181">
        <f t="shared" si="8"/>
        <v>371</v>
      </c>
      <c r="J51" s="182">
        <f t="shared" si="6"/>
        <v>9.4901900596014634E-3</v>
      </c>
      <c r="K51" s="181">
        <f t="shared" si="7"/>
        <v>4470</v>
      </c>
    </row>
    <row r="52" spans="2:11" x14ac:dyDescent="0.2">
      <c r="B52" s="181" t="s">
        <v>312</v>
      </c>
      <c r="C52" s="181">
        <v>596</v>
      </c>
      <c r="D52" s="181">
        <v>349</v>
      </c>
      <c r="E52" s="181">
        <v>3373</v>
      </c>
      <c r="F52" s="182">
        <f t="shared" si="5"/>
        <v>0.14558874309392264</v>
      </c>
      <c r="G52" s="181">
        <v>1623</v>
      </c>
      <c r="H52" s="181">
        <v>109</v>
      </c>
      <c r="I52" s="181">
        <f t="shared" si="8"/>
        <v>1732</v>
      </c>
      <c r="J52" s="182">
        <f t="shared" si="6"/>
        <v>4.4304606962883381E-2</v>
      </c>
      <c r="K52" s="181">
        <f t="shared" si="7"/>
        <v>5105</v>
      </c>
    </row>
    <row r="53" spans="2:11" x14ac:dyDescent="0.2">
      <c r="B53" s="181" t="s">
        <v>315</v>
      </c>
      <c r="C53" s="181">
        <v>270</v>
      </c>
      <c r="D53" s="181">
        <v>210</v>
      </c>
      <c r="E53" s="181">
        <v>793</v>
      </c>
      <c r="F53" s="182">
        <f t="shared" si="5"/>
        <v>3.422824585635359E-2</v>
      </c>
      <c r="G53" s="181">
        <v>424</v>
      </c>
      <c r="H53" s="181">
        <v>78</v>
      </c>
      <c r="I53" s="181">
        <f t="shared" si="8"/>
        <v>502</v>
      </c>
      <c r="J53" s="182">
        <f t="shared" si="6"/>
        <v>1.2841173611644028E-2</v>
      </c>
      <c r="K53" s="181">
        <f t="shared" si="7"/>
        <v>1295</v>
      </c>
    </row>
    <row r="54" spans="2:11" x14ac:dyDescent="0.2">
      <c r="B54" s="181" t="s">
        <v>332</v>
      </c>
      <c r="C54" s="181">
        <v>223</v>
      </c>
      <c r="D54" s="181">
        <v>129</v>
      </c>
      <c r="E54" s="181">
        <v>2218</v>
      </c>
      <c r="F54" s="182">
        <f t="shared" si="5"/>
        <v>9.5735497237569064E-2</v>
      </c>
      <c r="G54" s="181">
        <v>466</v>
      </c>
      <c r="H54" s="181">
        <v>65</v>
      </c>
      <c r="I54" s="181">
        <f t="shared" si="8"/>
        <v>531</v>
      </c>
      <c r="J54" s="182">
        <f t="shared" si="6"/>
        <v>1.3582994397974063E-2</v>
      </c>
      <c r="K54" s="181">
        <f t="shared" si="7"/>
        <v>2749</v>
      </c>
    </row>
    <row r="55" spans="2:11" x14ac:dyDescent="0.2">
      <c r="B55" s="181" t="s">
        <v>291</v>
      </c>
      <c r="C55" s="181">
        <v>239</v>
      </c>
      <c r="D55" s="181">
        <v>130</v>
      </c>
      <c r="E55" s="181">
        <v>280</v>
      </c>
      <c r="F55" s="182">
        <f t="shared" si="5"/>
        <v>1.2085635359116022E-2</v>
      </c>
      <c r="G55" s="181">
        <v>571</v>
      </c>
      <c r="H55" s="181">
        <v>39</v>
      </c>
      <c r="I55" s="181">
        <f t="shared" si="8"/>
        <v>610</v>
      </c>
      <c r="J55" s="182">
        <f t="shared" si="6"/>
        <v>1.5603816540045532E-2</v>
      </c>
      <c r="K55" s="181">
        <f t="shared" si="7"/>
        <v>890</v>
      </c>
    </row>
    <row r="56" spans="2:11" x14ac:dyDescent="0.2">
      <c r="B56" s="181" t="s">
        <v>322</v>
      </c>
      <c r="C56" s="181">
        <v>226</v>
      </c>
      <c r="D56" s="181">
        <v>141</v>
      </c>
      <c r="E56" s="181">
        <v>6519</v>
      </c>
      <c r="F56" s="182">
        <f t="shared" si="5"/>
        <v>0.28137948895027626</v>
      </c>
      <c r="G56" s="181">
        <v>472</v>
      </c>
      <c r="H56" s="181">
        <v>46</v>
      </c>
      <c r="I56" s="181">
        <f t="shared" si="8"/>
        <v>518</v>
      </c>
      <c r="J56" s="182">
        <f t="shared" si="6"/>
        <v>1.3250454045481289E-2</v>
      </c>
      <c r="K56" s="181">
        <f t="shared" si="7"/>
        <v>7037</v>
      </c>
    </row>
    <row r="57" spans="2:11" x14ac:dyDescent="0.2">
      <c r="B57" s="181" t="s">
        <v>320</v>
      </c>
      <c r="C57" s="181">
        <v>1593</v>
      </c>
      <c r="D57" s="181">
        <v>950</v>
      </c>
      <c r="E57" s="181">
        <v>1539</v>
      </c>
      <c r="F57" s="182">
        <f t="shared" si="5"/>
        <v>6.6427831491712705E-2</v>
      </c>
      <c r="G57" s="181">
        <v>4526</v>
      </c>
      <c r="H57" s="181">
        <v>492</v>
      </c>
      <c r="I57" s="181">
        <f t="shared" si="8"/>
        <v>5018</v>
      </c>
      <c r="J57" s="182">
        <f t="shared" si="6"/>
        <v>0.12836057606221063</v>
      </c>
      <c r="K57" s="181">
        <f t="shared" si="7"/>
        <v>6557</v>
      </c>
    </row>
    <row r="58" spans="2:11" x14ac:dyDescent="0.2">
      <c r="B58" s="181" t="s">
        <v>313</v>
      </c>
      <c r="C58" s="181">
        <v>692</v>
      </c>
      <c r="D58" s="181">
        <v>514</v>
      </c>
      <c r="E58" s="181">
        <v>1347</v>
      </c>
      <c r="F58" s="182">
        <f t="shared" si="5"/>
        <v>5.8140538674033147E-2</v>
      </c>
      <c r="G58" s="181">
        <v>1388</v>
      </c>
      <c r="H58" s="181">
        <v>190</v>
      </c>
      <c r="I58" s="181">
        <f t="shared" si="8"/>
        <v>1578</v>
      </c>
      <c r="J58" s="182">
        <f t="shared" si="6"/>
        <v>4.0365282787199752E-2</v>
      </c>
      <c r="K58" s="181">
        <f t="shared" si="7"/>
        <v>2925</v>
      </c>
    </row>
    <row r="59" spans="2:11" x14ac:dyDescent="0.2">
      <c r="B59" s="181" t="s">
        <v>316</v>
      </c>
      <c r="C59" s="181">
        <v>500</v>
      </c>
      <c r="D59" s="181">
        <v>330</v>
      </c>
      <c r="E59" s="181">
        <v>14224</v>
      </c>
      <c r="F59" s="182">
        <f t="shared" si="5"/>
        <v>0.61395027624309395</v>
      </c>
      <c r="G59" s="181">
        <v>965</v>
      </c>
      <c r="H59" s="181">
        <v>101</v>
      </c>
      <c r="I59" s="181">
        <f t="shared" si="8"/>
        <v>1066</v>
      </c>
      <c r="J59" s="182">
        <f t="shared" si="6"/>
        <v>2.7268308904407439E-2</v>
      </c>
      <c r="K59" s="181">
        <f t="shared" si="7"/>
        <v>15290</v>
      </c>
    </row>
    <row r="60" spans="2:11" x14ac:dyDescent="0.2">
      <c r="B60" s="181" t="s">
        <v>333</v>
      </c>
      <c r="C60" s="181">
        <v>142</v>
      </c>
      <c r="D60" s="181">
        <v>73</v>
      </c>
      <c r="E60" s="181">
        <v>1520</v>
      </c>
      <c r="F60" s="182">
        <f t="shared" si="5"/>
        <v>6.5607734806629833E-2</v>
      </c>
      <c r="G60" s="181">
        <v>317</v>
      </c>
      <c r="H60" s="181">
        <v>23</v>
      </c>
      <c r="I60" s="181">
        <f t="shared" si="8"/>
        <v>340</v>
      </c>
      <c r="J60" s="182">
        <f t="shared" si="6"/>
        <v>8.6972092190417717E-3</v>
      </c>
      <c r="K60" s="181">
        <f t="shared" si="7"/>
        <v>1860</v>
      </c>
    </row>
    <row r="61" spans="2:11" x14ac:dyDescent="0.2">
      <c r="B61" s="181" t="s">
        <v>292</v>
      </c>
      <c r="C61" s="181">
        <v>359</v>
      </c>
      <c r="D61" s="181">
        <v>218</v>
      </c>
      <c r="E61" s="181">
        <v>645</v>
      </c>
      <c r="F61" s="182">
        <f t="shared" si="5"/>
        <v>2.7840124309392266E-2</v>
      </c>
      <c r="G61" s="181">
        <v>777</v>
      </c>
      <c r="H61" s="181">
        <v>115</v>
      </c>
      <c r="I61" s="181">
        <f t="shared" si="8"/>
        <v>892</v>
      </c>
      <c r="J61" s="182">
        <f t="shared" si="6"/>
        <v>2.2817384186427238E-2</v>
      </c>
      <c r="K61" s="181">
        <f t="shared" si="7"/>
        <v>1537</v>
      </c>
    </row>
    <row r="62" spans="2:11" x14ac:dyDescent="0.2">
      <c r="B62" s="183" t="s">
        <v>66</v>
      </c>
      <c r="C62" s="181">
        <f>SUM(C41:C61)</f>
        <v>14543</v>
      </c>
      <c r="D62" s="181">
        <f>SUM(D41:D61)</f>
        <v>8625</v>
      </c>
      <c r="E62" s="183">
        <f>C62+D62</f>
        <v>23168</v>
      </c>
      <c r="F62" s="214">
        <f t="shared" si="5"/>
        <v>1</v>
      </c>
      <c r="G62" s="181">
        <f>SUM(G41:G61)</f>
        <v>35353</v>
      </c>
      <c r="H62" s="181">
        <f>SUM(H41:H61)</f>
        <v>3740</v>
      </c>
      <c r="I62" s="183">
        <f t="shared" si="8"/>
        <v>39093</v>
      </c>
      <c r="J62" s="214">
        <f t="shared" si="6"/>
        <v>1</v>
      </c>
      <c r="K62" s="183">
        <f t="shared" si="7"/>
        <v>62261</v>
      </c>
    </row>
    <row r="63" spans="2:11" ht="24" x14ac:dyDescent="0.2">
      <c r="B63" s="195" t="s">
        <v>84</v>
      </c>
      <c r="C63" s="196">
        <f>+C62/$K$62</f>
        <v>0.23358121456449463</v>
      </c>
      <c r="D63" s="196">
        <f>+D62/$K$62</f>
        <v>0.13852973771702992</v>
      </c>
      <c r="E63" s="197">
        <f>C63+D63</f>
        <v>0.37211095228152458</v>
      </c>
      <c r="F63" s="197"/>
      <c r="G63" s="196">
        <f>+G62/$K$62</f>
        <v>0.56781934116059818</v>
      </c>
      <c r="H63" s="196">
        <f>+H62/$K$62</f>
        <v>6.0069706557877321E-2</v>
      </c>
      <c r="I63" s="197">
        <f>G63+H63</f>
        <v>0.62788904771847553</v>
      </c>
      <c r="J63" s="197"/>
      <c r="K63" s="197">
        <f t="shared" si="7"/>
        <v>1</v>
      </c>
    </row>
    <row r="64" spans="2:11" x14ac:dyDescent="0.2">
      <c r="B64" s="188" t="s">
        <v>149</v>
      </c>
    </row>
    <row r="65" spans="2:2" x14ac:dyDescent="0.2">
      <c r="B65" s="188" t="s">
        <v>150</v>
      </c>
    </row>
  </sheetData>
  <mergeCells count="10">
    <mergeCell ref="B36:K36"/>
    <mergeCell ref="B38:K38"/>
    <mergeCell ref="B39:B40"/>
    <mergeCell ref="C39:K39"/>
    <mergeCell ref="B5:K5"/>
    <mergeCell ref="B6:K6"/>
    <mergeCell ref="B8:K8"/>
    <mergeCell ref="B9:B10"/>
    <mergeCell ref="C9:K9"/>
    <mergeCell ref="B35:K35"/>
  </mergeCells>
  <hyperlinks>
    <hyperlink ref="M5" location="'Índice Pensiones Solidarias'!A1" display="Volver Sistema de Pensiones Solidadias"/>
  </hyperlinks>
  <pageMargins left="0.74803149606299213" right="0.74803149606299213" top="0.98425196850393704" bottom="0.98425196850393704" header="0" footer="0"/>
  <pageSetup scale="83" fitToHeight="2" orientation="portrait" r:id="rId1"/>
  <headerFooter alignWithMargins="0"/>
  <rowBreaks count="1" manualBreakCount="1">
    <brk id="38" min="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P89"/>
  <sheetViews>
    <sheetView showGridLines="0" zoomScaleNormal="100" workbookViewId="0"/>
  </sheetViews>
  <sheetFormatPr baseColWidth="10" defaultRowHeight="12" x14ac:dyDescent="0.2"/>
  <cols>
    <col min="1" max="1" width="6" style="189" customWidth="1"/>
    <col min="2" max="2" width="18.140625" style="189" customWidth="1"/>
    <col min="3" max="3" width="9.7109375" style="189" bestFit="1" customWidth="1"/>
    <col min="4" max="4" width="9.140625" style="189" bestFit="1" customWidth="1"/>
    <col min="5" max="6" width="9.140625" style="189" customWidth="1"/>
    <col min="7" max="7" width="9.7109375" style="189" bestFit="1" customWidth="1"/>
    <col min="8" max="8" width="8.42578125" style="189" bestFit="1" customWidth="1"/>
    <col min="9" max="11" width="11" style="189" customWidth="1"/>
    <col min="12" max="12" width="9.140625" style="189" customWidth="1"/>
    <col min="13" max="251" width="11.42578125" style="189"/>
    <col min="252" max="252" width="18.140625" style="189" customWidth="1"/>
    <col min="253" max="253" width="9.7109375" style="189" bestFit="1" customWidth="1"/>
    <col min="254" max="254" width="9.140625" style="189" bestFit="1" customWidth="1"/>
    <col min="255" max="256" width="9.140625" style="189" customWidth="1"/>
    <col min="257" max="257" width="9.7109375" style="189" bestFit="1" customWidth="1"/>
    <col min="258" max="258" width="8.42578125" style="189" bestFit="1" customWidth="1"/>
    <col min="259" max="261" width="11" style="189" customWidth="1"/>
    <col min="262" max="267" width="0" style="189" hidden="1" customWidth="1"/>
    <col min="268" max="268" width="9.140625" style="189" customWidth="1"/>
    <col min="269" max="507" width="11.42578125" style="189"/>
    <col min="508" max="508" width="18.140625" style="189" customWidth="1"/>
    <col min="509" max="509" width="9.7109375" style="189" bestFit="1" customWidth="1"/>
    <col min="510" max="510" width="9.140625" style="189" bestFit="1" customWidth="1"/>
    <col min="511" max="512" width="9.140625" style="189" customWidth="1"/>
    <col min="513" max="513" width="9.7109375" style="189" bestFit="1" customWidth="1"/>
    <col min="514" max="514" width="8.42578125" style="189" bestFit="1" customWidth="1"/>
    <col min="515" max="517" width="11" style="189" customWidth="1"/>
    <col min="518" max="523" width="0" style="189" hidden="1" customWidth="1"/>
    <col min="524" max="524" width="9.140625" style="189" customWidth="1"/>
    <col min="525" max="763" width="11.42578125" style="189"/>
    <col min="764" max="764" width="18.140625" style="189" customWidth="1"/>
    <col min="765" max="765" width="9.7109375" style="189" bestFit="1" customWidth="1"/>
    <col min="766" max="766" width="9.140625" style="189" bestFit="1" customWidth="1"/>
    <col min="767" max="768" width="9.140625" style="189" customWidth="1"/>
    <col min="769" max="769" width="9.7109375" style="189" bestFit="1" customWidth="1"/>
    <col min="770" max="770" width="8.42578125" style="189" bestFit="1" customWidth="1"/>
    <col min="771" max="773" width="11" style="189" customWidth="1"/>
    <col min="774" max="779" width="0" style="189" hidden="1" customWidth="1"/>
    <col min="780" max="780" width="9.140625" style="189" customWidth="1"/>
    <col min="781" max="1019" width="11.42578125" style="189"/>
    <col min="1020" max="1020" width="18.140625" style="189" customWidth="1"/>
    <col min="1021" max="1021" width="9.7109375" style="189" bestFit="1" customWidth="1"/>
    <col min="1022" max="1022" width="9.140625" style="189" bestFit="1" customWidth="1"/>
    <col min="1023" max="1024" width="9.140625" style="189" customWidth="1"/>
    <col min="1025" max="1025" width="9.7109375" style="189" bestFit="1" customWidth="1"/>
    <col min="1026" max="1026" width="8.42578125" style="189" bestFit="1" customWidth="1"/>
    <col min="1027" max="1029" width="11" style="189" customWidth="1"/>
    <col min="1030" max="1035" width="0" style="189" hidden="1" customWidth="1"/>
    <col min="1036" max="1036" width="9.140625" style="189" customWidth="1"/>
    <col min="1037" max="1275" width="11.42578125" style="189"/>
    <col min="1276" max="1276" width="18.140625" style="189" customWidth="1"/>
    <col min="1277" max="1277" width="9.7109375" style="189" bestFit="1" customWidth="1"/>
    <col min="1278" max="1278" width="9.140625" style="189" bestFit="1" customWidth="1"/>
    <col min="1279" max="1280" width="9.140625" style="189" customWidth="1"/>
    <col min="1281" max="1281" width="9.7109375" style="189" bestFit="1" customWidth="1"/>
    <col min="1282" max="1282" width="8.42578125" style="189" bestFit="1" customWidth="1"/>
    <col min="1283" max="1285" width="11" style="189" customWidth="1"/>
    <col min="1286" max="1291" width="0" style="189" hidden="1" customWidth="1"/>
    <col min="1292" max="1292" width="9.140625" style="189" customWidth="1"/>
    <col min="1293" max="1531" width="11.42578125" style="189"/>
    <col min="1532" max="1532" width="18.140625" style="189" customWidth="1"/>
    <col min="1533" max="1533" width="9.7109375" style="189" bestFit="1" customWidth="1"/>
    <col min="1534" max="1534" width="9.140625" style="189" bestFit="1" customWidth="1"/>
    <col min="1535" max="1536" width="9.140625" style="189" customWidth="1"/>
    <col min="1537" max="1537" width="9.7109375" style="189" bestFit="1" customWidth="1"/>
    <col min="1538" max="1538" width="8.42578125" style="189" bestFit="1" customWidth="1"/>
    <col min="1539" max="1541" width="11" style="189" customWidth="1"/>
    <col min="1542" max="1547" width="0" style="189" hidden="1" customWidth="1"/>
    <col min="1548" max="1548" width="9.140625" style="189" customWidth="1"/>
    <col min="1549" max="1787" width="11.42578125" style="189"/>
    <col min="1788" max="1788" width="18.140625" style="189" customWidth="1"/>
    <col min="1789" max="1789" width="9.7109375" style="189" bestFit="1" customWidth="1"/>
    <col min="1790" max="1790" width="9.140625" style="189" bestFit="1" customWidth="1"/>
    <col min="1791" max="1792" width="9.140625" style="189" customWidth="1"/>
    <col min="1793" max="1793" width="9.7109375" style="189" bestFit="1" customWidth="1"/>
    <col min="1794" max="1794" width="8.42578125" style="189" bestFit="1" customWidth="1"/>
    <col min="1795" max="1797" width="11" style="189" customWidth="1"/>
    <col min="1798" max="1803" width="0" style="189" hidden="1" customWidth="1"/>
    <col min="1804" max="1804" width="9.140625" style="189" customWidth="1"/>
    <col min="1805" max="2043" width="11.42578125" style="189"/>
    <col min="2044" max="2044" width="18.140625" style="189" customWidth="1"/>
    <col min="2045" max="2045" width="9.7109375" style="189" bestFit="1" customWidth="1"/>
    <col min="2046" max="2046" width="9.140625" style="189" bestFit="1" customWidth="1"/>
    <col min="2047" max="2048" width="9.140625" style="189" customWidth="1"/>
    <col min="2049" max="2049" width="9.7109375" style="189" bestFit="1" customWidth="1"/>
    <col min="2050" max="2050" width="8.42578125" style="189" bestFit="1" customWidth="1"/>
    <col min="2051" max="2053" width="11" style="189" customWidth="1"/>
    <col min="2054" max="2059" width="0" style="189" hidden="1" customWidth="1"/>
    <col min="2060" max="2060" width="9.140625" style="189" customWidth="1"/>
    <col min="2061" max="2299" width="11.42578125" style="189"/>
    <col min="2300" max="2300" width="18.140625" style="189" customWidth="1"/>
    <col min="2301" max="2301" width="9.7109375" style="189" bestFit="1" customWidth="1"/>
    <col min="2302" max="2302" width="9.140625" style="189" bestFit="1" customWidth="1"/>
    <col min="2303" max="2304" width="9.140625" style="189" customWidth="1"/>
    <col min="2305" max="2305" width="9.7109375" style="189" bestFit="1" customWidth="1"/>
    <col min="2306" max="2306" width="8.42578125" style="189" bestFit="1" customWidth="1"/>
    <col min="2307" max="2309" width="11" style="189" customWidth="1"/>
    <col min="2310" max="2315" width="0" style="189" hidden="1" customWidth="1"/>
    <col min="2316" max="2316" width="9.140625" style="189" customWidth="1"/>
    <col min="2317" max="2555" width="11.42578125" style="189"/>
    <col min="2556" max="2556" width="18.140625" style="189" customWidth="1"/>
    <col min="2557" max="2557" width="9.7109375" style="189" bestFit="1" customWidth="1"/>
    <col min="2558" max="2558" width="9.140625" style="189" bestFit="1" customWidth="1"/>
    <col min="2559" max="2560" width="9.140625" style="189" customWidth="1"/>
    <col min="2561" max="2561" width="9.7109375" style="189" bestFit="1" customWidth="1"/>
    <col min="2562" max="2562" width="8.42578125" style="189" bestFit="1" customWidth="1"/>
    <col min="2563" max="2565" width="11" style="189" customWidth="1"/>
    <col min="2566" max="2571" width="0" style="189" hidden="1" customWidth="1"/>
    <col min="2572" max="2572" width="9.140625" style="189" customWidth="1"/>
    <col min="2573" max="2811" width="11.42578125" style="189"/>
    <col min="2812" max="2812" width="18.140625" style="189" customWidth="1"/>
    <col min="2813" max="2813" width="9.7109375" style="189" bestFit="1" customWidth="1"/>
    <col min="2814" max="2814" width="9.140625" style="189" bestFit="1" customWidth="1"/>
    <col min="2815" max="2816" width="9.140625" style="189" customWidth="1"/>
    <col min="2817" max="2817" width="9.7109375" style="189" bestFit="1" customWidth="1"/>
    <col min="2818" max="2818" width="8.42578125" style="189" bestFit="1" customWidth="1"/>
    <col min="2819" max="2821" width="11" style="189" customWidth="1"/>
    <col min="2822" max="2827" width="0" style="189" hidden="1" customWidth="1"/>
    <col min="2828" max="2828" width="9.140625" style="189" customWidth="1"/>
    <col min="2829" max="3067" width="11.42578125" style="189"/>
    <col min="3068" max="3068" width="18.140625" style="189" customWidth="1"/>
    <col min="3069" max="3069" width="9.7109375" style="189" bestFit="1" customWidth="1"/>
    <col min="3070" max="3070" width="9.140625" style="189" bestFit="1" customWidth="1"/>
    <col min="3071" max="3072" width="9.140625" style="189" customWidth="1"/>
    <col min="3073" max="3073" width="9.7109375" style="189" bestFit="1" customWidth="1"/>
    <col min="3074" max="3074" width="8.42578125" style="189" bestFit="1" customWidth="1"/>
    <col min="3075" max="3077" width="11" style="189" customWidth="1"/>
    <col min="3078" max="3083" width="0" style="189" hidden="1" customWidth="1"/>
    <col min="3084" max="3084" width="9.140625" style="189" customWidth="1"/>
    <col min="3085" max="3323" width="11.42578125" style="189"/>
    <col min="3324" max="3324" width="18.140625" style="189" customWidth="1"/>
    <col min="3325" max="3325" width="9.7109375" style="189" bestFit="1" customWidth="1"/>
    <col min="3326" max="3326" width="9.140625" style="189" bestFit="1" customWidth="1"/>
    <col min="3327" max="3328" width="9.140625" style="189" customWidth="1"/>
    <col min="3329" max="3329" width="9.7109375" style="189" bestFit="1" customWidth="1"/>
    <col min="3330" max="3330" width="8.42578125" style="189" bestFit="1" customWidth="1"/>
    <col min="3331" max="3333" width="11" style="189" customWidth="1"/>
    <col min="3334" max="3339" width="0" style="189" hidden="1" customWidth="1"/>
    <col min="3340" max="3340" width="9.140625" style="189" customWidth="1"/>
    <col min="3341" max="3579" width="11.42578125" style="189"/>
    <col min="3580" max="3580" width="18.140625" style="189" customWidth="1"/>
    <col min="3581" max="3581" width="9.7109375" style="189" bestFit="1" customWidth="1"/>
    <col min="3582" max="3582" width="9.140625" style="189" bestFit="1" customWidth="1"/>
    <col min="3583" max="3584" width="9.140625" style="189" customWidth="1"/>
    <col min="3585" max="3585" width="9.7109375" style="189" bestFit="1" customWidth="1"/>
    <col min="3586" max="3586" width="8.42578125" style="189" bestFit="1" customWidth="1"/>
    <col min="3587" max="3589" width="11" style="189" customWidth="1"/>
    <col min="3590" max="3595" width="0" style="189" hidden="1" customWidth="1"/>
    <col min="3596" max="3596" width="9.140625" style="189" customWidth="1"/>
    <col min="3597" max="3835" width="11.42578125" style="189"/>
    <col min="3836" max="3836" width="18.140625" style="189" customWidth="1"/>
    <col min="3837" max="3837" width="9.7109375" style="189" bestFit="1" customWidth="1"/>
    <col min="3838" max="3838" width="9.140625" style="189" bestFit="1" customWidth="1"/>
    <col min="3839" max="3840" width="9.140625" style="189" customWidth="1"/>
    <col min="3841" max="3841" width="9.7109375" style="189" bestFit="1" customWidth="1"/>
    <col min="3842" max="3842" width="8.42578125" style="189" bestFit="1" customWidth="1"/>
    <col min="3843" max="3845" width="11" style="189" customWidth="1"/>
    <col min="3846" max="3851" width="0" style="189" hidden="1" customWidth="1"/>
    <col min="3852" max="3852" width="9.140625" style="189" customWidth="1"/>
    <col min="3853" max="4091" width="11.42578125" style="189"/>
    <col min="4092" max="4092" width="18.140625" style="189" customWidth="1"/>
    <col min="4093" max="4093" width="9.7109375" style="189" bestFit="1" customWidth="1"/>
    <col min="4094" max="4094" width="9.140625" style="189" bestFit="1" customWidth="1"/>
    <col min="4095" max="4096" width="9.140625" style="189" customWidth="1"/>
    <col min="4097" max="4097" width="9.7109375" style="189" bestFit="1" customWidth="1"/>
    <col min="4098" max="4098" width="8.42578125" style="189" bestFit="1" customWidth="1"/>
    <col min="4099" max="4101" width="11" style="189" customWidth="1"/>
    <col min="4102" max="4107" width="0" style="189" hidden="1" customWidth="1"/>
    <col min="4108" max="4108" width="9.140625" style="189" customWidth="1"/>
    <col min="4109" max="4347" width="11.42578125" style="189"/>
    <col min="4348" max="4348" width="18.140625" style="189" customWidth="1"/>
    <col min="4349" max="4349" width="9.7109375" style="189" bestFit="1" customWidth="1"/>
    <col min="4350" max="4350" width="9.140625" style="189" bestFit="1" customWidth="1"/>
    <col min="4351" max="4352" width="9.140625" style="189" customWidth="1"/>
    <col min="4353" max="4353" width="9.7109375" style="189" bestFit="1" customWidth="1"/>
    <col min="4354" max="4354" width="8.42578125" style="189" bestFit="1" customWidth="1"/>
    <col min="4355" max="4357" width="11" style="189" customWidth="1"/>
    <col min="4358" max="4363" width="0" style="189" hidden="1" customWidth="1"/>
    <col min="4364" max="4364" width="9.140625" style="189" customWidth="1"/>
    <col min="4365" max="4603" width="11.42578125" style="189"/>
    <col min="4604" max="4604" width="18.140625" style="189" customWidth="1"/>
    <col min="4605" max="4605" width="9.7109375" style="189" bestFit="1" customWidth="1"/>
    <col min="4606" max="4606" width="9.140625" style="189" bestFit="1" customWidth="1"/>
    <col min="4607" max="4608" width="9.140625" style="189" customWidth="1"/>
    <col min="4609" max="4609" width="9.7109375" style="189" bestFit="1" customWidth="1"/>
    <col min="4610" max="4610" width="8.42578125" style="189" bestFit="1" customWidth="1"/>
    <col min="4611" max="4613" width="11" style="189" customWidth="1"/>
    <col min="4614" max="4619" width="0" style="189" hidden="1" customWidth="1"/>
    <col min="4620" max="4620" width="9.140625" style="189" customWidth="1"/>
    <col min="4621" max="4859" width="11.42578125" style="189"/>
    <col min="4860" max="4860" width="18.140625" style="189" customWidth="1"/>
    <col min="4861" max="4861" width="9.7109375" style="189" bestFit="1" customWidth="1"/>
    <col min="4862" max="4862" width="9.140625" style="189" bestFit="1" customWidth="1"/>
    <col min="4863" max="4864" width="9.140625" style="189" customWidth="1"/>
    <col min="4865" max="4865" width="9.7109375" style="189" bestFit="1" customWidth="1"/>
    <col min="4866" max="4866" width="8.42578125" style="189" bestFit="1" customWidth="1"/>
    <col min="4867" max="4869" width="11" style="189" customWidth="1"/>
    <col min="4870" max="4875" width="0" style="189" hidden="1" customWidth="1"/>
    <col min="4876" max="4876" width="9.140625" style="189" customWidth="1"/>
    <col min="4877" max="5115" width="11.42578125" style="189"/>
    <col min="5116" max="5116" width="18.140625" style="189" customWidth="1"/>
    <col min="5117" max="5117" width="9.7109375" style="189" bestFit="1" customWidth="1"/>
    <col min="5118" max="5118" width="9.140625" style="189" bestFit="1" customWidth="1"/>
    <col min="5119" max="5120" width="9.140625" style="189" customWidth="1"/>
    <col min="5121" max="5121" width="9.7109375" style="189" bestFit="1" customWidth="1"/>
    <col min="5122" max="5122" width="8.42578125" style="189" bestFit="1" customWidth="1"/>
    <col min="5123" max="5125" width="11" style="189" customWidth="1"/>
    <col min="5126" max="5131" width="0" style="189" hidden="1" customWidth="1"/>
    <col min="5132" max="5132" width="9.140625" style="189" customWidth="1"/>
    <col min="5133" max="5371" width="11.42578125" style="189"/>
    <col min="5372" max="5372" width="18.140625" style="189" customWidth="1"/>
    <col min="5373" max="5373" width="9.7109375" style="189" bestFit="1" customWidth="1"/>
    <col min="5374" max="5374" width="9.140625" style="189" bestFit="1" customWidth="1"/>
    <col min="5375" max="5376" width="9.140625" style="189" customWidth="1"/>
    <col min="5377" max="5377" width="9.7109375" style="189" bestFit="1" customWidth="1"/>
    <col min="5378" max="5378" width="8.42578125" style="189" bestFit="1" customWidth="1"/>
    <col min="5379" max="5381" width="11" style="189" customWidth="1"/>
    <col min="5382" max="5387" width="0" style="189" hidden="1" customWidth="1"/>
    <col min="5388" max="5388" width="9.140625" style="189" customWidth="1"/>
    <col min="5389" max="5627" width="11.42578125" style="189"/>
    <col min="5628" max="5628" width="18.140625" style="189" customWidth="1"/>
    <col min="5629" max="5629" width="9.7109375" style="189" bestFit="1" customWidth="1"/>
    <col min="5630" max="5630" width="9.140625" style="189" bestFit="1" customWidth="1"/>
    <col min="5631" max="5632" width="9.140625" style="189" customWidth="1"/>
    <col min="5633" max="5633" width="9.7109375" style="189" bestFit="1" customWidth="1"/>
    <col min="5634" max="5634" width="8.42578125" style="189" bestFit="1" customWidth="1"/>
    <col min="5635" max="5637" width="11" style="189" customWidth="1"/>
    <col min="5638" max="5643" width="0" style="189" hidden="1" customWidth="1"/>
    <col min="5644" max="5644" width="9.140625" style="189" customWidth="1"/>
    <col min="5645" max="5883" width="11.42578125" style="189"/>
    <col min="5884" max="5884" width="18.140625" style="189" customWidth="1"/>
    <col min="5885" max="5885" width="9.7109375" style="189" bestFit="1" customWidth="1"/>
    <col min="5886" max="5886" width="9.140625" style="189" bestFit="1" customWidth="1"/>
    <col min="5887" max="5888" width="9.140625" style="189" customWidth="1"/>
    <col min="5889" max="5889" width="9.7109375" style="189" bestFit="1" customWidth="1"/>
    <col min="5890" max="5890" width="8.42578125" style="189" bestFit="1" customWidth="1"/>
    <col min="5891" max="5893" width="11" style="189" customWidth="1"/>
    <col min="5894" max="5899" width="0" style="189" hidden="1" customWidth="1"/>
    <col min="5900" max="5900" width="9.140625" style="189" customWidth="1"/>
    <col min="5901" max="6139" width="11.42578125" style="189"/>
    <col min="6140" max="6140" width="18.140625" style="189" customWidth="1"/>
    <col min="6141" max="6141" width="9.7109375" style="189" bestFit="1" customWidth="1"/>
    <col min="6142" max="6142" width="9.140625" style="189" bestFit="1" customWidth="1"/>
    <col min="6143" max="6144" width="9.140625" style="189" customWidth="1"/>
    <col min="6145" max="6145" width="9.7109375" style="189" bestFit="1" customWidth="1"/>
    <col min="6146" max="6146" width="8.42578125" style="189" bestFit="1" customWidth="1"/>
    <col min="6147" max="6149" width="11" style="189" customWidth="1"/>
    <col min="6150" max="6155" width="0" style="189" hidden="1" customWidth="1"/>
    <col min="6156" max="6156" width="9.140625" style="189" customWidth="1"/>
    <col min="6157" max="6395" width="11.42578125" style="189"/>
    <col min="6396" max="6396" width="18.140625" style="189" customWidth="1"/>
    <col min="6397" max="6397" width="9.7109375" style="189" bestFit="1" customWidth="1"/>
    <col min="6398" max="6398" width="9.140625" style="189" bestFit="1" customWidth="1"/>
    <col min="6399" max="6400" width="9.140625" style="189" customWidth="1"/>
    <col min="6401" max="6401" width="9.7109375" style="189" bestFit="1" customWidth="1"/>
    <col min="6402" max="6402" width="8.42578125" style="189" bestFit="1" customWidth="1"/>
    <col min="6403" max="6405" width="11" style="189" customWidth="1"/>
    <col min="6406" max="6411" width="0" style="189" hidden="1" customWidth="1"/>
    <col min="6412" max="6412" width="9.140625" style="189" customWidth="1"/>
    <col min="6413" max="6651" width="11.42578125" style="189"/>
    <col min="6652" max="6652" width="18.140625" style="189" customWidth="1"/>
    <col min="6653" max="6653" width="9.7109375" style="189" bestFit="1" customWidth="1"/>
    <col min="6654" max="6654" width="9.140625" style="189" bestFit="1" customWidth="1"/>
    <col min="6655" max="6656" width="9.140625" style="189" customWidth="1"/>
    <col min="6657" max="6657" width="9.7109375" style="189" bestFit="1" customWidth="1"/>
    <col min="6658" max="6658" width="8.42578125" style="189" bestFit="1" customWidth="1"/>
    <col min="6659" max="6661" width="11" style="189" customWidth="1"/>
    <col min="6662" max="6667" width="0" style="189" hidden="1" customWidth="1"/>
    <col min="6668" max="6668" width="9.140625" style="189" customWidth="1"/>
    <col min="6669" max="6907" width="11.42578125" style="189"/>
    <col min="6908" max="6908" width="18.140625" style="189" customWidth="1"/>
    <col min="6909" max="6909" width="9.7109375" style="189" bestFit="1" customWidth="1"/>
    <col min="6910" max="6910" width="9.140625" style="189" bestFit="1" customWidth="1"/>
    <col min="6911" max="6912" width="9.140625" style="189" customWidth="1"/>
    <col min="6913" max="6913" width="9.7109375" style="189" bestFit="1" customWidth="1"/>
    <col min="6914" max="6914" width="8.42578125" style="189" bestFit="1" customWidth="1"/>
    <col min="6915" max="6917" width="11" style="189" customWidth="1"/>
    <col min="6918" max="6923" width="0" style="189" hidden="1" customWidth="1"/>
    <col min="6924" max="6924" width="9.140625" style="189" customWidth="1"/>
    <col min="6925" max="7163" width="11.42578125" style="189"/>
    <col min="7164" max="7164" width="18.140625" style="189" customWidth="1"/>
    <col min="7165" max="7165" width="9.7109375" style="189" bestFit="1" customWidth="1"/>
    <col min="7166" max="7166" width="9.140625" style="189" bestFit="1" customWidth="1"/>
    <col min="7167" max="7168" width="9.140625" style="189" customWidth="1"/>
    <col min="7169" max="7169" width="9.7109375" style="189" bestFit="1" customWidth="1"/>
    <col min="7170" max="7170" width="8.42578125" style="189" bestFit="1" customWidth="1"/>
    <col min="7171" max="7173" width="11" style="189" customWidth="1"/>
    <col min="7174" max="7179" width="0" style="189" hidden="1" customWidth="1"/>
    <col min="7180" max="7180" width="9.140625" style="189" customWidth="1"/>
    <col min="7181" max="7419" width="11.42578125" style="189"/>
    <col min="7420" max="7420" width="18.140625" style="189" customWidth="1"/>
    <col min="7421" max="7421" width="9.7109375" style="189" bestFit="1" customWidth="1"/>
    <col min="7422" max="7422" width="9.140625" style="189" bestFit="1" customWidth="1"/>
    <col min="7423" max="7424" width="9.140625" style="189" customWidth="1"/>
    <col min="7425" max="7425" width="9.7109375" style="189" bestFit="1" customWidth="1"/>
    <col min="7426" max="7426" width="8.42578125" style="189" bestFit="1" customWidth="1"/>
    <col min="7427" max="7429" width="11" style="189" customWidth="1"/>
    <col min="7430" max="7435" width="0" style="189" hidden="1" customWidth="1"/>
    <col min="7436" max="7436" width="9.140625" style="189" customWidth="1"/>
    <col min="7437" max="7675" width="11.42578125" style="189"/>
    <col min="7676" max="7676" width="18.140625" style="189" customWidth="1"/>
    <col min="7677" max="7677" width="9.7109375" style="189" bestFit="1" customWidth="1"/>
    <col min="7678" max="7678" width="9.140625" style="189" bestFit="1" customWidth="1"/>
    <col min="7679" max="7680" width="9.140625" style="189" customWidth="1"/>
    <col min="7681" max="7681" width="9.7109375" style="189" bestFit="1" customWidth="1"/>
    <col min="7682" max="7682" width="8.42578125" style="189" bestFit="1" customWidth="1"/>
    <col min="7683" max="7685" width="11" style="189" customWidth="1"/>
    <col min="7686" max="7691" width="0" style="189" hidden="1" customWidth="1"/>
    <col min="7692" max="7692" width="9.140625" style="189" customWidth="1"/>
    <col min="7693" max="7931" width="11.42578125" style="189"/>
    <col min="7932" max="7932" width="18.140625" style="189" customWidth="1"/>
    <col min="7933" max="7933" width="9.7109375" style="189" bestFit="1" customWidth="1"/>
    <col min="7934" max="7934" width="9.140625" style="189" bestFit="1" customWidth="1"/>
    <col min="7935" max="7936" width="9.140625" style="189" customWidth="1"/>
    <col min="7937" max="7937" width="9.7109375" style="189" bestFit="1" customWidth="1"/>
    <col min="7938" max="7938" width="8.42578125" style="189" bestFit="1" customWidth="1"/>
    <col min="7939" max="7941" width="11" style="189" customWidth="1"/>
    <col min="7942" max="7947" width="0" style="189" hidden="1" customWidth="1"/>
    <col min="7948" max="7948" width="9.140625" style="189" customWidth="1"/>
    <col min="7949" max="8187" width="11.42578125" style="189"/>
    <col min="8188" max="8188" width="18.140625" style="189" customWidth="1"/>
    <col min="8189" max="8189" width="9.7109375" style="189" bestFit="1" customWidth="1"/>
    <col min="8190" max="8190" width="9.140625" style="189" bestFit="1" customWidth="1"/>
    <col min="8191" max="8192" width="9.140625" style="189" customWidth="1"/>
    <col min="8193" max="8193" width="9.7109375" style="189" bestFit="1" customWidth="1"/>
    <col min="8194" max="8194" width="8.42578125" style="189" bestFit="1" customWidth="1"/>
    <col min="8195" max="8197" width="11" style="189" customWidth="1"/>
    <col min="8198" max="8203" width="0" style="189" hidden="1" customWidth="1"/>
    <col min="8204" max="8204" width="9.140625" style="189" customWidth="1"/>
    <col min="8205" max="8443" width="11.42578125" style="189"/>
    <col min="8444" max="8444" width="18.140625" style="189" customWidth="1"/>
    <col min="8445" max="8445" width="9.7109375" style="189" bestFit="1" customWidth="1"/>
    <col min="8446" max="8446" width="9.140625" style="189" bestFit="1" customWidth="1"/>
    <col min="8447" max="8448" width="9.140625" style="189" customWidth="1"/>
    <col min="8449" max="8449" width="9.7109375" style="189" bestFit="1" customWidth="1"/>
    <col min="8450" max="8450" width="8.42578125" style="189" bestFit="1" customWidth="1"/>
    <col min="8451" max="8453" width="11" style="189" customWidth="1"/>
    <col min="8454" max="8459" width="0" style="189" hidden="1" customWidth="1"/>
    <col min="8460" max="8460" width="9.140625" style="189" customWidth="1"/>
    <col min="8461" max="8699" width="11.42578125" style="189"/>
    <col min="8700" max="8700" width="18.140625" style="189" customWidth="1"/>
    <col min="8701" max="8701" width="9.7109375" style="189" bestFit="1" customWidth="1"/>
    <col min="8702" max="8702" width="9.140625" style="189" bestFit="1" customWidth="1"/>
    <col min="8703" max="8704" width="9.140625" style="189" customWidth="1"/>
    <col min="8705" max="8705" width="9.7109375" style="189" bestFit="1" customWidth="1"/>
    <col min="8706" max="8706" width="8.42578125" style="189" bestFit="1" customWidth="1"/>
    <col min="8707" max="8709" width="11" style="189" customWidth="1"/>
    <col min="8710" max="8715" width="0" style="189" hidden="1" customWidth="1"/>
    <col min="8716" max="8716" width="9.140625" style="189" customWidth="1"/>
    <col min="8717" max="8955" width="11.42578125" style="189"/>
    <col min="8956" max="8956" width="18.140625" style="189" customWidth="1"/>
    <col min="8957" max="8957" width="9.7109375" style="189" bestFit="1" customWidth="1"/>
    <col min="8958" max="8958" width="9.140625" style="189" bestFit="1" customWidth="1"/>
    <col min="8959" max="8960" width="9.140625" style="189" customWidth="1"/>
    <col min="8961" max="8961" width="9.7109375" style="189" bestFit="1" customWidth="1"/>
    <col min="8962" max="8962" width="8.42578125" style="189" bestFit="1" customWidth="1"/>
    <col min="8963" max="8965" width="11" style="189" customWidth="1"/>
    <col min="8966" max="8971" width="0" style="189" hidden="1" customWidth="1"/>
    <col min="8972" max="8972" width="9.140625" style="189" customWidth="1"/>
    <col min="8973" max="9211" width="11.42578125" style="189"/>
    <col min="9212" max="9212" width="18.140625" style="189" customWidth="1"/>
    <col min="9213" max="9213" width="9.7109375" style="189" bestFit="1" customWidth="1"/>
    <col min="9214" max="9214" width="9.140625" style="189" bestFit="1" customWidth="1"/>
    <col min="9215" max="9216" width="9.140625" style="189" customWidth="1"/>
    <col min="9217" max="9217" width="9.7109375" style="189" bestFit="1" customWidth="1"/>
    <col min="9218" max="9218" width="8.42578125" style="189" bestFit="1" customWidth="1"/>
    <col min="9219" max="9221" width="11" style="189" customWidth="1"/>
    <col min="9222" max="9227" width="0" style="189" hidden="1" customWidth="1"/>
    <col min="9228" max="9228" width="9.140625" style="189" customWidth="1"/>
    <col min="9229" max="9467" width="11.42578125" style="189"/>
    <col min="9468" max="9468" width="18.140625" style="189" customWidth="1"/>
    <col min="9469" max="9469" width="9.7109375" style="189" bestFit="1" customWidth="1"/>
    <col min="9470" max="9470" width="9.140625" style="189" bestFit="1" customWidth="1"/>
    <col min="9471" max="9472" width="9.140625" style="189" customWidth="1"/>
    <col min="9473" max="9473" width="9.7109375" style="189" bestFit="1" customWidth="1"/>
    <col min="9474" max="9474" width="8.42578125" style="189" bestFit="1" customWidth="1"/>
    <col min="9475" max="9477" width="11" style="189" customWidth="1"/>
    <col min="9478" max="9483" width="0" style="189" hidden="1" customWidth="1"/>
    <col min="9484" max="9484" width="9.140625" style="189" customWidth="1"/>
    <col min="9485" max="9723" width="11.42578125" style="189"/>
    <col min="9724" max="9724" width="18.140625" style="189" customWidth="1"/>
    <col min="9725" max="9725" width="9.7109375" style="189" bestFit="1" customWidth="1"/>
    <col min="9726" max="9726" width="9.140625" style="189" bestFit="1" customWidth="1"/>
    <col min="9727" max="9728" width="9.140625" style="189" customWidth="1"/>
    <col min="9729" max="9729" width="9.7109375" style="189" bestFit="1" customWidth="1"/>
    <col min="9730" max="9730" width="8.42578125" style="189" bestFit="1" customWidth="1"/>
    <col min="9731" max="9733" width="11" style="189" customWidth="1"/>
    <col min="9734" max="9739" width="0" style="189" hidden="1" customWidth="1"/>
    <col min="9740" max="9740" width="9.140625" style="189" customWidth="1"/>
    <col min="9741" max="9979" width="11.42578125" style="189"/>
    <col min="9980" max="9980" width="18.140625" style="189" customWidth="1"/>
    <col min="9981" max="9981" width="9.7109375" style="189" bestFit="1" customWidth="1"/>
    <col min="9982" max="9982" width="9.140625" style="189" bestFit="1" customWidth="1"/>
    <col min="9983" max="9984" width="9.140625" style="189" customWidth="1"/>
    <col min="9985" max="9985" width="9.7109375" style="189" bestFit="1" customWidth="1"/>
    <col min="9986" max="9986" width="8.42578125" style="189" bestFit="1" customWidth="1"/>
    <col min="9987" max="9989" width="11" style="189" customWidth="1"/>
    <col min="9990" max="9995" width="0" style="189" hidden="1" customWidth="1"/>
    <col min="9996" max="9996" width="9.140625" style="189" customWidth="1"/>
    <col min="9997" max="10235" width="11.42578125" style="189"/>
    <col min="10236" max="10236" width="18.140625" style="189" customWidth="1"/>
    <col min="10237" max="10237" width="9.7109375" style="189" bestFit="1" customWidth="1"/>
    <col min="10238" max="10238" width="9.140625" style="189" bestFit="1" customWidth="1"/>
    <col min="10239" max="10240" width="9.140625" style="189" customWidth="1"/>
    <col min="10241" max="10241" width="9.7109375" style="189" bestFit="1" customWidth="1"/>
    <col min="10242" max="10242" width="8.42578125" style="189" bestFit="1" customWidth="1"/>
    <col min="10243" max="10245" width="11" style="189" customWidth="1"/>
    <col min="10246" max="10251" width="0" style="189" hidden="1" customWidth="1"/>
    <col min="10252" max="10252" width="9.140625" style="189" customWidth="1"/>
    <col min="10253" max="10491" width="11.42578125" style="189"/>
    <col min="10492" max="10492" width="18.140625" style="189" customWidth="1"/>
    <col min="10493" max="10493" width="9.7109375" style="189" bestFit="1" customWidth="1"/>
    <col min="10494" max="10494" width="9.140625" style="189" bestFit="1" customWidth="1"/>
    <col min="10495" max="10496" width="9.140625" style="189" customWidth="1"/>
    <col min="10497" max="10497" width="9.7109375" style="189" bestFit="1" customWidth="1"/>
    <col min="10498" max="10498" width="8.42578125" style="189" bestFit="1" customWidth="1"/>
    <col min="10499" max="10501" width="11" style="189" customWidth="1"/>
    <col min="10502" max="10507" width="0" style="189" hidden="1" customWidth="1"/>
    <col min="10508" max="10508" width="9.140625" style="189" customWidth="1"/>
    <col min="10509" max="10747" width="11.42578125" style="189"/>
    <col min="10748" max="10748" width="18.140625" style="189" customWidth="1"/>
    <col min="10749" max="10749" width="9.7109375" style="189" bestFit="1" customWidth="1"/>
    <col min="10750" max="10750" width="9.140625" style="189" bestFit="1" customWidth="1"/>
    <col min="10751" max="10752" width="9.140625" style="189" customWidth="1"/>
    <col min="10753" max="10753" width="9.7109375" style="189" bestFit="1" customWidth="1"/>
    <col min="10754" max="10754" width="8.42578125" style="189" bestFit="1" customWidth="1"/>
    <col min="10755" max="10757" width="11" style="189" customWidth="1"/>
    <col min="10758" max="10763" width="0" style="189" hidden="1" customWidth="1"/>
    <col min="10764" max="10764" width="9.140625" style="189" customWidth="1"/>
    <col min="10765" max="11003" width="11.42578125" style="189"/>
    <col min="11004" max="11004" width="18.140625" style="189" customWidth="1"/>
    <col min="11005" max="11005" width="9.7109375" style="189" bestFit="1" customWidth="1"/>
    <col min="11006" max="11006" width="9.140625" style="189" bestFit="1" customWidth="1"/>
    <col min="11007" max="11008" width="9.140625" style="189" customWidth="1"/>
    <col min="11009" max="11009" width="9.7109375" style="189" bestFit="1" customWidth="1"/>
    <col min="11010" max="11010" width="8.42578125" style="189" bestFit="1" customWidth="1"/>
    <col min="11011" max="11013" width="11" style="189" customWidth="1"/>
    <col min="11014" max="11019" width="0" style="189" hidden="1" customWidth="1"/>
    <col min="11020" max="11020" width="9.140625" style="189" customWidth="1"/>
    <col min="11021" max="11259" width="11.42578125" style="189"/>
    <col min="11260" max="11260" width="18.140625" style="189" customWidth="1"/>
    <col min="11261" max="11261" width="9.7109375" style="189" bestFit="1" customWidth="1"/>
    <col min="11262" max="11262" width="9.140625" style="189" bestFit="1" customWidth="1"/>
    <col min="11263" max="11264" width="9.140625" style="189" customWidth="1"/>
    <col min="11265" max="11265" width="9.7109375" style="189" bestFit="1" customWidth="1"/>
    <col min="11266" max="11266" width="8.42578125" style="189" bestFit="1" customWidth="1"/>
    <col min="11267" max="11269" width="11" style="189" customWidth="1"/>
    <col min="11270" max="11275" width="0" style="189" hidden="1" customWidth="1"/>
    <col min="11276" max="11276" width="9.140625" style="189" customWidth="1"/>
    <col min="11277" max="11515" width="11.42578125" style="189"/>
    <col min="11516" max="11516" width="18.140625" style="189" customWidth="1"/>
    <col min="11517" max="11517" width="9.7109375" style="189" bestFit="1" customWidth="1"/>
    <col min="11518" max="11518" width="9.140625" style="189" bestFit="1" customWidth="1"/>
    <col min="11519" max="11520" width="9.140625" style="189" customWidth="1"/>
    <col min="11521" max="11521" width="9.7109375" style="189" bestFit="1" customWidth="1"/>
    <col min="11522" max="11522" width="8.42578125" style="189" bestFit="1" customWidth="1"/>
    <col min="11523" max="11525" width="11" style="189" customWidth="1"/>
    <col min="11526" max="11531" width="0" style="189" hidden="1" customWidth="1"/>
    <col min="11532" max="11532" width="9.140625" style="189" customWidth="1"/>
    <col min="11533" max="11771" width="11.42578125" style="189"/>
    <col min="11772" max="11772" width="18.140625" style="189" customWidth="1"/>
    <col min="11773" max="11773" width="9.7109375" style="189" bestFit="1" customWidth="1"/>
    <col min="11774" max="11774" width="9.140625" style="189" bestFit="1" customWidth="1"/>
    <col min="11775" max="11776" width="9.140625" style="189" customWidth="1"/>
    <col min="11777" max="11777" width="9.7109375" style="189" bestFit="1" customWidth="1"/>
    <col min="11778" max="11778" width="8.42578125" style="189" bestFit="1" customWidth="1"/>
    <col min="11779" max="11781" width="11" style="189" customWidth="1"/>
    <col min="11782" max="11787" width="0" style="189" hidden="1" customWidth="1"/>
    <col min="11788" max="11788" width="9.140625" style="189" customWidth="1"/>
    <col min="11789" max="12027" width="11.42578125" style="189"/>
    <col min="12028" max="12028" width="18.140625" style="189" customWidth="1"/>
    <col min="12029" max="12029" width="9.7109375" style="189" bestFit="1" customWidth="1"/>
    <col min="12030" max="12030" width="9.140625" style="189" bestFit="1" customWidth="1"/>
    <col min="12031" max="12032" width="9.140625" style="189" customWidth="1"/>
    <col min="12033" max="12033" width="9.7109375" style="189" bestFit="1" customWidth="1"/>
    <col min="12034" max="12034" width="8.42578125" style="189" bestFit="1" customWidth="1"/>
    <col min="12035" max="12037" width="11" style="189" customWidth="1"/>
    <col min="12038" max="12043" width="0" style="189" hidden="1" customWidth="1"/>
    <col min="12044" max="12044" width="9.140625" style="189" customWidth="1"/>
    <col min="12045" max="12283" width="11.42578125" style="189"/>
    <col min="12284" max="12284" width="18.140625" style="189" customWidth="1"/>
    <col min="12285" max="12285" width="9.7109375" style="189" bestFit="1" customWidth="1"/>
    <col min="12286" max="12286" width="9.140625" style="189" bestFit="1" customWidth="1"/>
    <col min="12287" max="12288" width="9.140625" style="189" customWidth="1"/>
    <col min="12289" max="12289" width="9.7109375" style="189" bestFit="1" customWidth="1"/>
    <col min="12290" max="12290" width="8.42578125" style="189" bestFit="1" customWidth="1"/>
    <col min="12291" max="12293" width="11" style="189" customWidth="1"/>
    <col min="12294" max="12299" width="0" style="189" hidden="1" customWidth="1"/>
    <col min="12300" max="12300" width="9.140625" style="189" customWidth="1"/>
    <col min="12301" max="12539" width="11.42578125" style="189"/>
    <col min="12540" max="12540" width="18.140625" style="189" customWidth="1"/>
    <col min="12541" max="12541" width="9.7109375" style="189" bestFit="1" customWidth="1"/>
    <col min="12542" max="12542" width="9.140625" style="189" bestFit="1" customWidth="1"/>
    <col min="12543" max="12544" width="9.140625" style="189" customWidth="1"/>
    <col min="12545" max="12545" width="9.7109375" style="189" bestFit="1" customWidth="1"/>
    <col min="12546" max="12546" width="8.42578125" style="189" bestFit="1" customWidth="1"/>
    <col min="12547" max="12549" width="11" style="189" customWidth="1"/>
    <col min="12550" max="12555" width="0" style="189" hidden="1" customWidth="1"/>
    <col min="12556" max="12556" width="9.140625" style="189" customWidth="1"/>
    <col min="12557" max="12795" width="11.42578125" style="189"/>
    <col min="12796" max="12796" width="18.140625" style="189" customWidth="1"/>
    <col min="12797" max="12797" width="9.7109375" style="189" bestFit="1" customWidth="1"/>
    <col min="12798" max="12798" width="9.140625" style="189" bestFit="1" customWidth="1"/>
    <col min="12799" max="12800" width="9.140625" style="189" customWidth="1"/>
    <col min="12801" max="12801" width="9.7109375" style="189" bestFit="1" customWidth="1"/>
    <col min="12802" max="12802" width="8.42578125" style="189" bestFit="1" customWidth="1"/>
    <col min="12803" max="12805" width="11" style="189" customWidth="1"/>
    <col min="12806" max="12811" width="0" style="189" hidden="1" customWidth="1"/>
    <col min="12812" max="12812" width="9.140625" style="189" customWidth="1"/>
    <col min="12813" max="13051" width="11.42578125" style="189"/>
    <col min="13052" max="13052" width="18.140625" style="189" customWidth="1"/>
    <col min="13053" max="13053" width="9.7109375" style="189" bestFit="1" customWidth="1"/>
    <col min="13054" max="13054" width="9.140625" style="189" bestFit="1" customWidth="1"/>
    <col min="13055" max="13056" width="9.140625" style="189" customWidth="1"/>
    <col min="13057" max="13057" width="9.7109375" style="189" bestFit="1" customWidth="1"/>
    <col min="13058" max="13058" width="8.42578125" style="189" bestFit="1" customWidth="1"/>
    <col min="13059" max="13061" width="11" style="189" customWidth="1"/>
    <col min="13062" max="13067" width="0" style="189" hidden="1" customWidth="1"/>
    <col min="13068" max="13068" width="9.140625" style="189" customWidth="1"/>
    <col min="13069" max="13307" width="11.42578125" style="189"/>
    <col min="13308" max="13308" width="18.140625" style="189" customWidth="1"/>
    <col min="13309" max="13309" width="9.7109375" style="189" bestFit="1" customWidth="1"/>
    <col min="13310" max="13310" width="9.140625" style="189" bestFit="1" customWidth="1"/>
    <col min="13311" max="13312" width="9.140625" style="189" customWidth="1"/>
    <col min="13313" max="13313" width="9.7109375" style="189" bestFit="1" customWidth="1"/>
    <col min="13314" max="13314" width="8.42578125" style="189" bestFit="1" customWidth="1"/>
    <col min="13315" max="13317" width="11" style="189" customWidth="1"/>
    <col min="13318" max="13323" width="0" style="189" hidden="1" customWidth="1"/>
    <col min="13324" max="13324" width="9.140625" style="189" customWidth="1"/>
    <col min="13325" max="13563" width="11.42578125" style="189"/>
    <col min="13564" max="13564" width="18.140625" style="189" customWidth="1"/>
    <col min="13565" max="13565" width="9.7109375" style="189" bestFit="1" customWidth="1"/>
    <col min="13566" max="13566" width="9.140625" style="189" bestFit="1" customWidth="1"/>
    <col min="13567" max="13568" width="9.140625" style="189" customWidth="1"/>
    <col min="13569" max="13569" width="9.7109375" style="189" bestFit="1" customWidth="1"/>
    <col min="13570" max="13570" width="8.42578125" style="189" bestFit="1" customWidth="1"/>
    <col min="13571" max="13573" width="11" style="189" customWidth="1"/>
    <col min="13574" max="13579" width="0" style="189" hidden="1" customWidth="1"/>
    <col min="13580" max="13580" width="9.140625" style="189" customWidth="1"/>
    <col min="13581" max="13819" width="11.42578125" style="189"/>
    <col min="13820" max="13820" width="18.140625" style="189" customWidth="1"/>
    <col min="13821" max="13821" width="9.7109375" style="189" bestFit="1" customWidth="1"/>
    <col min="13822" max="13822" width="9.140625" style="189" bestFit="1" customWidth="1"/>
    <col min="13823" max="13824" width="9.140625" style="189" customWidth="1"/>
    <col min="13825" max="13825" width="9.7109375" style="189" bestFit="1" customWidth="1"/>
    <col min="13826" max="13826" width="8.42578125" style="189" bestFit="1" customWidth="1"/>
    <col min="13827" max="13829" width="11" style="189" customWidth="1"/>
    <col min="13830" max="13835" width="0" style="189" hidden="1" customWidth="1"/>
    <col min="13836" max="13836" width="9.140625" style="189" customWidth="1"/>
    <col min="13837" max="14075" width="11.42578125" style="189"/>
    <col min="14076" max="14076" width="18.140625" style="189" customWidth="1"/>
    <col min="14077" max="14077" width="9.7109375" style="189" bestFit="1" customWidth="1"/>
    <col min="14078" max="14078" width="9.140625" style="189" bestFit="1" customWidth="1"/>
    <col min="14079" max="14080" width="9.140625" style="189" customWidth="1"/>
    <col min="14081" max="14081" width="9.7109375" style="189" bestFit="1" customWidth="1"/>
    <col min="14082" max="14082" width="8.42578125" style="189" bestFit="1" customWidth="1"/>
    <col min="14083" max="14085" width="11" style="189" customWidth="1"/>
    <col min="14086" max="14091" width="0" style="189" hidden="1" customWidth="1"/>
    <col min="14092" max="14092" width="9.140625" style="189" customWidth="1"/>
    <col min="14093" max="14331" width="11.42578125" style="189"/>
    <col min="14332" max="14332" width="18.140625" style="189" customWidth="1"/>
    <col min="14333" max="14333" width="9.7109375" style="189" bestFit="1" customWidth="1"/>
    <col min="14334" max="14334" width="9.140625" style="189" bestFit="1" customWidth="1"/>
    <col min="14335" max="14336" width="9.140625" style="189" customWidth="1"/>
    <col min="14337" max="14337" width="9.7109375" style="189" bestFit="1" customWidth="1"/>
    <col min="14338" max="14338" width="8.42578125" style="189" bestFit="1" customWidth="1"/>
    <col min="14339" max="14341" width="11" style="189" customWidth="1"/>
    <col min="14342" max="14347" width="0" style="189" hidden="1" customWidth="1"/>
    <col min="14348" max="14348" width="9.140625" style="189" customWidth="1"/>
    <col min="14349" max="14587" width="11.42578125" style="189"/>
    <col min="14588" max="14588" width="18.140625" style="189" customWidth="1"/>
    <col min="14589" max="14589" width="9.7109375" style="189" bestFit="1" customWidth="1"/>
    <col min="14590" max="14590" width="9.140625" style="189" bestFit="1" customWidth="1"/>
    <col min="14591" max="14592" width="9.140625" style="189" customWidth="1"/>
    <col min="14593" max="14593" width="9.7109375" style="189" bestFit="1" customWidth="1"/>
    <col min="14594" max="14594" width="8.42578125" style="189" bestFit="1" customWidth="1"/>
    <col min="14595" max="14597" width="11" style="189" customWidth="1"/>
    <col min="14598" max="14603" width="0" style="189" hidden="1" customWidth="1"/>
    <col min="14604" max="14604" width="9.140625" style="189" customWidth="1"/>
    <col min="14605" max="14843" width="11.42578125" style="189"/>
    <col min="14844" max="14844" width="18.140625" style="189" customWidth="1"/>
    <col min="14845" max="14845" width="9.7109375" style="189" bestFit="1" customWidth="1"/>
    <col min="14846" max="14846" width="9.140625" style="189" bestFit="1" customWidth="1"/>
    <col min="14847" max="14848" width="9.140625" style="189" customWidth="1"/>
    <col min="14849" max="14849" width="9.7109375" style="189" bestFit="1" customWidth="1"/>
    <col min="14850" max="14850" width="8.42578125" style="189" bestFit="1" customWidth="1"/>
    <col min="14851" max="14853" width="11" style="189" customWidth="1"/>
    <col min="14854" max="14859" width="0" style="189" hidden="1" customWidth="1"/>
    <col min="14860" max="14860" width="9.140625" style="189" customWidth="1"/>
    <col min="14861" max="15099" width="11.42578125" style="189"/>
    <col min="15100" max="15100" width="18.140625" style="189" customWidth="1"/>
    <col min="15101" max="15101" width="9.7109375" style="189" bestFit="1" customWidth="1"/>
    <col min="15102" max="15102" width="9.140625" style="189" bestFit="1" customWidth="1"/>
    <col min="15103" max="15104" width="9.140625" style="189" customWidth="1"/>
    <col min="15105" max="15105" width="9.7109375" style="189" bestFit="1" customWidth="1"/>
    <col min="15106" max="15106" width="8.42578125" style="189" bestFit="1" customWidth="1"/>
    <col min="15107" max="15109" width="11" style="189" customWidth="1"/>
    <col min="15110" max="15115" width="0" style="189" hidden="1" customWidth="1"/>
    <col min="15116" max="15116" width="9.140625" style="189" customWidth="1"/>
    <col min="15117" max="15355" width="11.42578125" style="189"/>
    <col min="15356" max="15356" width="18.140625" style="189" customWidth="1"/>
    <col min="15357" max="15357" width="9.7109375" style="189" bestFit="1" customWidth="1"/>
    <col min="15358" max="15358" width="9.140625" style="189" bestFit="1" customWidth="1"/>
    <col min="15359" max="15360" width="9.140625" style="189" customWidth="1"/>
    <col min="15361" max="15361" width="9.7109375" style="189" bestFit="1" customWidth="1"/>
    <col min="15362" max="15362" width="8.42578125" style="189" bestFit="1" customWidth="1"/>
    <col min="15363" max="15365" width="11" style="189" customWidth="1"/>
    <col min="15366" max="15371" width="0" style="189" hidden="1" customWidth="1"/>
    <col min="15372" max="15372" width="9.140625" style="189" customWidth="1"/>
    <col min="15373" max="15611" width="11.42578125" style="189"/>
    <col min="15612" max="15612" width="18.140625" style="189" customWidth="1"/>
    <col min="15613" max="15613" width="9.7109375" style="189" bestFit="1" customWidth="1"/>
    <col min="15614" max="15614" width="9.140625" style="189" bestFit="1" customWidth="1"/>
    <col min="15615" max="15616" width="9.140625" style="189" customWidth="1"/>
    <col min="15617" max="15617" width="9.7109375" style="189" bestFit="1" customWidth="1"/>
    <col min="15618" max="15618" width="8.42578125" style="189" bestFit="1" customWidth="1"/>
    <col min="15619" max="15621" width="11" style="189" customWidth="1"/>
    <col min="15622" max="15627" width="0" style="189" hidden="1" customWidth="1"/>
    <col min="15628" max="15628" width="9.140625" style="189" customWidth="1"/>
    <col min="15629" max="15867" width="11.42578125" style="189"/>
    <col min="15868" max="15868" width="18.140625" style="189" customWidth="1"/>
    <col min="15869" max="15869" width="9.7109375" style="189" bestFit="1" customWidth="1"/>
    <col min="15870" max="15870" width="9.140625" style="189" bestFit="1" customWidth="1"/>
    <col min="15871" max="15872" width="9.140625" style="189" customWidth="1"/>
    <col min="15873" max="15873" width="9.7109375" style="189" bestFit="1" customWidth="1"/>
    <col min="15874" max="15874" width="8.42578125" style="189" bestFit="1" customWidth="1"/>
    <col min="15875" max="15877" width="11" style="189" customWidth="1"/>
    <col min="15878" max="15883" width="0" style="189" hidden="1" customWidth="1"/>
    <col min="15884" max="15884" width="9.140625" style="189" customWidth="1"/>
    <col min="15885" max="16123" width="11.42578125" style="189"/>
    <col min="16124" max="16124" width="18.140625" style="189" customWidth="1"/>
    <col min="16125" max="16125" width="9.7109375" style="189" bestFit="1" customWidth="1"/>
    <col min="16126" max="16126" width="9.140625" style="189" bestFit="1" customWidth="1"/>
    <col min="16127" max="16128" width="9.140625" style="189" customWidth="1"/>
    <col min="16129" max="16129" width="9.7109375" style="189" bestFit="1" customWidth="1"/>
    <col min="16130" max="16130" width="8.42578125" style="189" bestFit="1" customWidth="1"/>
    <col min="16131" max="16133" width="11" style="189" customWidth="1"/>
    <col min="16134" max="16139" width="0" style="189" hidden="1" customWidth="1"/>
    <col min="16140" max="16140" width="9.140625" style="189" customWidth="1"/>
    <col min="16141" max="16384" width="11.42578125" style="189"/>
  </cols>
  <sheetData>
    <row r="1" spans="1:16" s="190" customFormat="1" x14ac:dyDescent="0.2">
      <c r="B1" s="203"/>
      <c r="C1" s="203"/>
      <c r="D1" s="203"/>
      <c r="E1" s="203"/>
      <c r="F1" s="203"/>
      <c r="G1" s="203"/>
      <c r="H1" s="203"/>
      <c r="I1" s="203"/>
      <c r="J1" s="203"/>
      <c r="K1" s="203"/>
      <c r="L1" s="203"/>
    </row>
    <row r="2" spans="1:16" s="190" customFormat="1" x14ac:dyDescent="0.2">
      <c r="A2" s="217" t="s">
        <v>121</v>
      </c>
      <c r="B2" s="203"/>
      <c r="C2" s="203"/>
      <c r="D2" s="203"/>
      <c r="E2" s="203"/>
      <c r="F2" s="203"/>
      <c r="G2" s="203"/>
      <c r="H2" s="203"/>
      <c r="I2" s="203"/>
      <c r="K2" s="203"/>
      <c r="L2" s="203"/>
    </row>
    <row r="3" spans="1:16" s="190" customFormat="1" ht="15" x14ac:dyDescent="0.25">
      <c r="A3" s="217" t="s">
        <v>122</v>
      </c>
      <c r="B3" s="203"/>
      <c r="C3" s="203"/>
      <c r="D3" s="203"/>
      <c r="E3" s="203"/>
      <c r="F3" s="203"/>
      <c r="G3" s="203"/>
      <c r="H3" s="203"/>
      <c r="I3" s="203"/>
      <c r="J3" s="359"/>
      <c r="K3" s="203"/>
      <c r="L3" s="203"/>
    </row>
    <row r="4" spans="1:16" s="190" customFormat="1" x14ac:dyDescent="0.2">
      <c r="B4" s="203"/>
      <c r="C4" s="203"/>
      <c r="D4" s="203"/>
      <c r="E4" s="203"/>
      <c r="F4" s="203"/>
      <c r="G4" s="203"/>
      <c r="H4" s="203"/>
      <c r="I4" s="203"/>
      <c r="J4" s="203"/>
      <c r="K4" s="203"/>
      <c r="L4" s="203"/>
    </row>
    <row r="5" spans="1:16" s="190" customFormat="1" ht="12.75" x14ac:dyDescent="0.2">
      <c r="B5" s="425" t="s">
        <v>140</v>
      </c>
      <c r="C5" s="425"/>
      <c r="D5" s="425"/>
      <c r="E5" s="425"/>
      <c r="F5" s="425"/>
      <c r="G5" s="425"/>
      <c r="H5" s="425"/>
      <c r="I5" s="425"/>
      <c r="J5" s="425"/>
      <c r="K5" s="425"/>
      <c r="M5" s="390" t="s">
        <v>595</v>
      </c>
      <c r="O5" s="360"/>
    </row>
    <row r="6" spans="1:16" s="190" customFormat="1" ht="12.75" x14ac:dyDescent="0.2">
      <c r="B6" s="438" t="str">
        <f>'Solicitudes Regiones'!$B$6:$P$6</f>
        <v>Acumuladas de julio de 2008 a septiembre de 2018</v>
      </c>
      <c r="C6" s="438"/>
      <c r="D6" s="438"/>
      <c r="E6" s="438"/>
      <c r="F6" s="438"/>
      <c r="G6" s="438"/>
      <c r="H6" s="438"/>
      <c r="I6" s="438"/>
      <c r="J6" s="438"/>
      <c r="K6" s="438"/>
      <c r="L6" s="231"/>
    </row>
    <row r="7" spans="1:16" x14ac:dyDescent="0.2">
      <c r="B7" s="191"/>
    </row>
    <row r="8" spans="1:16" ht="15" customHeight="1" x14ac:dyDescent="0.2">
      <c r="B8" s="454" t="s">
        <v>73</v>
      </c>
      <c r="C8" s="455"/>
      <c r="D8" s="455"/>
      <c r="E8" s="455"/>
      <c r="F8" s="455"/>
      <c r="G8" s="455"/>
      <c r="H8" s="455"/>
      <c r="I8" s="455"/>
      <c r="J8" s="455"/>
      <c r="K8" s="456"/>
      <c r="L8" s="208"/>
    </row>
    <row r="9" spans="1:16" ht="20.25" customHeight="1" x14ac:dyDescent="0.2">
      <c r="B9" s="453" t="s">
        <v>74</v>
      </c>
      <c r="C9" s="454" t="s">
        <v>2</v>
      </c>
      <c r="D9" s="455"/>
      <c r="E9" s="455"/>
      <c r="F9" s="455"/>
      <c r="G9" s="455"/>
      <c r="H9" s="455"/>
      <c r="I9" s="455"/>
      <c r="J9" s="455"/>
      <c r="K9" s="456"/>
    </row>
    <row r="10" spans="1:16" ht="24" x14ac:dyDescent="0.2">
      <c r="B10" s="453"/>
      <c r="C10" s="186" t="s">
        <v>75</v>
      </c>
      <c r="D10" s="186" t="s">
        <v>76</v>
      </c>
      <c r="E10" s="186" t="s">
        <v>77</v>
      </c>
      <c r="F10" s="186" t="s">
        <v>78</v>
      </c>
      <c r="G10" s="186" t="s">
        <v>8</v>
      </c>
      <c r="H10" s="186" t="s">
        <v>79</v>
      </c>
      <c r="I10" s="186" t="s">
        <v>80</v>
      </c>
      <c r="J10" s="186" t="s">
        <v>81</v>
      </c>
      <c r="K10" s="247" t="s">
        <v>46</v>
      </c>
    </row>
    <row r="11" spans="1:16" ht="15.75" customHeight="1" x14ac:dyDescent="0.2">
      <c r="B11" s="181" t="s">
        <v>282</v>
      </c>
      <c r="C11" s="181">
        <v>1931</v>
      </c>
      <c r="D11" s="181">
        <v>1152</v>
      </c>
      <c r="E11" s="181">
        <f>C11+D11</f>
        <v>3083</v>
      </c>
      <c r="F11" s="182">
        <f t="shared" ref="F11:F43" si="0">E11/$E$44</f>
        <v>4.2398404730798325E-2</v>
      </c>
      <c r="G11" s="181">
        <v>6308</v>
      </c>
      <c r="H11" s="181">
        <v>346</v>
      </c>
      <c r="I11" s="181">
        <f>G11+H11</f>
        <v>6654</v>
      </c>
      <c r="J11" s="182">
        <f t="shared" ref="J11:J43" si="1">I11/$I$44</f>
        <v>5.2507397908857764E-2</v>
      </c>
      <c r="K11" s="181">
        <f t="shared" ref="K11:K43" si="2">E11+I11</f>
        <v>9737</v>
      </c>
      <c r="P11" s="194"/>
    </row>
    <row r="12" spans="1:16" x14ac:dyDescent="0.2">
      <c r="B12" s="181" t="s">
        <v>283</v>
      </c>
      <c r="C12" s="181">
        <v>1569</v>
      </c>
      <c r="D12" s="181">
        <v>1016</v>
      </c>
      <c r="E12" s="181">
        <f t="shared" ref="E12:E43" si="3">C12+D12</f>
        <v>2585</v>
      </c>
      <c r="F12" s="182">
        <f t="shared" si="0"/>
        <v>3.5549749020147146E-2</v>
      </c>
      <c r="G12" s="181">
        <v>5112</v>
      </c>
      <c r="H12" s="181">
        <v>204</v>
      </c>
      <c r="I12" s="181">
        <f t="shared" ref="I12:I43" si="4">G12+H12</f>
        <v>5316</v>
      </c>
      <c r="J12" s="182">
        <f t="shared" si="1"/>
        <v>4.1949102387058589E-2</v>
      </c>
      <c r="K12" s="181">
        <f t="shared" si="2"/>
        <v>7901</v>
      </c>
      <c r="P12" s="194"/>
    </row>
    <row r="13" spans="1:16" x14ac:dyDescent="0.2">
      <c r="B13" s="181" t="s">
        <v>284</v>
      </c>
      <c r="C13" s="181">
        <v>2131</v>
      </c>
      <c r="D13" s="181">
        <v>1199</v>
      </c>
      <c r="E13" s="181">
        <f t="shared" si="3"/>
        <v>3330</v>
      </c>
      <c r="F13" s="182">
        <f t="shared" si="0"/>
        <v>4.5795227944715668E-2</v>
      </c>
      <c r="G13" s="181">
        <v>7888</v>
      </c>
      <c r="H13" s="181">
        <v>337</v>
      </c>
      <c r="I13" s="181">
        <f t="shared" si="4"/>
        <v>8225</v>
      </c>
      <c r="J13" s="182">
        <f t="shared" si="1"/>
        <v>6.4904320378772931E-2</v>
      </c>
      <c r="K13" s="181">
        <f t="shared" si="2"/>
        <v>11555</v>
      </c>
      <c r="P13" s="194"/>
    </row>
    <row r="14" spans="1:16" x14ac:dyDescent="0.2">
      <c r="B14" s="181" t="s">
        <v>285</v>
      </c>
      <c r="C14" s="181">
        <v>5361</v>
      </c>
      <c r="D14" s="181">
        <v>3666</v>
      </c>
      <c r="E14" s="181">
        <f t="shared" si="3"/>
        <v>9027</v>
      </c>
      <c r="F14" s="182">
        <f t="shared" si="0"/>
        <v>0.12414219899608059</v>
      </c>
      <c r="G14" s="181">
        <v>14328</v>
      </c>
      <c r="H14" s="181">
        <v>1105</v>
      </c>
      <c r="I14" s="181">
        <f t="shared" si="4"/>
        <v>15433</v>
      </c>
      <c r="J14" s="182">
        <f t="shared" si="1"/>
        <v>0.12178338922864471</v>
      </c>
      <c r="K14" s="181">
        <f t="shared" si="2"/>
        <v>24460</v>
      </c>
      <c r="P14" s="194"/>
    </row>
    <row r="15" spans="1:16" x14ac:dyDescent="0.2">
      <c r="B15" s="181" t="s">
        <v>286</v>
      </c>
      <c r="C15" s="181">
        <v>969</v>
      </c>
      <c r="D15" s="181">
        <v>893</v>
      </c>
      <c r="E15" s="181">
        <f t="shared" si="3"/>
        <v>1862</v>
      </c>
      <c r="F15" s="182">
        <f t="shared" si="0"/>
        <v>2.5606821151069242E-2</v>
      </c>
      <c r="G15" s="181">
        <v>1986</v>
      </c>
      <c r="H15" s="181">
        <v>190</v>
      </c>
      <c r="I15" s="181">
        <f t="shared" si="4"/>
        <v>2176</v>
      </c>
      <c r="J15" s="182">
        <f t="shared" si="1"/>
        <v>1.7171039652791476E-2</v>
      </c>
      <c r="K15" s="181">
        <f t="shared" si="2"/>
        <v>4038</v>
      </c>
      <c r="P15" s="194"/>
    </row>
    <row r="16" spans="1:16" x14ac:dyDescent="0.2">
      <c r="B16" s="181" t="s">
        <v>287</v>
      </c>
      <c r="C16" s="181">
        <v>516</v>
      </c>
      <c r="D16" s="181">
        <v>431</v>
      </c>
      <c r="E16" s="181">
        <f t="shared" si="3"/>
        <v>947</v>
      </c>
      <c r="F16" s="182">
        <f t="shared" si="0"/>
        <v>1.3023447706800523E-2</v>
      </c>
      <c r="G16" s="181">
        <v>1104</v>
      </c>
      <c r="H16" s="181">
        <v>94</v>
      </c>
      <c r="I16" s="181">
        <f t="shared" si="4"/>
        <v>1198</v>
      </c>
      <c r="J16" s="182">
        <f t="shared" si="1"/>
        <v>9.4535411323732488E-3</v>
      </c>
      <c r="K16" s="181">
        <f t="shared" si="2"/>
        <v>2145</v>
      </c>
      <c r="P16" s="194"/>
    </row>
    <row r="17" spans="2:16" x14ac:dyDescent="0.2">
      <c r="B17" s="181" t="s">
        <v>288</v>
      </c>
      <c r="C17" s="181">
        <v>131</v>
      </c>
      <c r="D17" s="181">
        <v>194</v>
      </c>
      <c r="E17" s="181">
        <f t="shared" si="3"/>
        <v>325</v>
      </c>
      <c r="F17" s="182">
        <f t="shared" si="0"/>
        <v>4.4695042288386165E-3</v>
      </c>
      <c r="G17" s="181">
        <v>213</v>
      </c>
      <c r="H17" s="181">
        <v>57</v>
      </c>
      <c r="I17" s="181">
        <f t="shared" si="4"/>
        <v>270</v>
      </c>
      <c r="J17" s="182">
        <f t="shared" si="1"/>
        <v>2.1305977510357073E-3</v>
      </c>
      <c r="K17" s="181">
        <f t="shared" si="2"/>
        <v>595</v>
      </c>
      <c r="P17" s="194"/>
    </row>
    <row r="18" spans="2:16" x14ac:dyDescent="0.2">
      <c r="B18" s="181" t="s">
        <v>293</v>
      </c>
      <c r="C18" s="181">
        <v>2977</v>
      </c>
      <c r="D18" s="181">
        <v>2040</v>
      </c>
      <c r="E18" s="181">
        <f t="shared" si="3"/>
        <v>5017</v>
      </c>
      <c r="F18" s="182">
        <f t="shared" si="0"/>
        <v>6.8995392972564115E-2</v>
      </c>
      <c r="G18" s="181">
        <v>8473</v>
      </c>
      <c r="H18" s="181">
        <v>446</v>
      </c>
      <c r="I18" s="181">
        <f t="shared" si="4"/>
        <v>8919</v>
      </c>
      <c r="J18" s="182">
        <f t="shared" si="1"/>
        <v>7.0380745709212864E-2</v>
      </c>
      <c r="K18" s="181">
        <f t="shared" si="2"/>
        <v>13936</v>
      </c>
      <c r="P18" s="194"/>
    </row>
    <row r="19" spans="2:16" x14ac:dyDescent="0.2">
      <c r="B19" s="181" t="s">
        <v>294</v>
      </c>
      <c r="C19" s="181">
        <v>657</v>
      </c>
      <c r="D19" s="181">
        <v>587</v>
      </c>
      <c r="E19" s="181">
        <f t="shared" si="3"/>
        <v>1244</v>
      </c>
      <c r="F19" s="182">
        <f t="shared" si="0"/>
        <v>1.7107886955923812E-2</v>
      </c>
      <c r="G19" s="181">
        <v>1624</v>
      </c>
      <c r="H19" s="181">
        <v>117</v>
      </c>
      <c r="I19" s="181">
        <f t="shared" si="4"/>
        <v>1741</v>
      </c>
      <c r="J19" s="182">
        <f t="shared" si="1"/>
        <v>1.3738409942789504E-2</v>
      </c>
      <c r="K19" s="181">
        <f t="shared" si="2"/>
        <v>2985</v>
      </c>
      <c r="P19" s="194"/>
    </row>
    <row r="20" spans="2:16" x14ac:dyDescent="0.2">
      <c r="B20" s="181" t="s">
        <v>295</v>
      </c>
      <c r="C20" s="181">
        <v>1153</v>
      </c>
      <c r="D20" s="181">
        <v>1054</v>
      </c>
      <c r="E20" s="181">
        <f t="shared" si="3"/>
        <v>2207</v>
      </c>
      <c r="F20" s="182">
        <f t="shared" si="0"/>
        <v>3.0351371793990237E-2</v>
      </c>
      <c r="G20" s="181">
        <v>4233</v>
      </c>
      <c r="H20" s="181">
        <v>230</v>
      </c>
      <c r="I20" s="181">
        <f t="shared" si="4"/>
        <v>4463</v>
      </c>
      <c r="J20" s="182">
        <f t="shared" si="1"/>
        <v>3.5217991714342083E-2</v>
      </c>
      <c r="K20" s="181">
        <f t="shared" si="2"/>
        <v>6670</v>
      </c>
      <c r="P20" s="194"/>
    </row>
    <row r="21" spans="2:16" x14ac:dyDescent="0.2">
      <c r="B21" s="181" t="s">
        <v>296</v>
      </c>
      <c r="C21" s="181">
        <v>600</v>
      </c>
      <c r="D21" s="181">
        <v>505</v>
      </c>
      <c r="E21" s="181">
        <f t="shared" si="3"/>
        <v>1105</v>
      </c>
      <c r="F21" s="182">
        <f t="shared" si="0"/>
        <v>1.5196314378051296E-2</v>
      </c>
      <c r="G21" s="181">
        <v>1089</v>
      </c>
      <c r="H21" s="181">
        <v>73</v>
      </c>
      <c r="I21" s="181">
        <f t="shared" si="4"/>
        <v>1162</v>
      </c>
      <c r="J21" s="182">
        <f t="shared" si="1"/>
        <v>9.1694614322351542E-3</v>
      </c>
      <c r="K21" s="181">
        <f t="shared" si="2"/>
        <v>2267</v>
      </c>
      <c r="P21" s="194"/>
    </row>
    <row r="22" spans="2:16" x14ac:dyDescent="0.2">
      <c r="B22" s="181" t="s">
        <v>297</v>
      </c>
      <c r="C22" s="181">
        <v>3780</v>
      </c>
      <c r="D22" s="181">
        <v>2519</v>
      </c>
      <c r="E22" s="181">
        <f t="shared" si="3"/>
        <v>6299</v>
      </c>
      <c r="F22" s="182">
        <f t="shared" si="0"/>
        <v>8.6625868115244448E-2</v>
      </c>
      <c r="G22" s="181">
        <v>11640</v>
      </c>
      <c r="H22" s="181">
        <v>754</v>
      </c>
      <c r="I22" s="181">
        <f t="shared" si="4"/>
        <v>12394</v>
      </c>
      <c r="J22" s="182">
        <f t="shared" si="1"/>
        <v>9.7802327875320574E-2</v>
      </c>
      <c r="K22" s="181">
        <f t="shared" si="2"/>
        <v>18693</v>
      </c>
      <c r="P22" s="194"/>
    </row>
    <row r="23" spans="2:16" x14ac:dyDescent="0.2">
      <c r="B23" s="181" t="s">
        <v>298</v>
      </c>
      <c r="C23" s="181">
        <v>786</v>
      </c>
      <c r="D23" s="181">
        <v>797</v>
      </c>
      <c r="E23" s="181">
        <f t="shared" si="3"/>
        <v>1583</v>
      </c>
      <c r="F23" s="182">
        <f t="shared" si="0"/>
        <v>2.1769923674620092E-2</v>
      </c>
      <c r="G23" s="181">
        <v>2002</v>
      </c>
      <c r="H23" s="181">
        <v>112</v>
      </c>
      <c r="I23" s="181">
        <f t="shared" si="4"/>
        <v>2114</v>
      </c>
      <c r="J23" s="182">
        <f t="shared" si="1"/>
        <v>1.6681791280331426E-2</v>
      </c>
      <c r="K23" s="181">
        <f t="shared" si="2"/>
        <v>3697</v>
      </c>
      <c r="P23" s="194"/>
    </row>
    <row r="24" spans="2:16" x14ac:dyDescent="0.2">
      <c r="B24" s="181" t="s">
        <v>299</v>
      </c>
      <c r="C24" s="181">
        <v>264</v>
      </c>
      <c r="D24" s="181">
        <v>313</v>
      </c>
      <c r="E24" s="181">
        <f t="shared" si="3"/>
        <v>577</v>
      </c>
      <c r="F24" s="182">
        <f t="shared" si="0"/>
        <v>7.9350890462765583E-3</v>
      </c>
      <c r="G24" s="181">
        <v>481</v>
      </c>
      <c r="H24" s="181">
        <v>51</v>
      </c>
      <c r="I24" s="181">
        <f t="shared" si="4"/>
        <v>532</v>
      </c>
      <c r="J24" s="182">
        <f t="shared" si="1"/>
        <v>4.1980666798185047E-3</v>
      </c>
      <c r="K24" s="181">
        <f t="shared" si="2"/>
        <v>1109</v>
      </c>
      <c r="P24" s="194"/>
    </row>
    <row r="25" spans="2:16" x14ac:dyDescent="0.2">
      <c r="B25" s="181" t="s">
        <v>300</v>
      </c>
      <c r="C25" s="181">
        <v>567</v>
      </c>
      <c r="D25" s="181">
        <v>512</v>
      </c>
      <c r="E25" s="181">
        <f t="shared" si="3"/>
        <v>1079</v>
      </c>
      <c r="F25" s="182">
        <f t="shared" si="0"/>
        <v>1.4838754039744207E-2</v>
      </c>
      <c r="G25" s="181">
        <v>1471</v>
      </c>
      <c r="H25" s="181">
        <v>107</v>
      </c>
      <c r="I25" s="181">
        <f t="shared" si="4"/>
        <v>1578</v>
      </c>
      <c r="J25" s="182">
        <f t="shared" si="1"/>
        <v>1.2452160189386467E-2</v>
      </c>
      <c r="K25" s="181">
        <f t="shared" si="2"/>
        <v>2657</v>
      </c>
      <c r="P25" s="194"/>
    </row>
    <row r="26" spans="2:16" x14ac:dyDescent="0.2">
      <c r="B26" s="181" t="s">
        <v>301</v>
      </c>
      <c r="C26" s="181">
        <v>382</v>
      </c>
      <c r="D26" s="181">
        <v>392</v>
      </c>
      <c r="E26" s="181">
        <f t="shared" si="3"/>
        <v>774</v>
      </c>
      <c r="F26" s="182">
        <f t="shared" si="0"/>
        <v>1.0644296224987967E-2</v>
      </c>
      <c r="G26" s="181">
        <v>358</v>
      </c>
      <c r="H26" s="181">
        <v>46</v>
      </c>
      <c r="I26" s="181">
        <f t="shared" si="4"/>
        <v>404</v>
      </c>
      <c r="J26" s="182">
        <f t="shared" si="1"/>
        <v>3.1880055237719471E-3</v>
      </c>
      <c r="K26" s="181">
        <f t="shared" si="2"/>
        <v>1178</v>
      </c>
      <c r="P26" s="194"/>
    </row>
    <row r="27" spans="2:16" x14ac:dyDescent="0.2">
      <c r="B27" s="181" t="s">
        <v>302</v>
      </c>
      <c r="C27" s="181">
        <v>153</v>
      </c>
      <c r="D27" s="181">
        <v>113</v>
      </c>
      <c r="E27" s="181">
        <f t="shared" si="3"/>
        <v>266</v>
      </c>
      <c r="F27" s="182">
        <f t="shared" si="0"/>
        <v>3.6581173072956063E-3</v>
      </c>
      <c r="G27" s="181">
        <v>374</v>
      </c>
      <c r="H27" s="181">
        <v>24</v>
      </c>
      <c r="I27" s="181">
        <f t="shared" si="4"/>
        <v>398</v>
      </c>
      <c r="J27" s="182">
        <f t="shared" si="1"/>
        <v>3.1406589070822649E-3</v>
      </c>
      <c r="K27" s="181">
        <f t="shared" si="2"/>
        <v>664</v>
      </c>
      <c r="P27" s="194"/>
    </row>
    <row r="28" spans="2:16" x14ac:dyDescent="0.2">
      <c r="B28" s="181" t="s">
        <v>303</v>
      </c>
      <c r="C28" s="181">
        <v>861</v>
      </c>
      <c r="D28" s="181">
        <v>968</v>
      </c>
      <c r="E28" s="181">
        <f t="shared" si="3"/>
        <v>1829</v>
      </c>
      <c r="F28" s="182">
        <f t="shared" si="0"/>
        <v>2.5152994567833323E-2</v>
      </c>
      <c r="G28" s="181">
        <v>2446</v>
      </c>
      <c r="H28" s="181">
        <v>161</v>
      </c>
      <c r="I28" s="181">
        <f t="shared" si="4"/>
        <v>2607</v>
      </c>
      <c r="J28" s="182">
        <f t="shared" si="1"/>
        <v>2.0572104951666996E-2</v>
      </c>
      <c r="K28" s="181">
        <f t="shared" si="2"/>
        <v>4436</v>
      </c>
      <c r="P28" s="194"/>
    </row>
    <row r="29" spans="2:16" x14ac:dyDescent="0.2">
      <c r="B29" s="181" t="s">
        <v>304</v>
      </c>
      <c r="C29" s="181">
        <v>990</v>
      </c>
      <c r="D29" s="181">
        <v>1057</v>
      </c>
      <c r="E29" s="181">
        <f t="shared" si="3"/>
        <v>2047</v>
      </c>
      <c r="F29" s="182">
        <f t="shared" si="0"/>
        <v>2.8151000481331224E-2</v>
      </c>
      <c r="G29" s="181">
        <v>2779</v>
      </c>
      <c r="H29" s="181">
        <v>249</v>
      </c>
      <c r="I29" s="181">
        <f t="shared" si="4"/>
        <v>3028</v>
      </c>
      <c r="J29" s="182">
        <f t="shared" si="1"/>
        <v>2.3894259222726377E-2</v>
      </c>
      <c r="K29" s="181">
        <f t="shared" si="2"/>
        <v>5075</v>
      </c>
      <c r="P29" s="194"/>
    </row>
    <row r="30" spans="2:16" x14ac:dyDescent="0.2">
      <c r="B30" s="181" t="s">
        <v>305</v>
      </c>
      <c r="C30" s="181">
        <v>281</v>
      </c>
      <c r="D30" s="181">
        <v>293</v>
      </c>
      <c r="E30" s="181">
        <f t="shared" si="3"/>
        <v>574</v>
      </c>
      <c r="F30" s="182">
        <f t="shared" si="0"/>
        <v>7.8938320841642033E-3</v>
      </c>
      <c r="G30" s="181">
        <v>826</v>
      </c>
      <c r="H30" s="181">
        <v>97</v>
      </c>
      <c r="I30" s="181">
        <f t="shared" si="4"/>
        <v>923</v>
      </c>
      <c r="J30" s="182">
        <f t="shared" si="1"/>
        <v>7.2834878674294737E-3</v>
      </c>
      <c r="K30" s="181">
        <f t="shared" si="2"/>
        <v>1497</v>
      </c>
      <c r="P30" s="194"/>
    </row>
    <row r="31" spans="2:16" x14ac:dyDescent="0.2">
      <c r="B31" s="181" t="s">
        <v>306</v>
      </c>
      <c r="C31" s="181">
        <v>210</v>
      </c>
      <c r="D31" s="181">
        <v>135</v>
      </c>
      <c r="E31" s="181">
        <f t="shared" si="3"/>
        <v>345</v>
      </c>
      <c r="F31" s="182">
        <f t="shared" si="0"/>
        <v>4.7445506429209926E-3</v>
      </c>
      <c r="G31" s="181">
        <v>404</v>
      </c>
      <c r="H31" s="181">
        <v>29</v>
      </c>
      <c r="I31" s="181">
        <f t="shared" si="4"/>
        <v>433</v>
      </c>
      <c r="J31" s="182">
        <f t="shared" si="1"/>
        <v>3.4168475044387453E-3</v>
      </c>
      <c r="K31" s="181">
        <f t="shared" si="2"/>
        <v>778</v>
      </c>
      <c r="P31" s="194"/>
    </row>
    <row r="32" spans="2:16" x14ac:dyDescent="0.2">
      <c r="B32" s="181" t="s">
        <v>307</v>
      </c>
      <c r="C32" s="181">
        <v>136</v>
      </c>
      <c r="D32" s="181">
        <v>136</v>
      </c>
      <c r="E32" s="181">
        <f t="shared" si="3"/>
        <v>272</v>
      </c>
      <c r="F32" s="182">
        <f t="shared" si="0"/>
        <v>3.7406312315203189E-3</v>
      </c>
      <c r="G32" s="181">
        <v>333</v>
      </c>
      <c r="H32" s="181">
        <v>32</v>
      </c>
      <c r="I32" s="181">
        <f t="shared" si="4"/>
        <v>365</v>
      </c>
      <c r="J32" s="182">
        <f t="shared" si="1"/>
        <v>2.8802525152890118E-3</v>
      </c>
      <c r="K32" s="181">
        <f t="shared" si="2"/>
        <v>637</v>
      </c>
      <c r="P32" s="194"/>
    </row>
    <row r="33" spans="2:16" x14ac:dyDescent="0.2">
      <c r="B33" s="181" t="s">
        <v>308</v>
      </c>
      <c r="C33" s="181">
        <v>468</v>
      </c>
      <c r="D33" s="181">
        <v>435</v>
      </c>
      <c r="E33" s="181">
        <f t="shared" si="3"/>
        <v>903</v>
      </c>
      <c r="F33" s="182">
        <f t="shared" si="0"/>
        <v>1.2418345595819294E-2</v>
      </c>
      <c r="G33" s="181">
        <v>1378</v>
      </c>
      <c r="H33" s="181">
        <v>103</v>
      </c>
      <c r="I33" s="181">
        <f t="shared" si="4"/>
        <v>1481</v>
      </c>
      <c r="J33" s="182">
        <f t="shared" si="1"/>
        <v>1.1686723219569935E-2</v>
      </c>
      <c r="K33" s="181">
        <f t="shared" si="2"/>
        <v>2384</v>
      </c>
      <c r="P33" s="194"/>
    </row>
    <row r="34" spans="2:16" x14ac:dyDescent="0.2">
      <c r="B34" s="181" t="s">
        <v>309</v>
      </c>
      <c r="C34" s="181">
        <v>889</v>
      </c>
      <c r="D34" s="181">
        <v>1116</v>
      </c>
      <c r="E34" s="181">
        <f t="shared" si="3"/>
        <v>2005</v>
      </c>
      <c r="F34" s="182">
        <f t="shared" si="0"/>
        <v>2.7573403011758233E-2</v>
      </c>
      <c r="G34" s="181">
        <v>2319</v>
      </c>
      <c r="H34" s="181">
        <v>173</v>
      </c>
      <c r="I34" s="181">
        <f t="shared" si="4"/>
        <v>2492</v>
      </c>
      <c r="J34" s="182">
        <f t="shared" si="1"/>
        <v>1.9664628131781416E-2</v>
      </c>
      <c r="K34" s="181">
        <f t="shared" si="2"/>
        <v>4497</v>
      </c>
      <c r="P34" s="194"/>
    </row>
    <row r="35" spans="2:16" x14ac:dyDescent="0.2">
      <c r="B35" s="181" t="s">
        <v>324</v>
      </c>
      <c r="C35" s="181">
        <v>5083</v>
      </c>
      <c r="D35" s="181">
        <v>2594</v>
      </c>
      <c r="E35" s="181">
        <f t="shared" si="3"/>
        <v>7677</v>
      </c>
      <c r="F35" s="182">
        <f t="shared" si="0"/>
        <v>0.10557656604552018</v>
      </c>
      <c r="G35" s="181">
        <v>16292</v>
      </c>
      <c r="H35" s="181">
        <v>888</v>
      </c>
      <c r="I35" s="181">
        <f t="shared" si="4"/>
        <v>17180</v>
      </c>
      <c r="J35" s="182">
        <f t="shared" si="1"/>
        <v>0.1355691457881239</v>
      </c>
      <c r="K35" s="181">
        <f t="shared" si="2"/>
        <v>24857</v>
      </c>
      <c r="P35" s="194"/>
    </row>
    <row r="36" spans="2:16" x14ac:dyDescent="0.2">
      <c r="B36" s="181" t="s">
        <v>325</v>
      </c>
      <c r="C36" s="181">
        <v>1626</v>
      </c>
      <c r="D36" s="181">
        <v>1030</v>
      </c>
      <c r="E36" s="181">
        <f t="shared" si="3"/>
        <v>2656</v>
      </c>
      <c r="F36" s="182">
        <f t="shared" si="0"/>
        <v>3.6526163790139586E-2</v>
      </c>
      <c r="G36" s="181">
        <v>5858</v>
      </c>
      <c r="H36" s="181">
        <v>275</v>
      </c>
      <c r="I36" s="181">
        <f t="shared" si="4"/>
        <v>6133</v>
      </c>
      <c r="J36" s="182">
        <f t="shared" si="1"/>
        <v>4.8396133359637009E-2</v>
      </c>
      <c r="K36" s="181">
        <f t="shared" si="2"/>
        <v>8789</v>
      </c>
      <c r="P36" s="194"/>
    </row>
    <row r="37" spans="2:16" x14ac:dyDescent="0.2">
      <c r="B37" s="181" t="s">
        <v>326</v>
      </c>
      <c r="C37" s="181">
        <v>1926</v>
      </c>
      <c r="D37" s="181">
        <v>1297</v>
      </c>
      <c r="E37" s="181">
        <f t="shared" si="3"/>
        <v>3223</v>
      </c>
      <c r="F37" s="182">
        <f t="shared" si="0"/>
        <v>4.4323729629374954E-2</v>
      </c>
      <c r="G37" s="181">
        <v>5668</v>
      </c>
      <c r="H37" s="181">
        <v>353</v>
      </c>
      <c r="I37" s="181">
        <f t="shared" si="4"/>
        <v>6021</v>
      </c>
      <c r="J37" s="182">
        <f t="shared" si="1"/>
        <v>4.7512329848096273E-2</v>
      </c>
      <c r="K37" s="181">
        <f t="shared" si="2"/>
        <v>9244</v>
      </c>
      <c r="P37" s="194"/>
    </row>
    <row r="38" spans="2:16" x14ac:dyDescent="0.2">
      <c r="B38" s="181" t="s">
        <v>327</v>
      </c>
      <c r="C38" s="181">
        <v>426</v>
      </c>
      <c r="D38" s="181">
        <v>336</v>
      </c>
      <c r="E38" s="181">
        <f t="shared" si="3"/>
        <v>762</v>
      </c>
      <c r="F38" s="182">
        <f t="shared" si="0"/>
        <v>1.0479268376538542E-2</v>
      </c>
      <c r="G38" s="181">
        <v>932</v>
      </c>
      <c r="H38" s="181">
        <v>65</v>
      </c>
      <c r="I38" s="181">
        <f t="shared" si="4"/>
        <v>997</v>
      </c>
      <c r="J38" s="182">
        <f t="shared" si="1"/>
        <v>7.8674294732688898E-3</v>
      </c>
      <c r="K38" s="181">
        <f t="shared" si="2"/>
        <v>1759</v>
      </c>
      <c r="P38" s="194"/>
    </row>
    <row r="39" spans="2:16" x14ac:dyDescent="0.2">
      <c r="B39" s="181" t="s">
        <v>328</v>
      </c>
      <c r="C39" s="181">
        <v>1147</v>
      </c>
      <c r="D39" s="181">
        <v>1149</v>
      </c>
      <c r="E39" s="181">
        <f t="shared" si="3"/>
        <v>2296</v>
      </c>
      <c r="F39" s="182">
        <f t="shared" si="0"/>
        <v>3.1575328336656813E-2</v>
      </c>
      <c r="G39" s="181">
        <v>2639</v>
      </c>
      <c r="H39" s="181">
        <v>176</v>
      </c>
      <c r="I39" s="181">
        <f t="shared" si="4"/>
        <v>2815</v>
      </c>
      <c r="J39" s="182">
        <f t="shared" si="1"/>
        <v>2.221345433024265E-2</v>
      </c>
      <c r="K39" s="181">
        <f t="shared" si="2"/>
        <v>5111</v>
      </c>
      <c r="P39" s="194"/>
    </row>
    <row r="40" spans="2:16" x14ac:dyDescent="0.2">
      <c r="B40" s="181" t="s">
        <v>329</v>
      </c>
      <c r="C40" s="181">
        <v>1220</v>
      </c>
      <c r="D40" s="181">
        <v>1026</v>
      </c>
      <c r="E40" s="181">
        <f t="shared" si="3"/>
        <v>2246</v>
      </c>
      <c r="F40" s="182">
        <f t="shared" si="0"/>
        <v>3.0887712301450869E-2</v>
      </c>
      <c r="G40" s="181">
        <v>2726</v>
      </c>
      <c r="H40" s="181">
        <v>170</v>
      </c>
      <c r="I40" s="181">
        <f t="shared" si="4"/>
        <v>2896</v>
      </c>
      <c r="J40" s="182">
        <f t="shared" si="1"/>
        <v>2.2852633655553362E-2</v>
      </c>
      <c r="K40" s="181">
        <f t="shared" si="2"/>
        <v>5142</v>
      </c>
      <c r="P40" s="194"/>
    </row>
    <row r="41" spans="2:16" x14ac:dyDescent="0.2">
      <c r="B41" s="181" t="s">
        <v>330</v>
      </c>
      <c r="C41" s="181">
        <v>1012</v>
      </c>
      <c r="D41" s="181">
        <v>1054</v>
      </c>
      <c r="E41" s="181">
        <f t="shared" si="3"/>
        <v>2066</v>
      </c>
      <c r="F41" s="182">
        <f t="shared" si="0"/>
        <v>2.8412294574709483E-2</v>
      </c>
      <c r="G41" s="181">
        <v>2993</v>
      </c>
      <c r="H41" s="181">
        <v>107</v>
      </c>
      <c r="I41" s="181">
        <f t="shared" si="4"/>
        <v>3100</v>
      </c>
      <c r="J41" s="182">
        <f t="shared" si="1"/>
        <v>2.4462418623002566E-2</v>
      </c>
      <c r="K41" s="181">
        <f t="shared" si="2"/>
        <v>5166</v>
      </c>
      <c r="P41" s="194"/>
    </row>
    <row r="42" spans="2:16" x14ac:dyDescent="0.2">
      <c r="B42" s="181" t="s">
        <v>334</v>
      </c>
      <c r="C42" s="181">
        <v>901</v>
      </c>
      <c r="D42" s="181">
        <v>823</v>
      </c>
      <c r="E42" s="181">
        <f t="shared" si="3"/>
        <v>1724</v>
      </c>
      <c r="F42" s="182">
        <f t="shared" si="0"/>
        <v>2.3709000893900847E-2</v>
      </c>
      <c r="G42" s="181">
        <v>2148</v>
      </c>
      <c r="H42" s="181">
        <v>194</v>
      </c>
      <c r="I42" s="181">
        <f t="shared" si="4"/>
        <v>2342</v>
      </c>
      <c r="J42" s="182">
        <f t="shared" si="1"/>
        <v>1.8480962714539358E-2</v>
      </c>
      <c r="K42" s="181">
        <f t="shared" si="2"/>
        <v>4066</v>
      </c>
      <c r="P42" s="194"/>
    </row>
    <row r="43" spans="2:16" x14ac:dyDescent="0.2">
      <c r="B43" s="181" t="s">
        <v>335</v>
      </c>
      <c r="C43" s="181">
        <v>440</v>
      </c>
      <c r="D43" s="181">
        <v>340</v>
      </c>
      <c r="E43" s="181">
        <f t="shared" si="3"/>
        <v>780</v>
      </c>
      <c r="F43" s="182">
        <f t="shared" si="0"/>
        <v>1.072681014921268E-2</v>
      </c>
      <c r="G43" s="181">
        <v>865</v>
      </c>
      <c r="H43" s="181">
        <v>70</v>
      </c>
      <c r="I43" s="181">
        <f t="shared" si="4"/>
        <v>935</v>
      </c>
      <c r="J43" s="182">
        <f t="shared" si="1"/>
        <v>7.378181100808838E-3</v>
      </c>
      <c r="K43" s="181">
        <f t="shared" si="2"/>
        <v>1715</v>
      </c>
      <c r="P43" s="194"/>
    </row>
    <row r="44" spans="2:16" x14ac:dyDescent="0.2">
      <c r="B44" s="183" t="s">
        <v>66</v>
      </c>
      <c r="C44" s="181">
        <f>SUM(C11:C43)</f>
        <v>41543</v>
      </c>
      <c r="D44" s="181">
        <f>SUM(D11:D43)</f>
        <v>31172</v>
      </c>
      <c r="E44" s="183">
        <f t="shared" ref="E44" si="5">C44+D44</f>
        <v>72715</v>
      </c>
      <c r="F44" s="182">
        <f t="shared" ref="F44" si="6">E44/$E$44</f>
        <v>1</v>
      </c>
      <c r="G44" s="181">
        <f>SUM(G11:G43)</f>
        <v>119290</v>
      </c>
      <c r="H44" s="181">
        <f>SUM(H11:H43)</f>
        <v>7435</v>
      </c>
      <c r="I44" s="183">
        <f t="shared" ref="I44" si="7">G44+H44</f>
        <v>126725</v>
      </c>
      <c r="J44" s="181">
        <f t="shared" ref="J44" si="8">I44/$I$44</f>
        <v>1</v>
      </c>
      <c r="K44" s="183">
        <f t="shared" ref="K44:K45" si="9">E44+I44</f>
        <v>199440</v>
      </c>
      <c r="P44" s="194"/>
    </row>
    <row r="45" spans="2:16" ht="25.5" customHeight="1" x14ac:dyDescent="0.2">
      <c r="B45" s="219" t="s">
        <v>82</v>
      </c>
      <c r="C45" s="215">
        <f>+C44/$K$44</f>
        <v>0.20829823505816286</v>
      </c>
      <c r="D45" s="215">
        <f>+D44/$K$44</f>
        <v>0.15629763337344565</v>
      </c>
      <c r="E45" s="216">
        <f>C45+D45</f>
        <v>0.36459586843160852</v>
      </c>
      <c r="F45" s="216"/>
      <c r="G45" s="215">
        <f>+G44/$K$44</f>
        <v>0.5981247492980345</v>
      </c>
      <c r="H45" s="215">
        <f>+H44/$K$44</f>
        <v>3.7279382270357E-2</v>
      </c>
      <c r="I45" s="216">
        <f>G45+H45</f>
        <v>0.63540413156839148</v>
      </c>
      <c r="J45" s="216"/>
      <c r="K45" s="216">
        <f t="shared" si="9"/>
        <v>1</v>
      </c>
    </row>
    <row r="46" spans="2:16" x14ac:dyDescent="0.2">
      <c r="B46" s="188"/>
      <c r="C46" s="201"/>
      <c r="D46" s="201"/>
      <c r="E46" s="201"/>
      <c r="F46" s="201"/>
      <c r="G46" s="201"/>
      <c r="H46" s="201"/>
      <c r="I46" s="201"/>
      <c r="J46" s="201"/>
      <c r="K46" s="201"/>
    </row>
    <row r="47" spans="2:16" ht="12.75" x14ac:dyDescent="0.2">
      <c r="B47" s="425" t="s">
        <v>141</v>
      </c>
      <c r="C47" s="425"/>
      <c r="D47" s="425"/>
      <c r="E47" s="425"/>
      <c r="F47" s="425"/>
      <c r="G47" s="425"/>
      <c r="H47" s="425"/>
      <c r="I47" s="425"/>
      <c r="J47" s="425"/>
      <c r="K47" s="425"/>
    </row>
    <row r="48" spans="2:16" ht="12.75" x14ac:dyDescent="0.2">
      <c r="B48" s="438" t="str">
        <f>'Solicitudes Regiones'!$B$6:$P$6</f>
        <v>Acumuladas de julio de 2008 a septiembre de 2018</v>
      </c>
      <c r="C48" s="438"/>
      <c r="D48" s="438"/>
      <c r="E48" s="438"/>
      <c r="F48" s="438"/>
      <c r="G48" s="438"/>
      <c r="H48" s="438"/>
      <c r="I48" s="438"/>
      <c r="J48" s="438"/>
      <c r="K48" s="438"/>
    </row>
    <row r="49" spans="2:12" x14ac:dyDescent="0.2">
      <c r="B49" s="188"/>
      <c r="C49" s="201"/>
      <c r="D49" s="201"/>
      <c r="E49" s="201"/>
      <c r="F49" s="201"/>
      <c r="G49" s="201"/>
      <c r="H49" s="201"/>
      <c r="I49" s="201"/>
      <c r="J49" s="201"/>
      <c r="K49" s="201"/>
    </row>
    <row r="50" spans="2:12" ht="15" customHeight="1" x14ac:dyDescent="0.2">
      <c r="B50" s="454" t="s">
        <v>83</v>
      </c>
      <c r="C50" s="455"/>
      <c r="D50" s="455"/>
      <c r="E50" s="455"/>
      <c r="F50" s="455"/>
      <c r="G50" s="455"/>
      <c r="H50" s="455"/>
      <c r="I50" s="455"/>
      <c r="J50" s="455"/>
      <c r="K50" s="456"/>
      <c r="L50" s="202"/>
    </row>
    <row r="51" spans="2:12" ht="15.75" customHeight="1" x14ac:dyDescent="0.2">
      <c r="B51" s="459" t="s">
        <v>74</v>
      </c>
      <c r="C51" s="454" t="s">
        <v>2</v>
      </c>
      <c r="D51" s="455"/>
      <c r="E51" s="455"/>
      <c r="F51" s="455"/>
      <c r="G51" s="455"/>
      <c r="H51" s="455"/>
      <c r="I51" s="455"/>
      <c r="J51" s="455"/>
      <c r="K51" s="456"/>
    </row>
    <row r="52" spans="2:12" ht="24" x14ac:dyDescent="0.2">
      <c r="B52" s="458"/>
      <c r="C52" s="186" t="s">
        <v>75</v>
      </c>
      <c r="D52" s="186" t="s">
        <v>76</v>
      </c>
      <c r="E52" s="186" t="s">
        <v>77</v>
      </c>
      <c r="F52" s="186" t="s">
        <v>78</v>
      </c>
      <c r="G52" s="186" t="s">
        <v>8</v>
      </c>
      <c r="H52" s="186" t="s">
        <v>79</v>
      </c>
      <c r="I52" s="186" t="s">
        <v>80</v>
      </c>
      <c r="J52" s="186" t="s">
        <v>81</v>
      </c>
      <c r="K52" s="247" t="s">
        <v>46</v>
      </c>
    </row>
    <row r="53" spans="2:12" x14ac:dyDescent="0.2">
      <c r="B53" s="181" t="s">
        <v>282</v>
      </c>
      <c r="C53" s="181">
        <v>1678</v>
      </c>
      <c r="D53" s="181">
        <v>608</v>
      </c>
      <c r="E53" s="181">
        <f>C53+D53</f>
        <v>2286</v>
      </c>
      <c r="F53" s="182">
        <f t="shared" ref="F53:F85" si="10">E53/$E$86</f>
        <v>4.4039454419357325E-2</v>
      </c>
      <c r="G53" s="181">
        <v>5239</v>
      </c>
      <c r="H53" s="181">
        <v>258</v>
      </c>
      <c r="I53" s="181">
        <f>G53+H53</f>
        <v>5497</v>
      </c>
      <c r="J53" s="182">
        <f t="shared" ref="J53:J85" si="11">I53/$I$86</f>
        <v>5.2073169576461451E-2</v>
      </c>
      <c r="K53" s="181">
        <f t="shared" ref="K53:K85" si="12">E53+I53</f>
        <v>7783</v>
      </c>
    </row>
    <row r="54" spans="2:12" x14ac:dyDescent="0.2">
      <c r="B54" s="181" t="s">
        <v>283</v>
      </c>
      <c r="C54" s="181">
        <v>1273</v>
      </c>
      <c r="D54" s="181">
        <v>421</v>
      </c>
      <c r="E54" s="181">
        <f t="shared" ref="E54:E85" si="13">C54+D54</f>
        <v>1694</v>
      </c>
      <c r="F54" s="182">
        <f t="shared" si="10"/>
        <v>3.2634661323880709E-2</v>
      </c>
      <c r="G54" s="181">
        <v>4263</v>
      </c>
      <c r="H54" s="181">
        <v>148</v>
      </c>
      <c r="I54" s="181">
        <f t="shared" ref="I54:I85" si="14">G54+H54</f>
        <v>4411</v>
      </c>
      <c r="J54" s="182">
        <f t="shared" si="11"/>
        <v>4.1785474077091406E-2</v>
      </c>
      <c r="K54" s="181">
        <f t="shared" si="12"/>
        <v>6105</v>
      </c>
    </row>
    <row r="55" spans="2:12" x14ac:dyDescent="0.2">
      <c r="B55" s="181" t="s">
        <v>284</v>
      </c>
      <c r="C55" s="181">
        <v>1889</v>
      </c>
      <c r="D55" s="181">
        <v>689</v>
      </c>
      <c r="E55" s="181">
        <f t="shared" si="13"/>
        <v>2578</v>
      </c>
      <c r="F55" s="182">
        <f t="shared" si="10"/>
        <v>4.9664791554288358E-2</v>
      </c>
      <c r="G55" s="181">
        <v>6627</v>
      </c>
      <c r="H55" s="181">
        <v>232</v>
      </c>
      <c r="I55" s="181">
        <f t="shared" si="14"/>
        <v>6859</v>
      </c>
      <c r="J55" s="182">
        <f t="shared" si="11"/>
        <v>6.4975417523185211E-2</v>
      </c>
      <c r="K55" s="181">
        <f t="shared" si="12"/>
        <v>9437</v>
      </c>
    </row>
    <row r="56" spans="2:12" x14ac:dyDescent="0.2">
      <c r="B56" s="181" t="s">
        <v>285</v>
      </c>
      <c r="C56" s="181">
        <v>4864</v>
      </c>
      <c r="D56" s="181">
        <v>2211</v>
      </c>
      <c r="E56" s="181">
        <f t="shared" si="13"/>
        <v>7075</v>
      </c>
      <c r="F56" s="182">
        <f t="shared" si="10"/>
        <v>0.13629883640286661</v>
      </c>
      <c r="G56" s="181">
        <v>12106</v>
      </c>
      <c r="H56" s="181">
        <v>965</v>
      </c>
      <c r="I56" s="181">
        <f t="shared" si="14"/>
        <v>13071</v>
      </c>
      <c r="J56" s="182">
        <f t="shared" si="11"/>
        <v>0.12382179362087095</v>
      </c>
      <c r="K56" s="181">
        <f t="shared" si="12"/>
        <v>20146</v>
      </c>
    </row>
    <row r="57" spans="2:12" x14ac:dyDescent="0.2">
      <c r="B57" s="181" t="s">
        <v>286</v>
      </c>
      <c r="C57" s="181">
        <v>854</v>
      </c>
      <c r="D57" s="181">
        <v>478</v>
      </c>
      <c r="E57" s="181">
        <f t="shared" si="13"/>
        <v>1332</v>
      </c>
      <c r="F57" s="182">
        <f t="shared" si="10"/>
        <v>2.5660784464822377E-2</v>
      </c>
      <c r="G57" s="181">
        <v>1698</v>
      </c>
      <c r="H57" s="181">
        <v>167</v>
      </c>
      <c r="I57" s="181">
        <f t="shared" si="14"/>
        <v>1865</v>
      </c>
      <c r="J57" s="182">
        <f t="shared" si="11"/>
        <v>1.7667175051864763E-2</v>
      </c>
      <c r="K57" s="181">
        <f t="shared" si="12"/>
        <v>3197</v>
      </c>
    </row>
    <row r="58" spans="2:12" x14ac:dyDescent="0.2">
      <c r="B58" s="181" t="s">
        <v>287</v>
      </c>
      <c r="C58" s="181">
        <v>471</v>
      </c>
      <c r="D58" s="181">
        <v>211</v>
      </c>
      <c r="E58" s="181">
        <f t="shared" si="13"/>
        <v>682</v>
      </c>
      <c r="F58" s="182">
        <f t="shared" si="10"/>
        <v>1.3138629883640287E-2</v>
      </c>
      <c r="G58" s="181">
        <v>1012</v>
      </c>
      <c r="H58" s="181">
        <v>76</v>
      </c>
      <c r="I58" s="181">
        <f t="shared" si="14"/>
        <v>1088</v>
      </c>
      <c r="J58" s="182">
        <f t="shared" si="11"/>
        <v>1.0306641531597245E-2</v>
      </c>
      <c r="K58" s="181">
        <f t="shared" si="12"/>
        <v>1770</v>
      </c>
    </row>
    <row r="59" spans="2:12" x14ac:dyDescent="0.2">
      <c r="B59" s="181" t="s">
        <v>288</v>
      </c>
      <c r="C59" s="181">
        <v>128</v>
      </c>
      <c r="D59" s="181">
        <v>119</v>
      </c>
      <c r="E59" s="181">
        <f t="shared" si="13"/>
        <v>247</v>
      </c>
      <c r="F59" s="182">
        <f t="shared" si="10"/>
        <v>4.7584187408491949E-3</v>
      </c>
      <c r="G59" s="181">
        <v>207</v>
      </c>
      <c r="H59" s="181">
        <v>49</v>
      </c>
      <c r="I59" s="181">
        <f t="shared" si="14"/>
        <v>256</v>
      </c>
      <c r="J59" s="182">
        <f t="shared" si="11"/>
        <v>2.4250921250817048E-3</v>
      </c>
      <c r="K59" s="181">
        <f t="shared" si="12"/>
        <v>503</v>
      </c>
    </row>
    <row r="60" spans="2:12" x14ac:dyDescent="0.2">
      <c r="B60" s="181" t="s">
        <v>293</v>
      </c>
      <c r="C60" s="181">
        <v>2558</v>
      </c>
      <c r="D60" s="181">
        <v>968</v>
      </c>
      <c r="E60" s="181">
        <f t="shared" si="13"/>
        <v>3526</v>
      </c>
      <c r="F60" s="182">
        <f t="shared" si="10"/>
        <v>6.7927872389612384E-2</v>
      </c>
      <c r="G60" s="181">
        <v>6978</v>
      </c>
      <c r="H60" s="181">
        <v>367</v>
      </c>
      <c r="I60" s="181">
        <f t="shared" si="14"/>
        <v>7345</v>
      </c>
      <c r="J60" s="182">
        <f t="shared" si="11"/>
        <v>6.9579303354395008E-2</v>
      </c>
      <c r="K60" s="181">
        <f t="shared" si="12"/>
        <v>10871</v>
      </c>
    </row>
    <row r="61" spans="2:12" x14ac:dyDescent="0.2">
      <c r="B61" s="181" t="s">
        <v>294</v>
      </c>
      <c r="C61" s="181">
        <v>612</v>
      </c>
      <c r="D61" s="181">
        <v>257</v>
      </c>
      <c r="E61" s="181">
        <f t="shared" si="13"/>
        <v>869</v>
      </c>
      <c r="F61" s="182">
        <f t="shared" si="10"/>
        <v>1.6741157432380364E-2</v>
      </c>
      <c r="G61" s="181">
        <v>1419</v>
      </c>
      <c r="H61" s="181">
        <v>96</v>
      </c>
      <c r="I61" s="181">
        <f t="shared" si="14"/>
        <v>1515</v>
      </c>
      <c r="J61" s="182">
        <f t="shared" si="11"/>
        <v>1.4351619412104621E-2</v>
      </c>
      <c r="K61" s="181">
        <f t="shared" si="12"/>
        <v>2384</v>
      </c>
    </row>
    <row r="62" spans="2:12" x14ac:dyDescent="0.2">
      <c r="B62" s="181" t="s">
        <v>295</v>
      </c>
      <c r="C62" s="181">
        <v>1049</v>
      </c>
      <c r="D62" s="181">
        <v>401</v>
      </c>
      <c r="E62" s="181">
        <f t="shared" si="13"/>
        <v>1450</v>
      </c>
      <c r="F62" s="182">
        <f t="shared" si="10"/>
        <v>2.7934037142636974E-2</v>
      </c>
      <c r="G62" s="181">
        <v>3554</v>
      </c>
      <c r="H62" s="181">
        <v>155</v>
      </c>
      <c r="I62" s="181">
        <f t="shared" si="14"/>
        <v>3709</v>
      </c>
      <c r="J62" s="182">
        <f t="shared" si="11"/>
        <v>3.5135416765343916E-2</v>
      </c>
      <c r="K62" s="181">
        <f t="shared" si="12"/>
        <v>5159</v>
      </c>
    </row>
    <row r="63" spans="2:12" x14ac:dyDescent="0.2">
      <c r="B63" s="181" t="s">
        <v>296</v>
      </c>
      <c r="C63" s="181">
        <v>554</v>
      </c>
      <c r="D63" s="181">
        <v>169</v>
      </c>
      <c r="E63" s="181">
        <f t="shared" si="13"/>
        <v>723</v>
      </c>
      <c r="F63" s="182">
        <f t="shared" si="10"/>
        <v>1.3928488864914849E-2</v>
      </c>
      <c r="G63" s="181">
        <v>947</v>
      </c>
      <c r="H63" s="181">
        <v>56</v>
      </c>
      <c r="I63" s="181">
        <f t="shared" si="14"/>
        <v>1003</v>
      </c>
      <c r="J63" s="182">
        <f t="shared" si="11"/>
        <v>9.5014351619412112E-3</v>
      </c>
      <c r="K63" s="181">
        <f t="shared" si="12"/>
        <v>1726</v>
      </c>
    </row>
    <row r="64" spans="2:12" x14ac:dyDescent="0.2">
      <c r="B64" s="181" t="s">
        <v>297</v>
      </c>
      <c r="C64" s="181">
        <v>3244</v>
      </c>
      <c r="D64" s="181">
        <v>1270</v>
      </c>
      <c r="E64" s="181">
        <f t="shared" si="13"/>
        <v>4514</v>
      </c>
      <c r="F64" s="182">
        <f t="shared" si="10"/>
        <v>8.6961547353009164E-2</v>
      </c>
      <c r="G64" s="181">
        <v>9117</v>
      </c>
      <c r="H64" s="181">
        <v>554</v>
      </c>
      <c r="I64" s="181">
        <f t="shared" si="14"/>
        <v>9671</v>
      </c>
      <c r="J64" s="182">
        <f t="shared" si="11"/>
        <v>9.1613538834629554E-2</v>
      </c>
      <c r="K64" s="181">
        <f t="shared" si="12"/>
        <v>14185</v>
      </c>
    </row>
    <row r="65" spans="2:11" x14ac:dyDescent="0.2">
      <c r="B65" s="181" t="s">
        <v>298</v>
      </c>
      <c r="C65" s="181">
        <v>671</v>
      </c>
      <c r="D65" s="181">
        <v>332</v>
      </c>
      <c r="E65" s="181">
        <f t="shared" si="13"/>
        <v>1003</v>
      </c>
      <c r="F65" s="182">
        <f t="shared" si="10"/>
        <v>1.9322647761424058E-2</v>
      </c>
      <c r="G65" s="181">
        <v>1666</v>
      </c>
      <c r="H65" s="181">
        <v>86</v>
      </c>
      <c r="I65" s="181">
        <f t="shared" si="14"/>
        <v>1752</v>
      </c>
      <c r="J65" s="182">
        <f t="shared" si="11"/>
        <v>1.6596724231027916E-2</v>
      </c>
      <c r="K65" s="181">
        <f t="shared" si="12"/>
        <v>2755</v>
      </c>
    </row>
    <row r="66" spans="2:11" x14ac:dyDescent="0.2">
      <c r="B66" s="181" t="s">
        <v>299</v>
      </c>
      <c r="C66" s="181">
        <v>228</v>
      </c>
      <c r="D66" s="181">
        <v>89</v>
      </c>
      <c r="E66" s="181">
        <f t="shared" si="13"/>
        <v>317</v>
      </c>
      <c r="F66" s="182">
        <f t="shared" si="10"/>
        <v>6.1069584649764965E-3</v>
      </c>
      <c r="G66" s="181">
        <v>409</v>
      </c>
      <c r="H66" s="181">
        <v>36</v>
      </c>
      <c r="I66" s="181">
        <f t="shared" si="14"/>
        <v>445</v>
      </c>
      <c r="J66" s="182">
        <f t="shared" si="11"/>
        <v>4.2154921705521821E-3</v>
      </c>
      <c r="K66" s="181">
        <f t="shared" si="12"/>
        <v>762</v>
      </c>
    </row>
    <row r="67" spans="2:11" x14ac:dyDescent="0.2">
      <c r="B67" s="181" t="s">
        <v>300</v>
      </c>
      <c r="C67" s="181">
        <v>480</v>
      </c>
      <c r="D67" s="181">
        <v>205</v>
      </c>
      <c r="E67" s="181">
        <f t="shared" si="13"/>
        <v>685</v>
      </c>
      <c r="F67" s="182">
        <f t="shared" si="10"/>
        <v>1.3196424443245742E-2</v>
      </c>
      <c r="G67" s="181">
        <v>1303</v>
      </c>
      <c r="H67" s="181">
        <v>86</v>
      </c>
      <c r="I67" s="181">
        <f t="shared" si="14"/>
        <v>1389</v>
      </c>
      <c r="J67" s="182">
        <f t="shared" si="11"/>
        <v>1.3158019381790969E-2</v>
      </c>
      <c r="K67" s="181">
        <f t="shared" si="12"/>
        <v>2074</v>
      </c>
    </row>
    <row r="68" spans="2:11" x14ac:dyDescent="0.2">
      <c r="B68" s="181" t="s">
        <v>301</v>
      </c>
      <c r="C68" s="181">
        <v>366</v>
      </c>
      <c r="D68" s="181">
        <v>161</v>
      </c>
      <c r="E68" s="181">
        <f t="shared" si="13"/>
        <v>527</v>
      </c>
      <c r="F68" s="182">
        <f t="shared" si="10"/>
        <v>1.0152577637358403E-2</v>
      </c>
      <c r="G68" s="181">
        <v>317</v>
      </c>
      <c r="H68" s="181">
        <v>37</v>
      </c>
      <c r="I68" s="181">
        <f t="shared" si="14"/>
        <v>354</v>
      </c>
      <c r="J68" s="182">
        <f t="shared" si="11"/>
        <v>3.353447704214545E-3</v>
      </c>
      <c r="K68" s="181">
        <f t="shared" si="12"/>
        <v>881</v>
      </c>
    </row>
    <row r="69" spans="2:11" x14ac:dyDescent="0.2">
      <c r="B69" s="181" t="s">
        <v>302</v>
      </c>
      <c r="C69" s="181">
        <v>145</v>
      </c>
      <c r="D69" s="181">
        <v>56</v>
      </c>
      <c r="E69" s="181">
        <f t="shared" si="13"/>
        <v>201</v>
      </c>
      <c r="F69" s="182">
        <f t="shared" si="10"/>
        <v>3.872235493565539E-3</v>
      </c>
      <c r="G69" s="181">
        <v>330</v>
      </c>
      <c r="H69" s="181">
        <v>23</v>
      </c>
      <c r="I69" s="181">
        <f t="shared" si="14"/>
        <v>353</v>
      </c>
      <c r="J69" s="182">
        <f t="shared" si="11"/>
        <v>3.3439746881009443E-3</v>
      </c>
      <c r="K69" s="181">
        <f t="shared" si="12"/>
        <v>554</v>
      </c>
    </row>
    <row r="70" spans="2:11" x14ac:dyDescent="0.2">
      <c r="B70" s="181" t="s">
        <v>303</v>
      </c>
      <c r="C70" s="181">
        <v>801</v>
      </c>
      <c r="D70" s="181">
        <v>479</v>
      </c>
      <c r="E70" s="181">
        <f t="shared" si="13"/>
        <v>1280</v>
      </c>
      <c r="F70" s="182">
        <f t="shared" si="10"/>
        <v>2.4659012098327812E-2</v>
      </c>
      <c r="G70" s="181">
        <v>2206</v>
      </c>
      <c r="H70" s="181">
        <v>140</v>
      </c>
      <c r="I70" s="181">
        <f t="shared" si="14"/>
        <v>2346</v>
      </c>
      <c r="J70" s="182">
        <f t="shared" si="11"/>
        <v>2.2223695802506559E-2</v>
      </c>
      <c r="K70" s="181">
        <f t="shared" si="12"/>
        <v>3626</v>
      </c>
    </row>
    <row r="71" spans="2:11" x14ac:dyDescent="0.2">
      <c r="B71" s="181" t="s">
        <v>304</v>
      </c>
      <c r="C71" s="181">
        <v>874</v>
      </c>
      <c r="D71" s="181">
        <v>528</v>
      </c>
      <c r="E71" s="181">
        <f t="shared" si="13"/>
        <v>1402</v>
      </c>
      <c r="F71" s="182">
        <f t="shared" si="10"/>
        <v>2.700932418894968E-2</v>
      </c>
      <c r="G71" s="181">
        <v>2445</v>
      </c>
      <c r="H71" s="181">
        <v>211</v>
      </c>
      <c r="I71" s="181">
        <f t="shared" si="14"/>
        <v>2656</v>
      </c>
      <c r="J71" s="182">
        <f t="shared" si="11"/>
        <v>2.5160330797722688E-2</v>
      </c>
      <c r="K71" s="181">
        <f t="shared" si="12"/>
        <v>4058</v>
      </c>
    </row>
    <row r="72" spans="2:11" x14ac:dyDescent="0.2">
      <c r="B72" s="181" t="s">
        <v>305</v>
      </c>
      <c r="C72" s="181">
        <v>268</v>
      </c>
      <c r="D72" s="181">
        <v>158</v>
      </c>
      <c r="E72" s="181">
        <f t="shared" si="13"/>
        <v>426</v>
      </c>
      <c r="F72" s="182">
        <f t="shared" si="10"/>
        <v>8.2068274639747248E-3</v>
      </c>
      <c r="G72" s="181">
        <v>745</v>
      </c>
      <c r="H72" s="181">
        <v>85</v>
      </c>
      <c r="I72" s="181">
        <f t="shared" si="14"/>
        <v>830</v>
      </c>
      <c r="J72" s="182">
        <f t="shared" si="11"/>
        <v>7.8626033742883392E-3</v>
      </c>
      <c r="K72" s="181">
        <f t="shared" si="12"/>
        <v>1256</v>
      </c>
    </row>
    <row r="73" spans="2:11" x14ac:dyDescent="0.2">
      <c r="B73" s="181" t="s">
        <v>306</v>
      </c>
      <c r="C73" s="181">
        <v>201</v>
      </c>
      <c r="D73" s="181">
        <v>79</v>
      </c>
      <c r="E73" s="181">
        <f t="shared" si="13"/>
        <v>280</v>
      </c>
      <c r="F73" s="182">
        <f t="shared" si="10"/>
        <v>5.3941588965092085E-3</v>
      </c>
      <c r="G73" s="181">
        <v>384</v>
      </c>
      <c r="H73" s="181">
        <v>25</v>
      </c>
      <c r="I73" s="181">
        <f t="shared" si="14"/>
        <v>409</v>
      </c>
      <c r="J73" s="182">
        <f t="shared" si="11"/>
        <v>3.8744635904625672E-3</v>
      </c>
      <c r="K73" s="181">
        <f t="shared" si="12"/>
        <v>689</v>
      </c>
    </row>
    <row r="74" spans="2:11" x14ac:dyDescent="0.2">
      <c r="B74" s="181" t="s">
        <v>307</v>
      </c>
      <c r="C74" s="181">
        <v>129</v>
      </c>
      <c r="D74" s="181">
        <v>70</v>
      </c>
      <c r="E74" s="181">
        <f t="shared" si="13"/>
        <v>199</v>
      </c>
      <c r="F74" s="182">
        <f t="shared" si="10"/>
        <v>3.8337057871619018E-3</v>
      </c>
      <c r="G74" s="181">
        <v>292</v>
      </c>
      <c r="H74" s="181">
        <v>25</v>
      </c>
      <c r="I74" s="181">
        <f t="shared" si="14"/>
        <v>317</v>
      </c>
      <c r="J74" s="182">
        <f t="shared" si="11"/>
        <v>3.0029461080113297E-3</v>
      </c>
      <c r="K74" s="181">
        <f t="shared" si="12"/>
        <v>516</v>
      </c>
    </row>
    <row r="75" spans="2:11" x14ac:dyDescent="0.2">
      <c r="B75" s="181" t="s">
        <v>308</v>
      </c>
      <c r="C75" s="181">
        <v>425</v>
      </c>
      <c r="D75" s="181">
        <v>216</v>
      </c>
      <c r="E75" s="181">
        <f t="shared" si="13"/>
        <v>641</v>
      </c>
      <c r="F75" s="182">
        <f t="shared" si="10"/>
        <v>1.2348770902365724E-2</v>
      </c>
      <c r="G75" s="181">
        <v>1245</v>
      </c>
      <c r="H75" s="181">
        <v>90</v>
      </c>
      <c r="I75" s="181">
        <f t="shared" si="14"/>
        <v>1335</v>
      </c>
      <c r="J75" s="182">
        <f t="shared" si="11"/>
        <v>1.2646476511656546E-2</v>
      </c>
      <c r="K75" s="181">
        <f t="shared" si="12"/>
        <v>1976</v>
      </c>
    </row>
    <row r="76" spans="2:11" x14ac:dyDescent="0.2">
      <c r="B76" s="181" t="s">
        <v>309</v>
      </c>
      <c r="C76" s="181">
        <v>839</v>
      </c>
      <c r="D76" s="181">
        <v>508</v>
      </c>
      <c r="E76" s="181">
        <f t="shared" si="13"/>
        <v>1347</v>
      </c>
      <c r="F76" s="182">
        <f t="shared" si="10"/>
        <v>2.5949757262849656E-2</v>
      </c>
      <c r="G76" s="181">
        <v>2024</v>
      </c>
      <c r="H76" s="181">
        <v>138</v>
      </c>
      <c r="I76" s="181">
        <f t="shared" si="14"/>
        <v>2162</v>
      </c>
      <c r="J76" s="182">
        <f t="shared" si="11"/>
        <v>2.0480660837604085E-2</v>
      </c>
      <c r="K76" s="181">
        <f t="shared" si="12"/>
        <v>3509</v>
      </c>
    </row>
    <row r="77" spans="2:11" x14ac:dyDescent="0.2">
      <c r="B77" s="181" t="s">
        <v>324</v>
      </c>
      <c r="C77" s="181">
        <v>4369</v>
      </c>
      <c r="D77" s="181">
        <v>1388</v>
      </c>
      <c r="E77" s="181">
        <f t="shared" si="13"/>
        <v>5757</v>
      </c>
      <c r="F77" s="182">
        <f t="shared" si="10"/>
        <v>0.11090775988286969</v>
      </c>
      <c r="G77" s="181">
        <v>13067</v>
      </c>
      <c r="H77" s="181">
        <v>646</v>
      </c>
      <c r="I77" s="181">
        <f t="shared" si="14"/>
        <v>13713</v>
      </c>
      <c r="J77" s="182">
        <f t="shared" si="11"/>
        <v>0.1299034699658024</v>
      </c>
      <c r="K77" s="181">
        <f t="shared" si="12"/>
        <v>19470</v>
      </c>
    </row>
    <row r="78" spans="2:11" x14ac:dyDescent="0.2">
      <c r="B78" s="181" t="s">
        <v>325</v>
      </c>
      <c r="C78" s="181">
        <v>1466</v>
      </c>
      <c r="D78" s="181">
        <v>476</v>
      </c>
      <c r="E78" s="181">
        <f t="shared" si="13"/>
        <v>1942</v>
      </c>
      <c r="F78" s="182">
        <f t="shared" si="10"/>
        <v>3.7412344917931724E-2</v>
      </c>
      <c r="G78" s="181">
        <v>4948</v>
      </c>
      <c r="H78" s="181">
        <v>224</v>
      </c>
      <c r="I78" s="181">
        <f t="shared" si="14"/>
        <v>5172</v>
      </c>
      <c r="J78" s="182">
        <f t="shared" si="11"/>
        <v>4.8994439339541319E-2</v>
      </c>
      <c r="K78" s="181">
        <f t="shared" si="12"/>
        <v>7114</v>
      </c>
    </row>
    <row r="79" spans="2:11" x14ac:dyDescent="0.2">
      <c r="B79" s="181" t="s">
        <v>326</v>
      </c>
      <c r="C79" s="181">
        <v>1667</v>
      </c>
      <c r="D79" s="181">
        <v>711</v>
      </c>
      <c r="E79" s="181">
        <f t="shared" si="13"/>
        <v>2378</v>
      </c>
      <c r="F79" s="182">
        <f t="shared" si="10"/>
        <v>4.5811820913924634E-2</v>
      </c>
      <c r="G79" s="181">
        <v>4625</v>
      </c>
      <c r="H79" s="181">
        <v>294</v>
      </c>
      <c r="I79" s="181">
        <f t="shared" si="14"/>
        <v>4919</v>
      </c>
      <c r="J79" s="182">
        <f t="shared" si="11"/>
        <v>4.6597766262800412E-2</v>
      </c>
      <c r="K79" s="181">
        <f t="shared" si="12"/>
        <v>7297</v>
      </c>
    </row>
    <row r="80" spans="2:11" x14ac:dyDescent="0.2">
      <c r="B80" s="181" t="s">
        <v>327</v>
      </c>
      <c r="C80" s="181">
        <v>409</v>
      </c>
      <c r="D80" s="181">
        <v>147</v>
      </c>
      <c r="E80" s="181">
        <f t="shared" si="13"/>
        <v>556</v>
      </c>
      <c r="F80" s="182">
        <f t="shared" si="10"/>
        <v>1.0711258380211143E-2</v>
      </c>
      <c r="G80" s="181">
        <v>855</v>
      </c>
      <c r="H80" s="181">
        <v>54</v>
      </c>
      <c r="I80" s="181">
        <f t="shared" si="14"/>
        <v>909</v>
      </c>
      <c r="J80" s="182">
        <f t="shared" si="11"/>
        <v>8.6109716472627714E-3</v>
      </c>
      <c r="K80" s="181">
        <f t="shared" si="12"/>
        <v>1465</v>
      </c>
    </row>
    <row r="81" spans="2:11" x14ac:dyDescent="0.2">
      <c r="B81" s="181" t="s">
        <v>328</v>
      </c>
      <c r="C81" s="181">
        <v>1008</v>
      </c>
      <c r="D81" s="181">
        <v>407</v>
      </c>
      <c r="E81" s="181">
        <f t="shared" si="13"/>
        <v>1415</v>
      </c>
      <c r="F81" s="182">
        <f t="shared" si="10"/>
        <v>2.7259767280573322E-2</v>
      </c>
      <c r="G81" s="181">
        <v>2247</v>
      </c>
      <c r="H81" s="181">
        <v>124</v>
      </c>
      <c r="I81" s="181">
        <f t="shared" si="14"/>
        <v>2371</v>
      </c>
      <c r="J81" s="182">
        <f t="shared" si="11"/>
        <v>2.246052120534657E-2</v>
      </c>
      <c r="K81" s="181">
        <f t="shared" si="12"/>
        <v>3786</v>
      </c>
    </row>
    <row r="82" spans="2:11" x14ac:dyDescent="0.2">
      <c r="B82" s="181" t="s">
        <v>329</v>
      </c>
      <c r="C82" s="181">
        <v>1134</v>
      </c>
      <c r="D82" s="181">
        <v>371</v>
      </c>
      <c r="E82" s="181">
        <f t="shared" si="13"/>
        <v>1505</v>
      </c>
      <c r="F82" s="182">
        <f t="shared" si="10"/>
        <v>2.8993604068736998E-2</v>
      </c>
      <c r="G82" s="181">
        <v>2352</v>
      </c>
      <c r="H82" s="181">
        <v>141</v>
      </c>
      <c r="I82" s="181">
        <f t="shared" si="14"/>
        <v>2493</v>
      </c>
      <c r="J82" s="182">
        <f t="shared" si="11"/>
        <v>2.3616229171205819E-2</v>
      </c>
      <c r="K82" s="181">
        <f t="shared" si="12"/>
        <v>3998</v>
      </c>
    </row>
    <row r="83" spans="2:11" x14ac:dyDescent="0.2">
      <c r="B83" s="181" t="s">
        <v>330</v>
      </c>
      <c r="C83" s="181">
        <v>841</v>
      </c>
      <c r="D83" s="181">
        <v>386</v>
      </c>
      <c r="E83" s="181">
        <f t="shared" si="13"/>
        <v>1227</v>
      </c>
      <c r="F83" s="182">
        <f t="shared" si="10"/>
        <v>2.3637974878631424E-2</v>
      </c>
      <c r="G83" s="181">
        <v>2443</v>
      </c>
      <c r="H83" s="181">
        <v>81</v>
      </c>
      <c r="I83" s="181">
        <f t="shared" si="14"/>
        <v>2524</v>
      </c>
      <c r="J83" s="182">
        <f t="shared" si="11"/>
        <v>2.3909892670727434E-2</v>
      </c>
      <c r="K83" s="181">
        <f t="shared" si="12"/>
        <v>3751</v>
      </c>
    </row>
    <row r="84" spans="2:11" x14ac:dyDescent="0.2">
      <c r="B84" s="181" t="s">
        <v>334</v>
      </c>
      <c r="C84" s="181">
        <v>811</v>
      </c>
      <c r="D84" s="181">
        <v>422</v>
      </c>
      <c r="E84" s="181">
        <f t="shared" si="13"/>
        <v>1233</v>
      </c>
      <c r="F84" s="182">
        <f t="shared" si="10"/>
        <v>2.3753563997842335E-2</v>
      </c>
      <c r="G84" s="181">
        <v>1838</v>
      </c>
      <c r="H84" s="181">
        <v>156</v>
      </c>
      <c r="I84" s="181">
        <f t="shared" si="14"/>
        <v>1994</v>
      </c>
      <c r="J84" s="182">
        <f t="shared" si="11"/>
        <v>1.8889194130519215E-2</v>
      </c>
      <c r="K84" s="181">
        <f t="shared" si="12"/>
        <v>3227</v>
      </c>
    </row>
    <row r="85" spans="2:11" x14ac:dyDescent="0.2">
      <c r="B85" s="181" t="s">
        <v>335</v>
      </c>
      <c r="C85" s="181">
        <v>421</v>
      </c>
      <c r="D85" s="181">
        <v>190</v>
      </c>
      <c r="E85" s="181">
        <f t="shared" si="13"/>
        <v>611</v>
      </c>
      <c r="F85" s="182">
        <f t="shared" si="10"/>
        <v>1.1770825306311166E-2</v>
      </c>
      <c r="G85" s="181">
        <v>770</v>
      </c>
      <c r="H85" s="181">
        <v>60</v>
      </c>
      <c r="I85" s="181">
        <f t="shared" si="14"/>
        <v>830</v>
      </c>
      <c r="J85" s="182">
        <f t="shared" si="11"/>
        <v>7.8626033742883392E-3</v>
      </c>
      <c r="K85" s="181">
        <f t="shared" si="12"/>
        <v>1441</v>
      </c>
    </row>
    <row r="86" spans="2:11" x14ac:dyDescent="0.2">
      <c r="B86" s="183" t="s">
        <v>66</v>
      </c>
      <c r="C86" s="181">
        <f>SUM(C53:C85)</f>
        <v>36727</v>
      </c>
      <c r="D86" s="181">
        <f>SUM(D53:D85)</f>
        <v>15181</v>
      </c>
      <c r="E86" s="183">
        <f t="shared" ref="E86" si="15">C86+D86</f>
        <v>51908</v>
      </c>
      <c r="F86" s="185">
        <f t="shared" ref="F86" si="16">E86/$E$86</f>
        <v>1</v>
      </c>
      <c r="G86" s="181">
        <f>SUM(G53:G85)</f>
        <v>99678</v>
      </c>
      <c r="H86" s="181">
        <f>SUM(H53:H85)</f>
        <v>5885</v>
      </c>
      <c r="I86" s="183">
        <f>G86+H86</f>
        <v>105563</v>
      </c>
      <c r="J86" s="214">
        <f t="shared" ref="J86" si="17">I86/$I$86</f>
        <v>1</v>
      </c>
      <c r="K86" s="183">
        <f t="shared" ref="K86:K87" si="18">E86+I86</f>
        <v>157471</v>
      </c>
    </row>
    <row r="87" spans="2:11" ht="24" x14ac:dyDescent="0.2">
      <c r="B87" s="219" t="s">
        <v>84</v>
      </c>
      <c r="C87" s="215">
        <f>+C86/$K$86</f>
        <v>0.23323024556902541</v>
      </c>
      <c r="D87" s="215">
        <f>+D86/$K$86</f>
        <v>9.6405052358847027E-2</v>
      </c>
      <c r="E87" s="216">
        <f>C87+D87</f>
        <v>0.32963529792787244</v>
      </c>
      <c r="F87" s="216"/>
      <c r="G87" s="215">
        <f>+G86/$K$86</f>
        <v>0.63299274152066098</v>
      </c>
      <c r="H87" s="215">
        <f>+H86/$K$86</f>
        <v>3.7371960551466618E-2</v>
      </c>
      <c r="I87" s="216">
        <f>G87+H87</f>
        <v>0.67036470207212762</v>
      </c>
      <c r="J87" s="216"/>
      <c r="K87" s="216">
        <f t="shared" si="18"/>
        <v>1</v>
      </c>
    </row>
    <row r="88" spans="2:11" x14ac:dyDescent="0.2">
      <c r="B88" s="188" t="s">
        <v>149</v>
      </c>
    </row>
    <row r="89" spans="2:11" x14ac:dyDescent="0.2">
      <c r="B89" s="188" t="s">
        <v>150</v>
      </c>
    </row>
  </sheetData>
  <mergeCells count="10">
    <mergeCell ref="B6:K6"/>
    <mergeCell ref="B5:K5"/>
    <mergeCell ref="B48:K48"/>
    <mergeCell ref="B47:K47"/>
    <mergeCell ref="B50:K50"/>
    <mergeCell ref="B51:B52"/>
    <mergeCell ref="C51:K51"/>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2"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P87"/>
  <sheetViews>
    <sheetView showGridLines="0" zoomScaleNormal="100" workbookViewId="0"/>
  </sheetViews>
  <sheetFormatPr baseColWidth="10" defaultRowHeight="12" x14ac:dyDescent="0.2"/>
  <cols>
    <col min="1" max="1" width="6" style="189" customWidth="1"/>
    <col min="2" max="2" width="18.140625" style="189" customWidth="1"/>
    <col min="3" max="3" width="7.85546875" style="189" customWidth="1"/>
    <col min="4" max="4" width="7" style="189" customWidth="1"/>
    <col min="5" max="6" width="8.42578125" style="189" customWidth="1"/>
    <col min="7" max="7" width="8" style="189" customWidth="1"/>
    <col min="8" max="8" width="6.85546875" style="189" customWidth="1"/>
    <col min="9" max="11" width="8.28515625" style="189" customWidth="1"/>
    <col min="12" max="12" width="7.85546875" style="189" customWidth="1"/>
    <col min="13" max="251" width="11.42578125" style="189"/>
    <col min="252" max="252" width="18.140625" style="189" customWidth="1"/>
    <col min="253" max="253" width="7.85546875" style="189" customWidth="1"/>
    <col min="254" max="254" width="7" style="189" customWidth="1"/>
    <col min="255" max="256" width="8.42578125" style="189" customWidth="1"/>
    <col min="257" max="257" width="8" style="189" customWidth="1"/>
    <col min="258" max="258" width="6.85546875" style="189" customWidth="1"/>
    <col min="259" max="261" width="8.28515625" style="189" customWidth="1"/>
    <col min="262" max="267" width="0" style="189" hidden="1" customWidth="1"/>
    <col min="268" max="268" width="7.85546875" style="189" customWidth="1"/>
    <col min="269" max="507" width="11.42578125" style="189"/>
    <col min="508" max="508" width="18.140625" style="189" customWidth="1"/>
    <col min="509" max="509" width="7.85546875" style="189" customWidth="1"/>
    <col min="510" max="510" width="7" style="189" customWidth="1"/>
    <col min="511" max="512" width="8.42578125" style="189" customWidth="1"/>
    <col min="513" max="513" width="8" style="189" customWidth="1"/>
    <col min="514" max="514" width="6.85546875" style="189" customWidth="1"/>
    <col min="515" max="517" width="8.28515625" style="189" customWidth="1"/>
    <col min="518" max="523" width="0" style="189" hidden="1" customWidth="1"/>
    <col min="524" max="524" width="7.85546875" style="189" customWidth="1"/>
    <col min="525" max="763" width="11.42578125" style="189"/>
    <col min="764" max="764" width="18.140625" style="189" customWidth="1"/>
    <col min="765" max="765" width="7.85546875" style="189" customWidth="1"/>
    <col min="766" max="766" width="7" style="189" customWidth="1"/>
    <col min="767" max="768" width="8.42578125" style="189" customWidth="1"/>
    <col min="769" max="769" width="8" style="189" customWidth="1"/>
    <col min="770" max="770" width="6.85546875" style="189" customWidth="1"/>
    <col min="771" max="773" width="8.28515625" style="189" customWidth="1"/>
    <col min="774" max="779" width="0" style="189" hidden="1" customWidth="1"/>
    <col min="780" max="780" width="7.85546875" style="189" customWidth="1"/>
    <col min="781" max="1019" width="11.42578125" style="189"/>
    <col min="1020" max="1020" width="18.140625" style="189" customWidth="1"/>
    <col min="1021" max="1021" width="7.85546875" style="189" customWidth="1"/>
    <col min="1022" max="1022" width="7" style="189" customWidth="1"/>
    <col min="1023" max="1024" width="8.42578125" style="189" customWidth="1"/>
    <col min="1025" max="1025" width="8" style="189" customWidth="1"/>
    <col min="1026" max="1026" width="6.85546875" style="189" customWidth="1"/>
    <col min="1027" max="1029" width="8.28515625" style="189" customWidth="1"/>
    <col min="1030" max="1035" width="0" style="189" hidden="1" customWidth="1"/>
    <col min="1036" max="1036" width="7.85546875" style="189" customWidth="1"/>
    <col min="1037" max="1275" width="11.42578125" style="189"/>
    <col min="1276" max="1276" width="18.140625" style="189" customWidth="1"/>
    <col min="1277" max="1277" width="7.85546875" style="189" customWidth="1"/>
    <col min="1278" max="1278" width="7" style="189" customWidth="1"/>
    <col min="1279" max="1280" width="8.42578125" style="189" customWidth="1"/>
    <col min="1281" max="1281" width="8" style="189" customWidth="1"/>
    <col min="1282" max="1282" width="6.85546875" style="189" customWidth="1"/>
    <col min="1283" max="1285" width="8.28515625" style="189" customWidth="1"/>
    <col min="1286" max="1291" width="0" style="189" hidden="1" customWidth="1"/>
    <col min="1292" max="1292" width="7.85546875" style="189" customWidth="1"/>
    <col min="1293" max="1531" width="11.42578125" style="189"/>
    <col min="1532" max="1532" width="18.140625" style="189" customWidth="1"/>
    <col min="1533" max="1533" width="7.85546875" style="189" customWidth="1"/>
    <col min="1534" max="1534" width="7" style="189" customWidth="1"/>
    <col min="1535" max="1536" width="8.42578125" style="189" customWidth="1"/>
    <col min="1537" max="1537" width="8" style="189" customWidth="1"/>
    <col min="1538" max="1538" width="6.85546875" style="189" customWidth="1"/>
    <col min="1539" max="1541" width="8.28515625" style="189" customWidth="1"/>
    <col min="1542" max="1547" width="0" style="189" hidden="1" customWidth="1"/>
    <col min="1548" max="1548" width="7.85546875" style="189" customWidth="1"/>
    <col min="1549" max="1787" width="11.42578125" style="189"/>
    <col min="1788" max="1788" width="18.140625" style="189" customWidth="1"/>
    <col min="1789" max="1789" width="7.85546875" style="189" customWidth="1"/>
    <col min="1790" max="1790" width="7" style="189" customWidth="1"/>
    <col min="1791" max="1792" width="8.42578125" style="189" customWidth="1"/>
    <col min="1793" max="1793" width="8" style="189" customWidth="1"/>
    <col min="1794" max="1794" width="6.85546875" style="189" customWidth="1"/>
    <col min="1795" max="1797" width="8.28515625" style="189" customWidth="1"/>
    <col min="1798" max="1803" width="0" style="189" hidden="1" customWidth="1"/>
    <col min="1804" max="1804" width="7.85546875" style="189" customWidth="1"/>
    <col min="1805" max="2043" width="11.42578125" style="189"/>
    <col min="2044" max="2044" width="18.140625" style="189" customWidth="1"/>
    <col min="2045" max="2045" width="7.85546875" style="189" customWidth="1"/>
    <col min="2046" max="2046" width="7" style="189" customWidth="1"/>
    <col min="2047" max="2048" width="8.42578125" style="189" customWidth="1"/>
    <col min="2049" max="2049" width="8" style="189" customWidth="1"/>
    <col min="2050" max="2050" width="6.85546875" style="189" customWidth="1"/>
    <col min="2051" max="2053" width="8.28515625" style="189" customWidth="1"/>
    <col min="2054" max="2059" width="0" style="189" hidden="1" customWidth="1"/>
    <col min="2060" max="2060" width="7.85546875" style="189" customWidth="1"/>
    <col min="2061" max="2299" width="11.42578125" style="189"/>
    <col min="2300" max="2300" width="18.140625" style="189" customWidth="1"/>
    <col min="2301" max="2301" width="7.85546875" style="189" customWidth="1"/>
    <col min="2302" max="2302" width="7" style="189" customWidth="1"/>
    <col min="2303" max="2304" width="8.42578125" style="189" customWidth="1"/>
    <col min="2305" max="2305" width="8" style="189" customWidth="1"/>
    <col min="2306" max="2306" width="6.85546875" style="189" customWidth="1"/>
    <col min="2307" max="2309" width="8.28515625" style="189" customWidth="1"/>
    <col min="2310" max="2315" width="0" style="189" hidden="1" customWidth="1"/>
    <col min="2316" max="2316" width="7.85546875" style="189" customWidth="1"/>
    <col min="2317" max="2555" width="11.42578125" style="189"/>
    <col min="2556" max="2556" width="18.140625" style="189" customWidth="1"/>
    <col min="2557" max="2557" width="7.85546875" style="189" customWidth="1"/>
    <col min="2558" max="2558" width="7" style="189" customWidth="1"/>
    <col min="2559" max="2560" width="8.42578125" style="189" customWidth="1"/>
    <col min="2561" max="2561" width="8" style="189" customWidth="1"/>
    <col min="2562" max="2562" width="6.85546875" style="189" customWidth="1"/>
    <col min="2563" max="2565" width="8.28515625" style="189" customWidth="1"/>
    <col min="2566" max="2571" width="0" style="189" hidden="1" customWidth="1"/>
    <col min="2572" max="2572" width="7.85546875" style="189" customWidth="1"/>
    <col min="2573" max="2811" width="11.42578125" style="189"/>
    <col min="2812" max="2812" width="18.140625" style="189" customWidth="1"/>
    <col min="2813" max="2813" width="7.85546875" style="189" customWidth="1"/>
    <col min="2814" max="2814" width="7" style="189" customWidth="1"/>
    <col min="2815" max="2816" width="8.42578125" style="189" customWidth="1"/>
    <col min="2817" max="2817" width="8" style="189" customWidth="1"/>
    <col min="2818" max="2818" width="6.85546875" style="189" customWidth="1"/>
    <col min="2819" max="2821" width="8.28515625" style="189" customWidth="1"/>
    <col min="2822" max="2827" width="0" style="189" hidden="1" customWidth="1"/>
    <col min="2828" max="2828" width="7.85546875" style="189" customWidth="1"/>
    <col min="2829" max="3067" width="11.42578125" style="189"/>
    <col min="3068" max="3068" width="18.140625" style="189" customWidth="1"/>
    <col min="3069" max="3069" width="7.85546875" style="189" customWidth="1"/>
    <col min="3070" max="3070" width="7" style="189" customWidth="1"/>
    <col min="3071" max="3072" width="8.42578125" style="189" customWidth="1"/>
    <col min="3073" max="3073" width="8" style="189" customWidth="1"/>
    <col min="3074" max="3074" width="6.85546875" style="189" customWidth="1"/>
    <col min="3075" max="3077" width="8.28515625" style="189" customWidth="1"/>
    <col min="3078" max="3083" width="0" style="189" hidden="1" customWidth="1"/>
    <col min="3084" max="3084" width="7.85546875" style="189" customWidth="1"/>
    <col min="3085" max="3323" width="11.42578125" style="189"/>
    <col min="3324" max="3324" width="18.140625" style="189" customWidth="1"/>
    <col min="3325" max="3325" width="7.85546875" style="189" customWidth="1"/>
    <col min="3326" max="3326" width="7" style="189" customWidth="1"/>
    <col min="3327" max="3328" width="8.42578125" style="189" customWidth="1"/>
    <col min="3329" max="3329" width="8" style="189" customWidth="1"/>
    <col min="3330" max="3330" width="6.85546875" style="189" customWidth="1"/>
    <col min="3331" max="3333" width="8.28515625" style="189" customWidth="1"/>
    <col min="3334" max="3339" width="0" style="189" hidden="1" customWidth="1"/>
    <col min="3340" max="3340" width="7.85546875" style="189" customWidth="1"/>
    <col min="3341" max="3579" width="11.42578125" style="189"/>
    <col min="3580" max="3580" width="18.140625" style="189" customWidth="1"/>
    <col min="3581" max="3581" width="7.85546875" style="189" customWidth="1"/>
    <col min="3582" max="3582" width="7" style="189" customWidth="1"/>
    <col min="3583" max="3584" width="8.42578125" style="189" customWidth="1"/>
    <col min="3585" max="3585" width="8" style="189" customWidth="1"/>
    <col min="3586" max="3586" width="6.85546875" style="189" customWidth="1"/>
    <col min="3587" max="3589" width="8.28515625" style="189" customWidth="1"/>
    <col min="3590" max="3595" width="0" style="189" hidden="1" customWidth="1"/>
    <col min="3596" max="3596" width="7.85546875" style="189" customWidth="1"/>
    <col min="3597" max="3835" width="11.42578125" style="189"/>
    <col min="3836" max="3836" width="18.140625" style="189" customWidth="1"/>
    <col min="3837" max="3837" width="7.85546875" style="189" customWidth="1"/>
    <col min="3838" max="3838" width="7" style="189" customWidth="1"/>
    <col min="3839" max="3840" width="8.42578125" style="189" customWidth="1"/>
    <col min="3841" max="3841" width="8" style="189" customWidth="1"/>
    <col min="3842" max="3842" width="6.85546875" style="189" customWidth="1"/>
    <col min="3843" max="3845" width="8.28515625" style="189" customWidth="1"/>
    <col min="3846" max="3851" width="0" style="189" hidden="1" customWidth="1"/>
    <col min="3852" max="3852" width="7.85546875" style="189" customWidth="1"/>
    <col min="3853" max="4091" width="11.42578125" style="189"/>
    <col min="4092" max="4092" width="18.140625" style="189" customWidth="1"/>
    <col min="4093" max="4093" width="7.85546875" style="189" customWidth="1"/>
    <col min="4094" max="4094" width="7" style="189" customWidth="1"/>
    <col min="4095" max="4096" width="8.42578125" style="189" customWidth="1"/>
    <col min="4097" max="4097" width="8" style="189" customWidth="1"/>
    <col min="4098" max="4098" width="6.85546875" style="189" customWidth="1"/>
    <col min="4099" max="4101" width="8.28515625" style="189" customWidth="1"/>
    <col min="4102" max="4107" width="0" style="189" hidden="1" customWidth="1"/>
    <col min="4108" max="4108" width="7.85546875" style="189" customWidth="1"/>
    <col min="4109" max="4347" width="11.42578125" style="189"/>
    <col min="4348" max="4348" width="18.140625" style="189" customWidth="1"/>
    <col min="4349" max="4349" width="7.85546875" style="189" customWidth="1"/>
    <col min="4350" max="4350" width="7" style="189" customWidth="1"/>
    <col min="4351" max="4352" width="8.42578125" style="189" customWidth="1"/>
    <col min="4353" max="4353" width="8" style="189" customWidth="1"/>
    <col min="4354" max="4354" width="6.85546875" style="189" customWidth="1"/>
    <col min="4355" max="4357" width="8.28515625" style="189" customWidth="1"/>
    <col min="4358" max="4363" width="0" style="189" hidden="1" customWidth="1"/>
    <col min="4364" max="4364" width="7.85546875" style="189" customWidth="1"/>
    <col min="4365" max="4603" width="11.42578125" style="189"/>
    <col min="4604" max="4604" width="18.140625" style="189" customWidth="1"/>
    <col min="4605" max="4605" width="7.85546875" style="189" customWidth="1"/>
    <col min="4606" max="4606" width="7" style="189" customWidth="1"/>
    <col min="4607" max="4608" width="8.42578125" style="189" customWidth="1"/>
    <col min="4609" max="4609" width="8" style="189" customWidth="1"/>
    <col min="4610" max="4610" width="6.85546875" style="189" customWidth="1"/>
    <col min="4611" max="4613" width="8.28515625" style="189" customWidth="1"/>
    <col min="4614" max="4619" width="0" style="189" hidden="1" customWidth="1"/>
    <col min="4620" max="4620" width="7.85546875" style="189" customWidth="1"/>
    <col min="4621" max="4859" width="11.42578125" style="189"/>
    <col min="4860" max="4860" width="18.140625" style="189" customWidth="1"/>
    <col min="4861" max="4861" width="7.85546875" style="189" customWidth="1"/>
    <col min="4862" max="4862" width="7" style="189" customWidth="1"/>
    <col min="4863" max="4864" width="8.42578125" style="189" customWidth="1"/>
    <col min="4865" max="4865" width="8" style="189" customWidth="1"/>
    <col min="4866" max="4866" width="6.85546875" style="189" customWidth="1"/>
    <col min="4867" max="4869" width="8.28515625" style="189" customWidth="1"/>
    <col min="4870" max="4875" width="0" style="189" hidden="1" customWidth="1"/>
    <col min="4876" max="4876" width="7.85546875" style="189" customWidth="1"/>
    <col min="4877" max="5115" width="11.42578125" style="189"/>
    <col min="5116" max="5116" width="18.140625" style="189" customWidth="1"/>
    <col min="5117" max="5117" width="7.85546875" style="189" customWidth="1"/>
    <col min="5118" max="5118" width="7" style="189" customWidth="1"/>
    <col min="5119" max="5120" width="8.42578125" style="189" customWidth="1"/>
    <col min="5121" max="5121" width="8" style="189" customWidth="1"/>
    <col min="5122" max="5122" width="6.85546875" style="189" customWidth="1"/>
    <col min="5123" max="5125" width="8.28515625" style="189" customWidth="1"/>
    <col min="5126" max="5131" width="0" style="189" hidden="1" customWidth="1"/>
    <col min="5132" max="5132" width="7.85546875" style="189" customWidth="1"/>
    <col min="5133" max="5371" width="11.42578125" style="189"/>
    <col min="5372" max="5372" width="18.140625" style="189" customWidth="1"/>
    <col min="5373" max="5373" width="7.85546875" style="189" customWidth="1"/>
    <col min="5374" max="5374" width="7" style="189" customWidth="1"/>
    <col min="5375" max="5376" width="8.42578125" style="189" customWidth="1"/>
    <col min="5377" max="5377" width="8" style="189" customWidth="1"/>
    <col min="5378" max="5378" width="6.85546875" style="189" customWidth="1"/>
    <col min="5379" max="5381" width="8.28515625" style="189" customWidth="1"/>
    <col min="5382" max="5387" width="0" style="189" hidden="1" customWidth="1"/>
    <col min="5388" max="5388" width="7.85546875" style="189" customWidth="1"/>
    <col min="5389" max="5627" width="11.42578125" style="189"/>
    <col min="5628" max="5628" width="18.140625" style="189" customWidth="1"/>
    <col min="5629" max="5629" width="7.85546875" style="189" customWidth="1"/>
    <col min="5630" max="5630" width="7" style="189" customWidth="1"/>
    <col min="5631" max="5632" width="8.42578125" style="189" customWidth="1"/>
    <col min="5633" max="5633" width="8" style="189" customWidth="1"/>
    <col min="5634" max="5634" width="6.85546875" style="189" customWidth="1"/>
    <col min="5635" max="5637" width="8.28515625" style="189" customWidth="1"/>
    <col min="5638" max="5643" width="0" style="189" hidden="1" customWidth="1"/>
    <col min="5644" max="5644" width="7.85546875" style="189" customWidth="1"/>
    <col min="5645" max="5883" width="11.42578125" style="189"/>
    <col min="5884" max="5884" width="18.140625" style="189" customWidth="1"/>
    <col min="5885" max="5885" width="7.85546875" style="189" customWidth="1"/>
    <col min="5886" max="5886" width="7" style="189" customWidth="1"/>
    <col min="5887" max="5888" width="8.42578125" style="189" customWidth="1"/>
    <col min="5889" max="5889" width="8" style="189" customWidth="1"/>
    <col min="5890" max="5890" width="6.85546875" style="189" customWidth="1"/>
    <col min="5891" max="5893" width="8.28515625" style="189" customWidth="1"/>
    <col min="5894" max="5899" width="0" style="189" hidden="1" customWidth="1"/>
    <col min="5900" max="5900" width="7.85546875" style="189" customWidth="1"/>
    <col min="5901" max="6139" width="11.42578125" style="189"/>
    <col min="6140" max="6140" width="18.140625" style="189" customWidth="1"/>
    <col min="6141" max="6141" width="7.85546875" style="189" customWidth="1"/>
    <col min="6142" max="6142" width="7" style="189" customWidth="1"/>
    <col min="6143" max="6144" width="8.42578125" style="189" customWidth="1"/>
    <col min="6145" max="6145" width="8" style="189" customWidth="1"/>
    <col min="6146" max="6146" width="6.85546875" style="189" customWidth="1"/>
    <col min="6147" max="6149" width="8.28515625" style="189" customWidth="1"/>
    <col min="6150" max="6155" width="0" style="189" hidden="1" customWidth="1"/>
    <col min="6156" max="6156" width="7.85546875" style="189" customWidth="1"/>
    <col min="6157" max="6395" width="11.42578125" style="189"/>
    <col min="6396" max="6396" width="18.140625" style="189" customWidth="1"/>
    <col min="6397" max="6397" width="7.85546875" style="189" customWidth="1"/>
    <col min="6398" max="6398" width="7" style="189" customWidth="1"/>
    <col min="6399" max="6400" width="8.42578125" style="189" customWidth="1"/>
    <col min="6401" max="6401" width="8" style="189" customWidth="1"/>
    <col min="6402" max="6402" width="6.85546875" style="189" customWidth="1"/>
    <col min="6403" max="6405" width="8.28515625" style="189" customWidth="1"/>
    <col min="6406" max="6411" width="0" style="189" hidden="1" customWidth="1"/>
    <col min="6412" max="6412" width="7.85546875" style="189" customWidth="1"/>
    <col min="6413" max="6651" width="11.42578125" style="189"/>
    <col min="6652" max="6652" width="18.140625" style="189" customWidth="1"/>
    <col min="6653" max="6653" width="7.85546875" style="189" customWidth="1"/>
    <col min="6654" max="6654" width="7" style="189" customWidth="1"/>
    <col min="6655" max="6656" width="8.42578125" style="189" customWidth="1"/>
    <col min="6657" max="6657" width="8" style="189" customWidth="1"/>
    <col min="6658" max="6658" width="6.85546875" style="189" customWidth="1"/>
    <col min="6659" max="6661" width="8.28515625" style="189" customWidth="1"/>
    <col min="6662" max="6667" width="0" style="189" hidden="1" customWidth="1"/>
    <col min="6668" max="6668" width="7.85546875" style="189" customWidth="1"/>
    <col min="6669" max="6907" width="11.42578125" style="189"/>
    <col min="6908" max="6908" width="18.140625" style="189" customWidth="1"/>
    <col min="6909" max="6909" width="7.85546875" style="189" customWidth="1"/>
    <col min="6910" max="6910" width="7" style="189" customWidth="1"/>
    <col min="6911" max="6912" width="8.42578125" style="189" customWidth="1"/>
    <col min="6913" max="6913" width="8" style="189" customWidth="1"/>
    <col min="6914" max="6914" width="6.85546875" style="189" customWidth="1"/>
    <col min="6915" max="6917" width="8.28515625" style="189" customWidth="1"/>
    <col min="6918" max="6923" width="0" style="189" hidden="1" customWidth="1"/>
    <col min="6924" max="6924" width="7.85546875" style="189" customWidth="1"/>
    <col min="6925" max="7163" width="11.42578125" style="189"/>
    <col min="7164" max="7164" width="18.140625" style="189" customWidth="1"/>
    <col min="7165" max="7165" width="7.85546875" style="189" customWidth="1"/>
    <col min="7166" max="7166" width="7" style="189" customWidth="1"/>
    <col min="7167" max="7168" width="8.42578125" style="189" customWidth="1"/>
    <col min="7169" max="7169" width="8" style="189" customWidth="1"/>
    <col min="7170" max="7170" width="6.85546875" style="189" customWidth="1"/>
    <col min="7171" max="7173" width="8.28515625" style="189" customWidth="1"/>
    <col min="7174" max="7179" width="0" style="189" hidden="1" customWidth="1"/>
    <col min="7180" max="7180" width="7.85546875" style="189" customWidth="1"/>
    <col min="7181" max="7419" width="11.42578125" style="189"/>
    <col min="7420" max="7420" width="18.140625" style="189" customWidth="1"/>
    <col min="7421" max="7421" width="7.85546875" style="189" customWidth="1"/>
    <col min="7422" max="7422" width="7" style="189" customWidth="1"/>
    <col min="7423" max="7424" width="8.42578125" style="189" customWidth="1"/>
    <col min="7425" max="7425" width="8" style="189" customWidth="1"/>
    <col min="7426" max="7426" width="6.85546875" style="189" customWidth="1"/>
    <col min="7427" max="7429" width="8.28515625" style="189" customWidth="1"/>
    <col min="7430" max="7435" width="0" style="189" hidden="1" customWidth="1"/>
    <col min="7436" max="7436" width="7.85546875" style="189" customWidth="1"/>
    <col min="7437" max="7675" width="11.42578125" style="189"/>
    <col min="7676" max="7676" width="18.140625" style="189" customWidth="1"/>
    <col min="7677" max="7677" width="7.85546875" style="189" customWidth="1"/>
    <col min="7678" max="7678" width="7" style="189" customWidth="1"/>
    <col min="7679" max="7680" width="8.42578125" style="189" customWidth="1"/>
    <col min="7681" max="7681" width="8" style="189" customWidth="1"/>
    <col min="7682" max="7682" width="6.85546875" style="189" customWidth="1"/>
    <col min="7683" max="7685" width="8.28515625" style="189" customWidth="1"/>
    <col min="7686" max="7691" width="0" style="189" hidden="1" customWidth="1"/>
    <col min="7692" max="7692" width="7.85546875" style="189" customWidth="1"/>
    <col min="7693" max="7931" width="11.42578125" style="189"/>
    <col min="7932" max="7932" width="18.140625" style="189" customWidth="1"/>
    <col min="7933" max="7933" width="7.85546875" style="189" customWidth="1"/>
    <col min="7934" max="7934" width="7" style="189" customWidth="1"/>
    <col min="7935" max="7936" width="8.42578125" style="189" customWidth="1"/>
    <col min="7937" max="7937" width="8" style="189" customWidth="1"/>
    <col min="7938" max="7938" width="6.85546875" style="189" customWidth="1"/>
    <col min="7939" max="7941" width="8.28515625" style="189" customWidth="1"/>
    <col min="7942" max="7947" width="0" style="189" hidden="1" customWidth="1"/>
    <col min="7948" max="7948" width="7.85546875" style="189" customWidth="1"/>
    <col min="7949" max="8187" width="11.42578125" style="189"/>
    <col min="8188" max="8188" width="18.140625" style="189" customWidth="1"/>
    <col min="8189" max="8189" width="7.85546875" style="189" customWidth="1"/>
    <col min="8190" max="8190" width="7" style="189" customWidth="1"/>
    <col min="8191" max="8192" width="8.42578125" style="189" customWidth="1"/>
    <col min="8193" max="8193" width="8" style="189" customWidth="1"/>
    <col min="8194" max="8194" width="6.85546875" style="189" customWidth="1"/>
    <col min="8195" max="8197" width="8.28515625" style="189" customWidth="1"/>
    <col min="8198" max="8203" width="0" style="189" hidden="1" customWidth="1"/>
    <col min="8204" max="8204" width="7.85546875" style="189" customWidth="1"/>
    <col min="8205" max="8443" width="11.42578125" style="189"/>
    <col min="8444" max="8444" width="18.140625" style="189" customWidth="1"/>
    <col min="8445" max="8445" width="7.85546875" style="189" customWidth="1"/>
    <col min="8446" max="8446" width="7" style="189" customWidth="1"/>
    <col min="8447" max="8448" width="8.42578125" style="189" customWidth="1"/>
    <col min="8449" max="8449" width="8" style="189" customWidth="1"/>
    <col min="8450" max="8450" width="6.85546875" style="189" customWidth="1"/>
    <col min="8451" max="8453" width="8.28515625" style="189" customWidth="1"/>
    <col min="8454" max="8459" width="0" style="189" hidden="1" customWidth="1"/>
    <col min="8460" max="8460" width="7.85546875" style="189" customWidth="1"/>
    <col min="8461" max="8699" width="11.42578125" style="189"/>
    <col min="8700" max="8700" width="18.140625" style="189" customWidth="1"/>
    <col min="8701" max="8701" width="7.85546875" style="189" customWidth="1"/>
    <col min="8702" max="8702" width="7" style="189" customWidth="1"/>
    <col min="8703" max="8704" width="8.42578125" style="189" customWidth="1"/>
    <col min="8705" max="8705" width="8" style="189" customWidth="1"/>
    <col min="8706" max="8706" width="6.85546875" style="189" customWidth="1"/>
    <col min="8707" max="8709" width="8.28515625" style="189" customWidth="1"/>
    <col min="8710" max="8715" width="0" style="189" hidden="1" customWidth="1"/>
    <col min="8716" max="8716" width="7.85546875" style="189" customWidth="1"/>
    <col min="8717" max="8955" width="11.42578125" style="189"/>
    <col min="8956" max="8956" width="18.140625" style="189" customWidth="1"/>
    <col min="8957" max="8957" width="7.85546875" style="189" customWidth="1"/>
    <col min="8958" max="8958" width="7" style="189" customWidth="1"/>
    <col min="8959" max="8960" width="8.42578125" style="189" customWidth="1"/>
    <col min="8961" max="8961" width="8" style="189" customWidth="1"/>
    <col min="8962" max="8962" width="6.85546875" style="189" customWidth="1"/>
    <col min="8963" max="8965" width="8.28515625" style="189" customWidth="1"/>
    <col min="8966" max="8971" width="0" style="189" hidden="1" customWidth="1"/>
    <col min="8972" max="8972" width="7.85546875" style="189" customWidth="1"/>
    <col min="8973" max="9211" width="11.42578125" style="189"/>
    <col min="9212" max="9212" width="18.140625" style="189" customWidth="1"/>
    <col min="9213" max="9213" width="7.85546875" style="189" customWidth="1"/>
    <col min="9214" max="9214" width="7" style="189" customWidth="1"/>
    <col min="9215" max="9216" width="8.42578125" style="189" customWidth="1"/>
    <col min="9217" max="9217" width="8" style="189" customWidth="1"/>
    <col min="9218" max="9218" width="6.85546875" style="189" customWidth="1"/>
    <col min="9219" max="9221" width="8.28515625" style="189" customWidth="1"/>
    <col min="9222" max="9227" width="0" style="189" hidden="1" customWidth="1"/>
    <col min="9228" max="9228" width="7.85546875" style="189" customWidth="1"/>
    <col min="9229" max="9467" width="11.42578125" style="189"/>
    <col min="9468" max="9468" width="18.140625" style="189" customWidth="1"/>
    <col min="9469" max="9469" width="7.85546875" style="189" customWidth="1"/>
    <col min="9470" max="9470" width="7" style="189" customWidth="1"/>
    <col min="9471" max="9472" width="8.42578125" style="189" customWidth="1"/>
    <col min="9473" max="9473" width="8" style="189" customWidth="1"/>
    <col min="9474" max="9474" width="6.85546875" style="189" customWidth="1"/>
    <col min="9475" max="9477" width="8.28515625" style="189" customWidth="1"/>
    <col min="9478" max="9483" width="0" style="189" hidden="1" customWidth="1"/>
    <col min="9484" max="9484" width="7.85546875" style="189" customWidth="1"/>
    <col min="9485" max="9723" width="11.42578125" style="189"/>
    <col min="9724" max="9724" width="18.140625" style="189" customWidth="1"/>
    <col min="9725" max="9725" width="7.85546875" style="189" customWidth="1"/>
    <col min="9726" max="9726" width="7" style="189" customWidth="1"/>
    <col min="9727" max="9728" width="8.42578125" style="189" customWidth="1"/>
    <col min="9729" max="9729" width="8" style="189" customWidth="1"/>
    <col min="9730" max="9730" width="6.85546875" style="189" customWidth="1"/>
    <col min="9731" max="9733" width="8.28515625" style="189" customWidth="1"/>
    <col min="9734" max="9739" width="0" style="189" hidden="1" customWidth="1"/>
    <col min="9740" max="9740" width="7.85546875" style="189" customWidth="1"/>
    <col min="9741" max="9979" width="11.42578125" style="189"/>
    <col min="9980" max="9980" width="18.140625" style="189" customWidth="1"/>
    <col min="9981" max="9981" width="7.85546875" style="189" customWidth="1"/>
    <col min="9982" max="9982" width="7" style="189" customWidth="1"/>
    <col min="9983" max="9984" width="8.42578125" style="189" customWidth="1"/>
    <col min="9985" max="9985" width="8" style="189" customWidth="1"/>
    <col min="9986" max="9986" width="6.85546875" style="189" customWidth="1"/>
    <col min="9987" max="9989" width="8.28515625" style="189" customWidth="1"/>
    <col min="9990" max="9995" width="0" style="189" hidden="1" customWidth="1"/>
    <col min="9996" max="9996" width="7.85546875" style="189" customWidth="1"/>
    <col min="9997" max="10235" width="11.42578125" style="189"/>
    <col min="10236" max="10236" width="18.140625" style="189" customWidth="1"/>
    <col min="10237" max="10237" width="7.85546875" style="189" customWidth="1"/>
    <col min="10238" max="10238" width="7" style="189" customWidth="1"/>
    <col min="10239" max="10240" width="8.42578125" style="189" customWidth="1"/>
    <col min="10241" max="10241" width="8" style="189" customWidth="1"/>
    <col min="10242" max="10242" width="6.85546875" style="189" customWidth="1"/>
    <col min="10243" max="10245" width="8.28515625" style="189" customWidth="1"/>
    <col min="10246" max="10251" width="0" style="189" hidden="1" customWidth="1"/>
    <col min="10252" max="10252" width="7.85546875" style="189" customWidth="1"/>
    <col min="10253" max="10491" width="11.42578125" style="189"/>
    <col min="10492" max="10492" width="18.140625" style="189" customWidth="1"/>
    <col min="10493" max="10493" width="7.85546875" style="189" customWidth="1"/>
    <col min="10494" max="10494" width="7" style="189" customWidth="1"/>
    <col min="10495" max="10496" width="8.42578125" style="189" customWidth="1"/>
    <col min="10497" max="10497" width="8" style="189" customWidth="1"/>
    <col min="10498" max="10498" width="6.85546875" style="189" customWidth="1"/>
    <col min="10499" max="10501" width="8.28515625" style="189" customWidth="1"/>
    <col min="10502" max="10507" width="0" style="189" hidden="1" customWidth="1"/>
    <col min="10508" max="10508" width="7.85546875" style="189" customWidth="1"/>
    <col min="10509" max="10747" width="11.42578125" style="189"/>
    <col min="10748" max="10748" width="18.140625" style="189" customWidth="1"/>
    <col min="10749" max="10749" width="7.85546875" style="189" customWidth="1"/>
    <col min="10750" max="10750" width="7" style="189" customWidth="1"/>
    <col min="10751" max="10752" width="8.42578125" style="189" customWidth="1"/>
    <col min="10753" max="10753" width="8" style="189" customWidth="1"/>
    <col min="10754" max="10754" width="6.85546875" style="189" customWidth="1"/>
    <col min="10755" max="10757" width="8.28515625" style="189" customWidth="1"/>
    <col min="10758" max="10763" width="0" style="189" hidden="1" customWidth="1"/>
    <col min="10764" max="10764" width="7.85546875" style="189" customWidth="1"/>
    <col min="10765" max="11003" width="11.42578125" style="189"/>
    <col min="11004" max="11004" width="18.140625" style="189" customWidth="1"/>
    <col min="11005" max="11005" width="7.85546875" style="189" customWidth="1"/>
    <col min="11006" max="11006" width="7" style="189" customWidth="1"/>
    <col min="11007" max="11008" width="8.42578125" style="189" customWidth="1"/>
    <col min="11009" max="11009" width="8" style="189" customWidth="1"/>
    <col min="11010" max="11010" width="6.85546875" style="189" customWidth="1"/>
    <col min="11011" max="11013" width="8.28515625" style="189" customWidth="1"/>
    <col min="11014" max="11019" width="0" style="189" hidden="1" customWidth="1"/>
    <col min="11020" max="11020" width="7.85546875" style="189" customWidth="1"/>
    <col min="11021" max="11259" width="11.42578125" style="189"/>
    <col min="11260" max="11260" width="18.140625" style="189" customWidth="1"/>
    <col min="11261" max="11261" width="7.85546875" style="189" customWidth="1"/>
    <col min="11262" max="11262" width="7" style="189" customWidth="1"/>
    <col min="11263" max="11264" width="8.42578125" style="189" customWidth="1"/>
    <col min="11265" max="11265" width="8" style="189" customWidth="1"/>
    <col min="11266" max="11266" width="6.85546875" style="189" customWidth="1"/>
    <col min="11267" max="11269" width="8.28515625" style="189" customWidth="1"/>
    <col min="11270" max="11275" width="0" style="189" hidden="1" customWidth="1"/>
    <col min="11276" max="11276" width="7.85546875" style="189" customWidth="1"/>
    <col min="11277" max="11515" width="11.42578125" style="189"/>
    <col min="11516" max="11516" width="18.140625" style="189" customWidth="1"/>
    <col min="11517" max="11517" width="7.85546875" style="189" customWidth="1"/>
    <col min="11518" max="11518" width="7" style="189" customWidth="1"/>
    <col min="11519" max="11520" width="8.42578125" style="189" customWidth="1"/>
    <col min="11521" max="11521" width="8" style="189" customWidth="1"/>
    <col min="11522" max="11522" width="6.85546875" style="189" customWidth="1"/>
    <col min="11523" max="11525" width="8.28515625" style="189" customWidth="1"/>
    <col min="11526" max="11531" width="0" style="189" hidden="1" customWidth="1"/>
    <col min="11532" max="11532" width="7.85546875" style="189" customWidth="1"/>
    <col min="11533" max="11771" width="11.42578125" style="189"/>
    <col min="11772" max="11772" width="18.140625" style="189" customWidth="1"/>
    <col min="11773" max="11773" width="7.85546875" style="189" customWidth="1"/>
    <col min="11774" max="11774" width="7" style="189" customWidth="1"/>
    <col min="11775" max="11776" width="8.42578125" style="189" customWidth="1"/>
    <col min="11777" max="11777" width="8" style="189" customWidth="1"/>
    <col min="11778" max="11778" width="6.85546875" style="189" customWidth="1"/>
    <col min="11779" max="11781" width="8.28515625" style="189" customWidth="1"/>
    <col min="11782" max="11787" width="0" style="189" hidden="1" customWidth="1"/>
    <col min="11788" max="11788" width="7.85546875" style="189" customWidth="1"/>
    <col min="11789" max="12027" width="11.42578125" style="189"/>
    <col min="12028" max="12028" width="18.140625" style="189" customWidth="1"/>
    <col min="12029" max="12029" width="7.85546875" style="189" customWidth="1"/>
    <col min="12030" max="12030" width="7" style="189" customWidth="1"/>
    <col min="12031" max="12032" width="8.42578125" style="189" customWidth="1"/>
    <col min="12033" max="12033" width="8" style="189" customWidth="1"/>
    <col min="12034" max="12034" width="6.85546875" style="189" customWidth="1"/>
    <col min="12035" max="12037" width="8.28515625" style="189" customWidth="1"/>
    <col min="12038" max="12043" width="0" style="189" hidden="1" customWidth="1"/>
    <col min="12044" max="12044" width="7.85546875" style="189" customWidth="1"/>
    <col min="12045" max="12283" width="11.42578125" style="189"/>
    <col min="12284" max="12284" width="18.140625" style="189" customWidth="1"/>
    <col min="12285" max="12285" width="7.85546875" style="189" customWidth="1"/>
    <col min="12286" max="12286" width="7" style="189" customWidth="1"/>
    <col min="12287" max="12288" width="8.42578125" style="189" customWidth="1"/>
    <col min="12289" max="12289" width="8" style="189" customWidth="1"/>
    <col min="12290" max="12290" width="6.85546875" style="189" customWidth="1"/>
    <col min="12291" max="12293" width="8.28515625" style="189" customWidth="1"/>
    <col min="12294" max="12299" width="0" style="189" hidden="1" customWidth="1"/>
    <col min="12300" max="12300" width="7.85546875" style="189" customWidth="1"/>
    <col min="12301" max="12539" width="11.42578125" style="189"/>
    <col min="12540" max="12540" width="18.140625" style="189" customWidth="1"/>
    <col min="12541" max="12541" width="7.85546875" style="189" customWidth="1"/>
    <col min="12542" max="12542" width="7" style="189" customWidth="1"/>
    <col min="12543" max="12544" width="8.42578125" style="189" customWidth="1"/>
    <col min="12545" max="12545" width="8" style="189" customWidth="1"/>
    <col min="12546" max="12546" width="6.85546875" style="189" customWidth="1"/>
    <col min="12547" max="12549" width="8.28515625" style="189" customWidth="1"/>
    <col min="12550" max="12555" width="0" style="189" hidden="1" customWidth="1"/>
    <col min="12556" max="12556" width="7.85546875" style="189" customWidth="1"/>
    <col min="12557" max="12795" width="11.42578125" style="189"/>
    <col min="12796" max="12796" width="18.140625" style="189" customWidth="1"/>
    <col min="12797" max="12797" width="7.85546875" style="189" customWidth="1"/>
    <col min="12798" max="12798" width="7" style="189" customWidth="1"/>
    <col min="12799" max="12800" width="8.42578125" style="189" customWidth="1"/>
    <col min="12801" max="12801" width="8" style="189" customWidth="1"/>
    <col min="12802" max="12802" width="6.85546875" style="189" customWidth="1"/>
    <col min="12803" max="12805" width="8.28515625" style="189" customWidth="1"/>
    <col min="12806" max="12811" width="0" style="189" hidden="1" customWidth="1"/>
    <col min="12812" max="12812" width="7.85546875" style="189" customWidth="1"/>
    <col min="12813" max="13051" width="11.42578125" style="189"/>
    <col min="13052" max="13052" width="18.140625" style="189" customWidth="1"/>
    <col min="13053" max="13053" width="7.85546875" style="189" customWidth="1"/>
    <col min="13054" max="13054" width="7" style="189" customWidth="1"/>
    <col min="13055" max="13056" width="8.42578125" style="189" customWidth="1"/>
    <col min="13057" max="13057" width="8" style="189" customWidth="1"/>
    <col min="13058" max="13058" width="6.85546875" style="189" customWidth="1"/>
    <col min="13059" max="13061" width="8.28515625" style="189" customWidth="1"/>
    <col min="13062" max="13067" width="0" style="189" hidden="1" customWidth="1"/>
    <col min="13068" max="13068" width="7.85546875" style="189" customWidth="1"/>
    <col min="13069" max="13307" width="11.42578125" style="189"/>
    <col min="13308" max="13308" width="18.140625" style="189" customWidth="1"/>
    <col min="13309" max="13309" width="7.85546875" style="189" customWidth="1"/>
    <col min="13310" max="13310" width="7" style="189" customWidth="1"/>
    <col min="13311" max="13312" width="8.42578125" style="189" customWidth="1"/>
    <col min="13313" max="13313" width="8" style="189" customWidth="1"/>
    <col min="13314" max="13314" width="6.85546875" style="189" customWidth="1"/>
    <col min="13315" max="13317" width="8.28515625" style="189" customWidth="1"/>
    <col min="13318" max="13323" width="0" style="189" hidden="1" customWidth="1"/>
    <col min="13324" max="13324" width="7.85546875" style="189" customWidth="1"/>
    <col min="13325" max="13563" width="11.42578125" style="189"/>
    <col min="13564" max="13564" width="18.140625" style="189" customWidth="1"/>
    <col min="13565" max="13565" width="7.85546875" style="189" customWidth="1"/>
    <col min="13566" max="13566" width="7" style="189" customWidth="1"/>
    <col min="13567" max="13568" width="8.42578125" style="189" customWidth="1"/>
    <col min="13569" max="13569" width="8" style="189" customWidth="1"/>
    <col min="13570" max="13570" width="6.85546875" style="189" customWidth="1"/>
    <col min="13571" max="13573" width="8.28515625" style="189" customWidth="1"/>
    <col min="13574" max="13579" width="0" style="189" hidden="1" customWidth="1"/>
    <col min="13580" max="13580" width="7.85546875" style="189" customWidth="1"/>
    <col min="13581" max="13819" width="11.42578125" style="189"/>
    <col min="13820" max="13820" width="18.140625" style="189" customWidth="1"/>
    <col min="13821" max="13821" width="7.85546875" style="189" customWidth="1"/>
    <col min="13822" max="13822" width="7" style="189" customWidth="1"/>
    <col min="13823" max="13824" width="8.42578125" style="189" customWidth="1"/>
    <col min="13825" max="13825" width="8" style="189" customWidth="1"/>
    <col min="13826" max="13826" width="6.85546875" style="189" customWidth="1"/>
    <col min="13827" max="13829" width="8.28515625" style="189" customWidth="1"/>
    <col min="13830" max="13835" width="0" style="189" hidden="1" customWidth="1"/>
    <col min="13836" max="13836" width="7.85546875" style="189" customWidth="1"/>
    <col min="13837" max="14075" width="11.42578125" style="189"/>
    <col min="14076" max="14076" width="18.140625" style="189" customWidth="1"/>
    <col min="14077" max="14077" width="7.85546875" style="189" customWidth="1"/>
    <col min="14078" max="14078" width="7" style="189" customWidth="1"/>
    <col min="14079" max="14080" width="8.42578125" style="189" customWidth="1"/>
    <col min="14081" max="14081" width="8" style="189" customWidth="1"/>
    <col min="14082" max="14082" width="6.85546875" style="189" customWidth="1"/>
    <col min="14083" max="14085" width="8.28515625" style="189" customWidth="1"/>
    <col min="14086" max="14091" width="0" style="189" hidden="1" customWidth="1"/>
    <col min="14092" max="14092" width="7.85546875" style="189" customWidth="1"/>
    <col min="14093" max="14331" width="11.42578125" style="189"/>
    <col min="14332" max="14332" width="18.140625" style="189" customWidth="1"/>
    <col min="14333" max="14333" width="7.85546875" style="189" customWidth="1"/>
    <col min="14334" max="14334" width="7" style="189" customWidth="1"/>
    <col min="14335" max="14336" width="8.42578125" style="189" customWidth="1"/>
    <col min="14337" max="14337" width="8" style="189" customWidth="1"/>
    <col min="14338" max="14338" width="6.85546875" style="189" customWidth="1"/>
    <col min="14339" max="14341" width="8.28515625" style="189" customWidth="1"/>
    <col min="14342" max="14347" width="0" style="189" hidden="1" customWidth="1"/>
    <col min="14348" max="14348" width="7.85546875" style="189" customWidth="1"/>
    <col min="14349" max="14587" width="11.42578125" style="189"/>
    <col min="14588" max="14588" width="18.140625" style="189" customWidth="1"/>
    <col min="14589" max="14589" width="7.85546875" style="189" customWidth="1"/>
    <col min="14590" max="14590" width="7" style="189" customWidth="1"/>
    <col min="14591" max="14592" width="8.42578125" style="189" customWidth="1"/>
    <col min="14593" max="14593" width="8" style="189" customWidth="1"/>
    <col min="14594" max="14594" width="6.85546875" style="189" customWidth="1"/>
    <col min="14595" max="14597" width="8.28515625" style="189" customWidth="1"/>
    <col min="14598" max="14603" width="0" style="189" hidden="1" customWidth="1"/>
    <col min="14604" max="14604" width="7.85546875" style="189" customWidth="1"/>
    <col min="14605" max="14843" width="11.42578125" style="189"/>
    <col min="14844" max="14844" width="18.140625" style="189" customWidth="1"/>
    <col min="14845" max="14845" width="7.85546875" style="189" customWidth="1"/>
    <col min="14846" max="14846" width="7" style="189" customWidth="1"/>
    <col min="14847" max="14848" width="8.42578125" style="189" customWidth="1"/>
    <col min="14849" max="14849" width="8" style="189" customWidth="1"/>
    <col min="14850" max="14850" width="6.85546875" style="189" customWidth="1"/>
    <col min="14851" max="14853" width="8.28515625" style="189" customWidth="1"/>
    <col min="14854" max="14859" width="0" style="189" hidden="1" customWidth="1"/>
    <col min="14860" max="14860" width="7.85546875" style="189" customWidth="1"/>
    <col min="14861" max="15099" width="11.42578125" style="189"/>
    <col min="15100" max="15100" width="18.140625" style="189" customWidth="1"/>
    <col min="15101" max="15101" width="7.85546875" style="189" customWidth="1"/>
    <col min="15102" max="15102" width="7" style="189" customWidth="1"/>
    <col min="15103" max="15104" width="8.42578125" style="189" customWidth="1"/>
    <col min="15105" max="15105" width="8" style="189" customWidth="1"/>
    <col min="15106" max="15106" width="6.85546875" style="189" customWidth="1"/>
    <col min="15107" max="15109" width="8.28515625" style="189" customWidth="1"/>
    <col min="15110" max="15115" width="0" style="189" hidden="1" customWidth="1"/>
    <col min="15116" max="15116" width="7.85546875" style="189" customWidth="1"/>
    <col min="15117" max="15355" width="11.42578125" style="189"/>
    <col min="15356" max="15356" width="18.140625" style="189" customWidth="1"/>
    <col min="15357" max="15357" width="7.85546875" style="189" customWidth="1"/>
    <col min="15358" max="15358" width="7" style="189" customWidth="1"/>
    <col min="15359" max="15360" width="8.42578125" style="189" customWidth="1"/>
    <col min="15361" max="15361" width="8" style="189" customWidth="1"/>
    <col min="15362" max="15362" width="6.85546875" style="189" customWidth="1"/>
    <col min="15363" max="15365" width="8.28515625" style="189" customWidth="1"/>
    <col min="15366" max="15371" width="0" style="189" hidden="1" customWidth="1"/>
    <col min="15372" max="15372" width="7.85546875" style="189" customWidth="1"/>
    <col min="15373" max="15611" width="11.42578125" style="189"/>
    <col min="15612" max="15612" width="18.140625" style="189" customWidth="1"/>
    <col min="15613" max="15613" width="7.85546875" style="189" customWidth="1"/>
    <col min="15614" max="15614" width="7" style="189" customWidth="1"/>
    <col min="15615" max="15616" width="8.42578125" style="189" customWidth="1"/>
    <col min="15617" max="15617" width="8" style="189" customWidth="1"/>
    <col min="15618" max="15618" width="6.85546875" style="189" customWidth="1"/>
    <col min="15619" max="15621" width="8.28515625" style="189" customWidth="1"/>
    <col min="15622" max="15627" width="0" style="189" hidden="1" customWidth="1"/>
    <col min="15628" max="15628" width="7.85546875" style="189" customWidth="1"/>
    <col min="15629" max="15867" width="11.42578125" style="189"/>
    <col min="15868" max="15868" width="18.140625" style="189" customWidth="1"/>
    <col min="15869" max="15869" width="7.85546875" style="189" customWidth="1"/>
    <col min="15870" max="15870" width="7" style="189" customWidth="1"/>
    <col min="15871" max="15872" width="8.42578125" style="189" customWidth="1"/>
    <col min="15873" max="15873" width="8" style="189" customWidth="1"/>
    <col min="15874" max="15874" width="6.85546875" style="189" customWidth="1"/>
    <col min="15875" max="15877" width="8.28515625" style="189" customWidth="1"/>
    <col min="15878" max="15883" width="0" style="189" hidden="1" customWidth="1"/>
    <col min="15884" max="15884" width="7.85546875" style="189" customWidth="1"/>
    <col min="15885" max="16123" width="11.42578125" style="189"/>
    <col min="16124" max="16124" width="18.140625" style="189" customWidth="1"/>
    <col min="16125" max="16125" width="7.85546875" style="189" customWidth="1"/>
    <col min="16126" max="16126" width="7" style="189" customWidth="1"/>
    <col min="16127" max="16128" width="8.42578125" style="189" customWidth="1"/>
    <col min="16129" max="16129" width="8" style="189" customWidth="1"/>
    <col min="16130" max="16130" width="6.85546875" style="189" customWidth="1"/>
    <col min="16131" max="16133" width="8.28515625" style="189" customWidth="1"/>
    <col min="16134" max="16139" width="0" style="189" hidden="1" customWidth="1"/>
    <col min="16140" max="16140" width="7.85546875" style="189" customWidth="1"/>
    <col min="16141" max="16384" width="11.42578125" style="189"/>
  </cols>
  <sheetData>
    <row r="1" spans="1:16" s="190" customFormat="1" x14ac:dyDescent="0.2">
      <c r="B1" s="203"/>
      <c r="C1" s="203"/>
      <c r="D1" s="203"/>
      <c r="E1" s="203"/>
      <c r="F1" s="203"/>
      <c r="G1" s="203"/>
      <c r="H1" s="203"/>
      <c r="I1" s="203"/>
      <c r="J1" s="203"/>
      <c r="K1" s="203"/>
      <c r="L1" s="203"/>
    </row>
    <row r="2" spans="1:16" s="190" customFormat="1" x14ac:dyDescent="0.2">
      <c r="A2" s="217" t="s">
        <v>121</v>
      </c>
      <c r="B2" s="203"/>
      <c r="C2" s="203"/>
      <c r="D2" s="203"/>
      <c r="E2" s="203"/>
      <c r="F2" s="203"/>
      <c r="G2" s="203"/>
      <c r="H2" s="203"/>
      <c r="I2" s="203"/>
      <c r="K2" s="203"/>
      <c r="L2" s="203"/>
    </row>
    <row r="3" spans="1:16" s="190" customFormat="1" ht="15" x14ac:dyDescent="0.25">
      <c r="A3" s="217" t="s">
        <v>122</v>
      </c>
      <c r="B3" s="203"/>
      <c r="C3" s="203"/>
      <c r="D3" s="203"/>
      <c r="E3" s="203"/>
      <c r="F3" s="203"/>
      <c r="G3" s="203"/>
      <c r="H3" s="203"/>
      <c r="I3" s="203"/>
      <c r="J3" s="359"/>
      <c r="K3" s="203"/>
      <c r="L3" s="203"/>
    </row>
    <row r="4" spans="1:16" s="190" customFormat="1" x14ac:dyDescent="0.2">
      <c r="B4" s="203"/>
      <c r="C4" s="203"/>
      <c r="D4" s="203"/>
      <c r="E4" s="203"/>
      <c r="F4" s="203"/>
      <c r="G4" s="203"/>
      <c r="H4" s="203"/>
      <c r="I4" s="203"/>
      <c r="J4" s="203"/>
      <c r="K4" s="203"/>
      <c r="L4" s="203"/>
    </row>
    <row r="5" spans="1:16" s="190" customFormat="1" ht="12.75" x14ac:dyDescent="0.2">
      <c r="B5" s="425" t="s">
        <v>109</v>
      </c>
      <c r="C5" s="425"/>
      <c r="D5" s="425"/>
      <c r="E5" s="425"/>
      <c r="F5" s="425"/>
      <c r="G5" s="425"/>
      <c r="H5" s="425"/>
      <c r="I5" s="425"/>
      <c r="J5" s="425"/>
      <c r="K5" s="425"/>
      <c r="M5" s="390" t="s">
        <v>595</v>
      </c>
      <c r="O5" s="360"/>
    </row>
    <row r="6" spans="1:16" s="190" customFormat="1" ht="12.75" x14ac:dyDescent="0.2">
      <c r="B6" s="438" t="str">
        <f>'Solicitudes Regiones'!$B$6:$P$6</f>
        <v>Acumuladas de julio de 2008 a septiembre de 2018</v>
      </c>
      <c r="C6" s="438"/>
      <c r="D6" s="438"/>
      <c r="E6" s="438"/>
      <c r="F6" s="438"/>
      <c r="G6" s="438"/>
      <c r="H6" s="438"/>
      <c r="I6" s="438"/>
      <c r="J6" s="438"/>
      <c r="K6" s="438"/>
      <c r="L6" s="231"/>
    </row>
    <row r="7" spans="1:16" x14ac:dyDescent="0.2">
      <c r="B7" s="191"/>
      <c r="C7" s="192"/>
      <c r="D7" s="192"/>
      <c r="E7" s="192"/>
      <c r="F7" s="192"/>
      <c r="G7" s="192"/>
      <c r="H7" s="192"/>
      <c r="I7" s="192"/>
      <c r="J7" s="192"/>
      <c r="K7" s="192"/>
      <c r="L7" s="192"/>
    </row>
    <row r="8" spans="1:16" ht="15" customHeight="1" x14ac:dyDescent="0.2">
      <c r="B8" s="454" t="s">
        <v>73</v>
      </c>
      <c r="C8" s="455"/>
      <c r="D8" s="455"/>
      <c r="E8" s="455"/>
      <c r="F8" s="455"/>
      <c r="G8" s="455"/>
      <c r="H8" s="455"/>
      <c r="I8" s="455"/>
      <c r="J8" s="455"/>
      <c r="K8" s="456"/>
      <c r="L8" s="208"/>
    </row>
    <row r="9" spans="1:16" ht="21" customHeight="1" x14ac:dyDescent="0.2">
      <c r="B9" s="459" t="s">
        <v>74</v>
      </c>
      <c r="C9" s="454" t="s">
        <v>2</v>
      </c>
      <c r="D9" s="455"/>
      <c r="E9" s="455"/>
      <c r="F9" s="455"/>
      <c r="G9" s="455"/>
      <c r="H9" s="455"/>
      <c r="I9" s="455"/>
      <c r="J9" s="455"/>
      <c r="K9" s="456"/>
    </row>
    <row r="10" spans="1:16" ht="24" x14ac:dyDescent="0.2">
      <c r="B10" s="458"/>
      <c r="C10" s="186" t="s">
        <v>75</v>
      </c>
      <c r="D10" s="186" t="s">
        <v>76</v>
      </c>
      <c r="E10" s="186" t="s">
        <v>77</v>
      </c>
      <c r="F10" s="186" t="s">
        <v>78</v>
      </c>
      <c r="G10" s="186" t="s">
        <v>8</v>
      </c>
      <c r="H10" s="186" t="s">
        <v>79</v>
      </c>
      <c r="I10" s="186" t="s">
        <v>80</v>
      </c>
      <c r="J10" s="186" t="s">
        <v>81</v>
      </c>
      <c r="K10" s="247" t="s">
        <v>46</v>
      </c>
    </row>
    <row r="11" spans="1:16" x14ac:dyDescent="0.2">
      <c r="B11" s="183" t="s">
        <v>336</v>
      </c>
      <c r="C11" s="181">
        <v>1448</v>
      </c>
      <c r="D11" s="181">
        <v>1174</v>
      </c>
      <c r="E11" s="181">
        <f>C11+D11</f>
        <v>2622</v>
      </c>
      <c r="F11" s="182">
        <f>E11/$E$43</f>
        <v>4.7615588566447535E-2</v>
      </c>
      <c r="G11" s="181">
        <v>1592</v>
      </c>
      <c r="H11" s="181">
        <v>145</v>
      </c>
      <c r="I11" s="181">
        <f>G11+H11</f>
        <v>1737</v>
      </c>
      <c r="J11" s="182">
        <f>I11/$I$43</f>
        <v>2.3894681816931246E-2</v>
      </c>
      <c r="K11" s="181">
        <f t="shared" ref="K11:K42" si="0">E11+I11</f>
        <v>4359</v>
      </c>
      <c r="P11" s="194"/>
    </row>
    <row r="12" spans="1:16" x14ac:dyDescent="0.2">
      <c r="B12" s="183" t="s">
        <v>337</v>
      </c>
      <c r="C12" s="181">
        <v>521</v>
      </c>
      <c r="D12" s="181">
        <v>224</v>
      </c>
      <c r="E12" s="181">
        <f t="shared" ref="E12:E42" si="1">C12+D12</f>
        <v>745</v>
      </c>
      <c r="F12" s="182">
        <f t="shared" ref="F12:F42" si="2">E12/$E$43</f>
        <v>1.3529219482076055E-2</v>
      </c>
      <c r="G12" s="181">
        <v>331</v>
      </c>
      <c r="H12" s="181">
        <v>28</v>
      </c>
      <c r="I12" s="181">
        <f t="shared" ref="I12:I42" si="3">G12+H12</f>
        <v>359</v>
      </c>
      <c r="J12" s="182">
        <f t="shared" ref="J12:J42" si="4">I12/$I$43</f>
        <v>4.9385093680358767E-3</v>
      </c>
      <c r="K12" s="181">
        <f t="shared" si="0"/>
        <v>1104</v>
      </c>
      <c r="P12" s="194"/>
    </row>
    <row r="13" spans="1:16" x14ac:dyDescent="0.2">
      <c r="B13" s="183" t="s">
        <v>338</v>
      </c>
      <c r="C13" s="181">
        <v>1132</v>
      </c>
      <c r="D13" s="181">
        <v>625</v>
      </c>
      <c r="E13" s="181">
        <f t="shared" si="1"/>
        <v>1757</v>
      </c>
      <c r="F13" s="182">
        <f t="shared" si="2"/>
        <v>3.1907165946318962E-2</v>
      </c>
      <c r="G13" s="181">
        <v>2070</v>
      </c>
      <c r="H13" s="181">
        <v>133</v>
      </c>
      <c r="I13" s="181">
        <f t="shared" si="3"/>
        <v>2203</v>
      </c>
      <c r="J13" s="182">
        <f t="shared" si="4"/>
        <v>3.0305114589924891E-2</v>
      </c>
      <c r="K13" s="181">
        <f t="shared" si="0"/>
        <v>3960</v>
      </c>
      <c r="P13" s="194"/>
    </row>
    <row r="14" spans="1:16" x14ac:dyDescent="0.2">
      <c r="B14" s="183" t="s">
        <v>339</v>
      </c>
      <c r="C14" s="181">
        <v>879</v>
      </c>
      <c r="D14" s="181">
        <v>510</v>
      </c>
      <c r="E14" s="181">
        <f t="shared" si="1"/>
        <v>1389</v>
      </c>
      <c r="F14" s="182">
        <f t="shared" si="2"/>
        <v>2.5224276322957904E-2</v>
      </c>
      <c r="G14" s="181">
        <v>840</v>
      </c>
      <c r="H14" s="181">
        <v>73</v>
      </c>
      <c r="I14" s="181">
        <f t="shared" si="3"/>
        <v>913</v>
      </c>
      <c r="J14" s="182">
        <f t="shared" si="4"/>
        <v>1.2559495969406004E-2</v>
      </c>
      <c r="K14" s="181">
        <f t="shared" si="0"/>
        <v>2302</v>
      </c>
      <c r="P14" s="194"/>
    </row>
    <row r="15" spans="1:16" x14ac:dyDescent="0.2">
      <c r="B15" s="183" t="s">
        <v>340</v>
      </c>
      <c r="C15" s="181">
        <v>1897</v>
      </c>
      <c r="D15" s="181">
        <v>973</v>
      </c>
      <c r="E15" s="181">
        <f t="shared" si="1"/>
        <v>2870</v>
      </c>
      <c r="F15" s="182">
        <f t="shared" si="2"/>
        <v>5.2119275051756071E-2</v>
      </c>
      <c r="G15" s="181">
        <v>4352</v>
      </c>
      <c r="H15" s="181">
        <v>274</v>
      </c>
      <c r="I15" s="181">
        <f t="shared" si="3"/>
        <v>4626</v>
      </c>
      <c r="J15" s="182">
        <f t="shared" si="4"/>
        <v>6.3636613750790993E-2</v>
      </c>
      <c r="K15" s="181">
        <f t="shared" si="0"/>
        <v>7496</v>
      </c>
      <c r="P15" s="194"/>
    </row>
    <row r="16" spans="1:16" x14ac:dyDescent="0.2">
      <c r="B16" s="183" t="s">
        <v>341</v>
      </c>
      <c r="C16" s="181">
        <v>714</v>
      </c>
      <c r="D16" s="181">
        <v>592</v>
      </c>
      <c r="E16" s="181">
        <f t="shared" si="1"/>
        <v>1306</v>
      </c>
      <c r="F16" s="182">
        <f t="shared" si="2"/>
        <v>2.3716994152471579E-2</v>
      </c>
      <c r="G16" s="181">
        <v>1830</v>
      </c>
      <c r="H16" s="181">
        <v>146</v>
      </c>
      <c r="I16" s="181">
        <f t="shared" si="3"/>
        <v>1976</v>
      </c>
      <c r="J16" s="182">
        <f t="shared" si="4"/>
        <v>2.7182435964453737E-2</v>
      </c>
      <c r="K16" s="181">
        <f t="shared" si="0"/>
        <v>3282</v>
      </c>
      <c r="P16" s="194"/>
    </row>
    <row r="17" spans="2:16" x14ac:dyDescent="0.2">
      <c r="B17" s="183" t="s">
        <v>342</v>
      </c>
      <c r="C17" s="181">
        <v>804</v>
      </c>
      <c r="D17" s="181">
        <v>625</v>
      </c>
      <c r="E17" s="181">
        <f t="shared" si="1"/>
        <v>1429</v>
      </c>
      <c r="F17" s="182">
        <f t="shared" si="2"/>
        <v>2.5950677368975411E-2</v>
      </c>
      <c r="G17" s="181">
        <v>2134</v>
      </c>
      <c r="H17" s="181">
        <v>115</v>
      </c>
      <c r="I17" s="181">
        <f t="shared" si="3"/>
        <v>2249</v>
      </c>
      <c r="J17" s="182">
        <f t="shared" si="4"/>
        <v>3.0937904091121689E-2</v>
      </c>
      <c r="K17" s="181">
        <f t="shared" si="0"/>
        <v>3678</v>
      </c>
      <c r="P17" s="194"/>
    </row>
    <row r="18" spans="2:16" x14ac:dyDescent="0.2">
      <c r="B18" s="183" t="s">
        <v>343</v>
      </c>
      <c r="C18" s="181">
        <v>7184</v>
      </c>
      <c r="D18" s="181">
        <v>3694</v>
      </c>
      <c r="E18" s="181">
        <f t="shared" si="1"/>
        <v>10878</v>
      </c>
      <c r="F18" s="182">
        <f t="shared" si="2"/>
        <v>0.19754476446446084</v>
      </c>
      <c r="G18" s="181">
        <v>19161</v>
      </c>
      <c r="H18" s="181">
        <v>1186</v>
      </c>
      <c r="I18" s="181">
        <f t="shared" si="3"/>
        <v>20347</v>
      </c>
      <c r="J18" s="182">
        <f t="shared" si="4"/>
        <v>0.27989930393154866</v>
      </c>
      <c r="K18" s="181">
        <f t="shared" si="0"/>
        <v>31225</v>
      </c>
      <c r="P18" s="194"/>
    </row>
    <row r="19" spans="2:16" x14ac:dyDescent="0.2">
      <c r="B19" s="183" t="s">
        <v>344</v>
      </c>
      <c r="C19" s="181">
        <v>1093</v>
      </c>
      <c r="D19" s="181">
        <v>594</v>
      </c>
      <c r="E19" s="181">
        <f t="shared" si="1"/>
        <v>1687</v>
      </c>
      <c r="F19" s="182">
        <f t="shared" si="2"/>
        <v>3.0635964115788325E-2</v>
      </c>
      <c r="G19" s="181">
        <v>1590</v>
      </c>
      <c r="H19" s="181">
        <v>93</v>
      </c>
      <c r="I19" s="181">
        <f t="shared" si="3"/>
        <v>1683</v>
      </c>
      <c r="J19" s="182">
        <f t="shared" si="4"/>
        <v>2.3151841967700221E-2</v>
      </c>
      <c r="K19" s="181">
        <f t="shared" si="0"/>
        <v>3370</v>
      </c>
      <c r="P19" s="194"/>
    </row>
    <row r="20" spans="2:16" x14ac:dyDescent="0.2">
      <c r="B20" s="183" t="s">
        <v>345</v>
      </c>
      <c r="C20" s="181">
        <v>1008</v>
      </c>
      <c r="D20" s="181">
        <v>573</v>
      </c>
      <c r="E20" s="181">
        <f t="shared" si="1"/>
        <v>1581</v>
      </c>
      <c r="F20" s="182">
        <f t="shared" si="2"/>
        <v>2.8711001343841934E-2</v>
      </c>
      <c r="G20" s="181">
        <v>1725</v>
      </c>
      <c r="H20" s="181">
        <v>126</v>
      </c>
      <c r="I20" s="181">
        <f t="shared" si="3"/>
        <v>1851</v>
      </c>
      <c r="J20" s="182">
        <f t="shared" si="4"/>
        <v>2.5462899276418961E-2</v>
      </c>
      <c r="K20" s="181">
        <f t="shared" si="0"/>
        <v>3432</v>
      </c>
      <c r="P20" s="194"/>
    </row>
    <row r="21" spans="2:16" x14ac:dyDescent="0.2">
      <c r="B21" s="183" t="s">
        <v>346</v>
      </c>
      <c r="C21" s="181">
        <v>551</v>
      </c>
      <c r="D21" s="181">
        <v>584</v>
      </c>
      <c r="E21" s="181">
        <f t="shared" si="1"/>
        <v>1135</v>
      </c>
      <c r="F21" s="182">
        <f t="shared" si="2"/>
        <v>2.061162968074674E-2</v>
      </c>
      <c r="G21" s="181">
        <v>704</v>
      </c>
      <c r="H21" s="181">
        <v>82</v>
      </c>
      <c r="I21" s="181">
        <f t="shared" si="3"/>
        <v>786</v>
      </c>
      <c r="J21" s="182">
        <f t="shared" si="4"/>
        <v>1.0812446694362671E-2</v>
      </c>
      <c r="K21" s="181">
        <f t="shared" si="0"/>
        <v>1921</v>
      </c>
      <c r="P21" s="194"/>
    </row>
    <row r="22" spans="2:16" x14ac:dyDescent="0.2">
      <c r="B22" s="183" t="s">
        <v>347</v>
      </c>
      <c r="C22" s="181">
        <v>1170</v>
      </c>
      <c r="D22" s="181">
        <v>788</v>
      </c>
      <c r="E22" s="181">
        <f t="shared" si="1"/>
        <v>1958</v>
      </c>
      <c r="F22" s="182">
        <f t="shared" si="2"/>
        <v>3.5557331202556934E-2</v>
      </c>
      <c r="G22" s="181">
        <v>2508</v>
      </c>
      <c r="H22" s="181">
        <v>181</v>
      </c>
      <c r="I22" s="181">
        <f t="shared" si="3"/>
        <v>2689</v>
      </c>
      <c r="J22" s="182">
        <f t="shared" si="4"/>
        <v>3.6990673233004097E-2</v>
      </c>
      <c r="K22" s="181">
        <f t="shared" si="0"/>
        <v>4647</v>
      </c>
      <c r="P22" s="194"/>
    </row>
    <row r="23" spans="2:16" x14ac:dyDescent="0.2">
      <c r="B23" s="183" t="s">
        <v>348</v>
      </c>
      <c r="C23" s="181">
        <v>439</v>
      </c>
      <c r="D23" s="181">
        <v>230</v>
      </c>
      <c r="E23" s="181">
        <f t="shared" si="1"/>
        <v>669</v>
      </c>
      <c r="F23" s="182">
        <f t="shared" si="2"/>
        <v>1.2149057494642792E-2</v>
      </c>
      <c r="G23" s="181">
        <v>384</v>
      </c>
      <c r="H23" s="181">
        <v>39</v>
      </c>
      <c r="I23" s="181">
        <f t="shared" si="3"/>
        <v>423</v>
      </c>
      <c r="J23" s="182">
        <f t="shared" si="4"/>
        <v>5.8189121523096821E-3</v>
      </c>
      <c r="K23" s="181">
        <f t="shared" si="0"/>
        <v>1092</v>
      </c>
      <c r="P23" s="194"/>
    </row>
    <row r="24" spans="2:16" x14ac:dyDescent="0.2">
      <c r="B24" s="183" t="s">
        <v>349</v>
      </c>
      <c r="C24" s="181">
        <v>2112</v>
      </c>
      <c r="D24" s="181">
        <v>1646</v>
      </c>
      <c r="E24" s="181">
        <f t="shared" si="1"/>
        <v>3758</v>
      </c>
      <c r="F24" s="182">
        <f t="shared" si="2"/>
        <v>6.8245378273344717E-2</v>
      </c>
      <c r="G24" s="181">
        <v>3508</v>
      </c>
      <c r="H24" s="181">
        <v>382</v>
      </c>
      <c r="I24" s="181">
        <f t="shared" si="3"/>
        <v>3890</v>
      </c>
      <c r="J24" s="182">
        <f t="shared" si="4"/>
        <v>5.3511981731642226E-2</v>
      </c>
      <c r="K24" s="181">
        <f t="shared" si="0"/>
        <v>7648</v>
      </c>
      <c r="P24" s="194"/>
    </row>
    <row r="25" spans="2:16" x14ac:dyDescent="0.2">
      <c r="B25" s="183" t="s">
        <v>350</v>
      </c>
      <c r="C25" s="181">
        <v>203</v>
      </c>
      <c r="D25" s="181">
        <v>162</v>
      </c>
      <c r="E25" s="181">
        <f t="shared" si="1"/>
        <v>365</v>
      </c>
      <c r="F25" s="182">
        <f t="shared" si="2"/>
        <v>6.628409544909745E-3</v>
      </c>
      <c r="G25" s="181">
        <v>422</v>
      </c>
      <c r="H25" s="181">
        <v>27</v>
      </c>
      <c r="I25" s="181">
        <f t="shared" si="3"/>
        <v>449</v>
      </c>
      <c r="J25" s="182">
        <f t="shared" si="4"/>
        <v>6.1765757834209151E-3</v>
      </c>
      <c r="K25" s="181">
        <f t="shared" si="0"/>
        <v>814</v>
      </c>
      <c r="P25" s="194"/>
    </row>
    <row r="26" spans="2:16" x14ac:dyDescent="0.2">
      <c r="B26" s="183" t="s">
        <v>351</v>
      </c>
      <c r="C26" s="181">
        <v>723</v>
      </c>
      <c r="D26" s="181">
        <v>344</v>
      </c>
      <c r="E26" s="181">
        <f t="shared" si="1"/>
        <v>1067</v>
      </c>
      <c r="F26" s="182">
        <f t="shared" si="2"/>
        <v>1.9376747902516981E-2</v>
      </c>
      <c r="G26" s="181">
        <v>1338</v>
      </c>
      <c r="H26" s="181">
        <v>81</v>
      </c>
      <c r="I26" s="181">
        <f t="shared" si="3"/>
        <v>1419</v>
      </c>
      <c r="J26" s="182">
        <f t="shared" si="4"/>
        <v>1.9520180482570777E-2</v>
      </c>
      <c r="K26" s="181">
        <f t="shared" si="0"/>
        <v>2486</v>
      </c>
      <c r="P26" s="194"/>
    </row>
    <row r="27" spans="2:16" x14ac:dyDescent="0.2">
      <c r="B27" s="183" t="s">
        <v>352</v>
      </c>
      <c r="C27" s="181">
        <v>623</v>
      </c>
      <c r="D27" s="181">
        <v>587</v>
      </c>
      <c r="E27" s="181">
        <f t="shared" si="1"/>
        <v>1210</v>
      </c>
      <c r="F27" s="182">
        <f t="shared" si="2"/>
        <v>2.1973631642029565E-2</v>
      </c>
      <c r="G27" s="181">
        <v>606</v>
      </c>
      <c r="H27" s="181">
        <v>95</v>
      </c>
      <c r="I27" s="181">
        <f t="shared" si="3"/>
        <v>701</v>
      </c>
      <c r="J27" s="182">
        <f t="shared" si="4"/>
        <v>9.6431617464990231E-3</v>
      </c>
      <c r="K27" s="181">
        <f t="shared" si="0"/>
        <v>1911</v>
      </c>
      <c r="P27" s="194"/>
    </row>
    <row r="28" spans="2:16" x14ac:dyDescent="0.2">
      <c r="B28" s="183" t="s">
        <v>353</v>
      </c>
      <c r="C28" s="181">
        <v>522</v>
      </c>
      <c r="D28" s="181">
        <v>428</v>
      </c>
      <c r="E28" s="181">
        <f t="shared" si="1"/>
        <v>950</v>
      </c>
      <c r="F28" s="182">
        <f t="shared" si="2"/>
        <v>1.7252024842915773E-2</v>
      </c>
      <c r="G28" s="181">
        <v>623</v>
      </c>
      <c r="H28" s="181">
        <v>66</v>
      </c>
      <c r="I28" s="181">
        <f t="shared" si="3"/>
        <v>689</v>
      </c>
      <c r="J28" s="182">
        <f t="shared" si="4"/>
        <v>9.4780862244476845E-3</v>
      </c>
      <c r="K28" s="181">
        <f t="shared" si="0"/>
        <v>1639</v>
      </c>
      <c r="P28" s="194"/>
    </row>
    <row r="29" spans="2:16" x14ac:dyDescent="0.2">
      <c r="B29" s="183" t="s">
        <v>354</v>
      </c>
      <c r="C29" s="181">
        <v>873</v>
      </c>
      <c r="D29" s="181">
        <v>599</v>
      </c>
      <c r="E29" s="181">
        <f t="shared" si="1"/>
        <v>1472</v>
      </c>
      <c r="F29" s="182">
        <f t="shared" si="2"/>
        <v>2.6731558493444229E-2</v>
      </c>
      <c r="G29" s="181">
        <v>1792</v>
      </c>
      <c r="H29" s="181">
        <v>115</v>
      </c>
      <c r="I29" s="181">
        <f t="shared" si="3"/>
        <v>1907</v>
      </c>
      <c r="J29" s="182">
        <f t="shared" si="4"/>
        <v>2.6233251712658542E-2</v>
      </c>
      <c r="K29" s="181">
        <f t="shared" si="0"/>
        <v>3379</v>
      </c>
      <c r="P29" s="194"/>
    </row>
    <row r="30" spans="2:16" x14ac:dyDescent="0.2">
      <c r="B30" s="183" t="s">
        <v>355</v>
      </c>
      <c r="C30" s="181">
        <v>520</v>
      </c>
      <c r="D30" s="181">
        <v>366</v>
      </c>
      <c r="E30" s="181">
        <f t="shared" si="1"/>
        <v>886</v>
      </c>
      <c r="F30" s="182">
        <f t="shared" si="2"/>
        <v>1.6089783169287764E-2</v>
      </c>
      <c r="G30" s="181">
        <v>556</v>
      </c>
      <c r="H30" s="181">
        <v>80</v>
      </c>
      <c r="I30" s="181">
        <f t="shared" si="3"/>
        <v>636</v>
      </c>
      <c r="J30" s="182">
        <f t="shared" si="4"/>
        <v>8.7490026687209402E-3</v>
      </c>
      <c r="K30" s="181">
        <f t="shared" si="0"/>
        <v>1522</v>
      </c>
      <c r="P30" s="194"/>
    </row>
    <row r="31" spans="2:16" x14ac:dyDescent="0.2">
      <c r="B31" s="183" t="s">
        <v>356</v>
      </c>
      <c r="C31" s="181">
        <v>1606</v>
      </c>
      <c r="D31" s="181">
        <v>1086</v>
      </c>
      <c r="E31" s="181">
        <f t="shared" si="1"/>
        <v>2692</v>
      </c>
      <c r="F31" s="182">
        <f t="shared" si="2"/>
        <v>4.8886790396978172E-2</v>
      </c>
      <c r="G31" s="181">
        <v>4613</v>
      </c>
      <c r="H31" s="181">
        <v>304</v>
      </c>
      <c r="I31" s="181">
        <f t="shared" si="3"/>
        <v>4917</v>
      </c>
      <c r="J31" s="182">
        <f t="shared" si="4"/>
        <v>6.7639695160535945E-2</v>
      </c>
      <c r="K31" s="181">
        <f t="shared" si="0"/>
        <v>7609</v>
      </c>
      <c r="P31" s="194"/>
    </row>
    <row r="32" spans="2:16" x14ac:dyDescent="0.2">
      <c r="B32" s="183" t="s">
        <v>357</v>
      </c>
      <c r="C32" s="181">
        <v>807</v>
      </c>
      <c r="D32" s="181">
        <v>344</v>
      </c>
      <c r="E32" s="181">
        <f t="shared" si="1"/>
        <v>1151</v>
      </c>
      <c r="F32" s="182">
        <f t="shared" si="2"/>
        <v>2.0902190099153742E-2</v>
      </c>
      <c r="G32" s="181">
        <v>1803</v>
      </c>
      <c r="H32" s="181">
        <v>79</v>
      </c>
      <c r="I32" s="181">
        <f t="shared" si="3"/>
        <v>1882</v>
      </c>
      <c r="J32" s="182">
        <f t="shared" si="4"/>
        <v>2.5889344375051585E-2</v>
      </c>
      <c r="K32" s="181">
        <f t="shared" si="0"/>
        <v>3033</v>
      </c>
      <c r="P32" s="194"/>
    </row>
    <row r="33" spans="2:16" x14ac:dyDescent="0.2">
      <c r="B33" s="183" t="s">
        <v>358</v>
      </c>
      <c r="C33" s="181">
        <v>253</v>
      </c>
      <c r="D33" s="181">
        <v>231</v>
      </c>
      <c r="E33" s="181">
        <f t="shared" si="1"/>
        <v>484</v>
      </c>
      <c r="F33" s="182">
        <f t="shared" si="2"/>
        <v>8.7894526568118251E-3</v>
      </c>
      <c r="G33" s="181">
        <v>599</v>
      </c>
      <c r="H33" s="181">
        <v>29</v>
      </c>
      <c r="I33" s="181">
        <f t="shared" si="3"/>
        <v>628</v>
      </c>
      <c r="J33" s="182">
        <f t="shared" si="4"/>
        <v>8.6389523206867134E-3</v>
      </c>
      <c r="K33" s="181">
        <f t="shared" si="0"/>
        <v>1112</v>
      </c>
      <c r="P33" s="194"/>
    </row>
    <row r="34" spans="2:16" x14ac:dyDescent="0.2">
      <c r="B34" s="183" t="s">
        <v>359</v>
      </c>
      <c r="C34" s="181">
        <v>320</v>
      </c>
      <c r="D34" s="181">
        <v>256</v>
      </c>
      <c r="E34" s="181">
        <f t="shared" si="1"/>
        <v>576</v>
      </c>
      <c r="F34" s="182">
        <f t="shared" si="2"/>
        <v>1.046017506265209E-2</v>
      </c>
      <c r="G34" s="181">
        <v>609</v>
      </c>
      <c r="H34" s="181">
        <v>36</v>
      </c>
      <c r="I34" s="181">
        <f t="shared" si="3"/>
        <v>645</v>
      </c>
      <c r="J34" s="182">
        <f t="shared" si="4"/>
        <v>8.8728093102594437E-3</v>
      </c>
      <c r="K34" s="181">
        <f t="shared" si="0"/>
        <v>1221</v>
      </c>
      <c r="P34" s="194"/>
    </row>
    <row r="35" spans="2:16" x14ac:dyDescent="0.2">
      <c r="B35" s="183" t="s">
        <v>360</v>
      </c>
      <c r="C35" s="181">
        <v>392</v>
      </c>
      <c r="D35" s="181">
        <v>362</v>
      </c>
      <c r="E35" s="181">
        <f t="shared" si="1"/>
        <v>754</v>
      </c>
      <c r="F35" s="182">
        <f t="shared" si="2"/>
        <v>1.3692659717429993E-2</v>
      </c>
      <c r="G35" s="181">
        <v>514</v>
      </c>
      <c r="H35" s="181">
        <v>59</v>
      </c>
      <c r="I35" s="181">
        <f t="shared" si="3"/>
        <v>573</v>
      </c>
      <c r="J35" s="182">
        <f t="shared" si="4"/>
        <v>7.8823561779514124E-3</v>
      </c>
      <c r="K35" s="181">
        <f t="shared" si="0"/>
        <v>1327</v>
      </c>
      <c r="P35" s="194"/>
    </row>
    <row r="36" spans="2:16" x14ac:dyDescent="0.2">
      <c r="B36" s="183" t="s">
        <v>361</v>
      </c>
      <c r="C36" s="181">
        <v>325</v>
      </c>
      <c r="D36" s="181">
        <v>301</v>
      </c>
      <c r="E36" s="181">
        <f t="shared" si="1"/>
        <v>626</v>
      </c>
      <c r="F36" s="182">
        <f t="shared" si="2"/>
        <v>1.1368176370173974E-2</v>
      </c>
      <c r="G36" s="181">
        <v>851</v>
      </c>
      <c r="H36" s="181">
        <v>76</v>
      </c>
      <c r="I36" s="181">
        <f t="shared" si="3"/>
        <v>927</v>
      </c>
      <c r="J36" s="182">
        <f t="shared" si="4"/>
        <v>1.2752084078465897E-2</v>
      </c>
      <c r="K36" s="181">
        <f t="shared" si="0"/>
        <v>1553</v>
      </c>
      <c r="P36" s="194"/>
    </row>
    <row r="37" spans="2:16" x14ac:dyDescent="0.2">
      <c r="B37" s="183" t="s">
        <v>362</v>
      </c>
      <c r="C37" s="181">
        <v>1305</v>
      </c>
      <c r="D37" s="181">
        <v>879</v>
      </c>
      <c r="E37" s="181">
        <f t="shared" si="1"/>
        <v>2184</v>
      </c>
      <c r="F37" s="182">
        <f t="shared" si="2"/>
        <v>3.9661497112555844E-2</v>
      </c>
      <c r="G37" s="181">
        <v>3641</v>
      </c>
      <c r="H37" s="181">
        <v>185</v>
      </c>
      <c r="I37" s="181">
        <f t="shared" si="3"/>
        <v>3826</v>
      </c>
      <c r="J37" s="182">
        <f t="shared" si="4"/>
        <v>5.2631578947368418E-2</v>
      </c>
      <c r="K37" s="181">
        <f t="shared" si="0"/>
        <v>6010</v>
      </c>
      <c r="P37" s="194"/>
    </row>
    <row r="38" spans="2:16" x14ac:dyDescent="0.2">
      <c r="B38" s="183" t="s">
        <v>363</v>
      </c>
      <c r="C38" s="181">
        <v>1405</v>
      </c>
      <c r="D38" s="181">
        <v>982</v>
      </c>
      <c r="E38" s="181">
        <f t="shared" si="1"/>
        <v>2387</v>
      </c>
      <c r="F38" s="182">
        <f t="shared" si="2"/>
        <v>4.3347982421094687E-2</v>
      </c>
      <c r="G38" s="181">
        <v>2182</v>
      </c>
      <c r="H38" s="181">
        <v>161</v>
      </c>
      <c r="I38" s="181">
        <f t="shared" si="3"/>
        <v>2343</v>
      </c>
      <c r="J38" s="182">
        <f t="shared" si="4"/>
        <v>3.2230995680523837E-2</v>
      </c>
      <c r="K38" s="181">
        <f t="shared" si="0"/>
        <v>4730</v>
      </c>
      <c r="P38" s="194"/>
    </row>
    <row r="39" spans="2:16" x14ac:dyDescent="0.2">
      <c r="B39" s="183" t="s">
        <v>364</v>
      </c>
      <c r="C39" s="181">
        <v>715</v>
      </c>
      <c r="D39" s="181">
        <v>478</v>
      </c>
      <c r="E39" s="181">
        <f t="shared" si="1"/>
        <v>1193</v>
      </c>
      <c r="F39" s="182">
        <f t="shared" si="2"/>
        <v>2.1664911197472124E-2</v>
      </c>
      <c r="G39" s="181">
        <v>1667</v>
      </c>
      <c r="H39" s="181">
        <v>109</v>
      </c>
      <c r="I39" s="181">
        <f t="shared" si="3"/>
        <v>1776</v>
      </c>
      <c r="J39" s="182">
        <f t="shared" si="4"/>
        <v>2.4431177263598097E-2</v>
      </c>
      <c r="K39" s="181">
        <f t="shared" si="0"/>
        <v>2969</v>
      </c>
      <c r="P39" s="194"/>
    </row>
    <row r="40" spans="2:16" x14ac:dyDescent="0.2">
      <c r="B40" s="183" t="s">
        <v>365</v>
      </c>
      <c r="C40" s="181">
        <v>529</v>
      </c>
      <c r="D40" s="181">
        <v>601</v>
      </c>
      <c r="E40" s="181">
        <f t="shared" si="1"/>
        <v>1130</v>
      </c>
      <c r="F40" s="182">
        <f t="shared" si="2"/>
        <v>2.0520829549994551E-2</v>
      </c>
      <c r="G40" s="181">
        <v>890</v>
      </c>
      <c r="H40" s="181">
        <v>69</v>
      </c>
      <c r="I40" s="181">
        <f t="shared" si="3"/>
        <v>959</v>
      </c>
      <c r="J40" s="182">
        <f t="shared" si="4"/>
        <v>1.3192285470602801E-2</v>
      </c>
      <c r="K40" s="181">
        <f t="shared" si="0"/>
        <v>2089</v>
      </c>
      <c r="P40" s="194"/>
    </row>
    <row r="41" spans="2:16" x14ac:dyDescent="0.2">
      <c r="B41" s="183" t="s">
        <v>366</v>
      </c>
      <c r="C41" s="181">
        <v>435</v>
      </c>
      <c r="D41" s="181">
        <v>335</v>
      </c>
      <c r="E41" s="181">
        <f t="shared" si="1"/>
        <v>770</v>
      </c>
      <c r="F41" s="182">
        <f t="shared" si="2"/>
        <v>1.3983220135836995E-2</v>
      </c>
      <c r="G41" s="181">
        <v>484</v>
      </c>
      <c r="H41" s="181">
        <v>58</v>
      </c>
      <c r="I41" s="181">
        <f t="shared" si="3"/>
        <v>542</v>
      </c>
      <c r="J41" s="182">
        <f t="shared" si="4"/>
        <v>7.4559110793187885E-3</v>
      </c>
      <c r="K41" s="181">
        <f t="shared" si="0"/>
        <v>1312</v>
      </c>
      <c r="P41" s="194"/>
    </row>
    <row r="42" spans="2:16" x14ac:dyDescent="0.2">
      <c r="B42" s="183" t="s">
        <v>367</v>
      </c>
      <c r="C42" s="181">
        <v>844</v>
      </c>
      <c r="D42" s="181">
        <v>541</v>
      </c>
      <c r="E42" s="181">
        <f t="shared" si="1"/>
        <v>1385</v>
      </c>
      <c r="F42" s="182">
        <f t="shared" si="2"/>
        <v>2.5151636218356154E-2</v>
      </c>
      <c r="G42" s="181">
        <v>1998</v>
      </c>
      <c r="H42" s="181">
        <v>145</v>
      </c>
      <c r="I42" s="181">
        <f t="shared" si="3"/>
        <v>2143</v>
      </c>
      <c r="J42" s="182">
        <f t="shared" si="4"/>
        <v>2.9479736979668197E-2</v>
      </c>
      <c r="K42" s="181">
        <f t="shared" si="0"/>
        <v>3528</v>
      </c>
      <c r="P42" s="194"/>
    </row>
    <row r="43" spans="2:16" x14ac:dyDescent="0.2">
      <c r="B43" s="183" t="s">
        <v>66</v>
      </c>
      <c r="C43" s="181">
        <f t="shared" ref="C43:H43" si="5">SUM(C11:C42)</f>
        <v>33352</v>
      </c>
      <c r="D43" s="181">
        <f t="shared" si="5"/>
        <v>21714</v>
      </c>
      <c r="E43" s="183">
        <f t="shared" ref="E43" si="6">C43+D43</f>
        <v>55066</v>
      </c>
      <c r="F43" s="185">
        <f t="shared" ref="F43" si="7">E43/$E$43</f>
        <v>1</v>
      </c>
      <c r="G43" s="181">
        <f t="shared" si="5"/>
        <v>67917</v>
      </c>
      <c r="H43" s="181">
        <f t="shared" si="5"/>
        <v>4777</v>
      </c>
      <c r="I43" s="183">
        <f t="shared" ref="I43" si="8">G43+H43</f>
        <v>72694</v>
      </c>
      <c r="J43" s="185">
        <f t="shared" ref="J43" si="9">I43/$I$43</f>
        <v>1</v>
      </c>
      <c r="K43" s="183">
        <f t="shared" ref="K43:K44" si="10">E43+I43</f>
        <v>127760</v>
      </c>
      <c r="P43" s="194"/>
    </row>
    <row r="44" spans="2:16" ht="25.5" customHeight="1" x14ac:dyDescent="0.2">
      <c r="B44" s="195" t="s">
        <v>82</v>
      </c>
      <c r="C44" s="196">
        <f>+C43/$K$43</f>
        <v>0.26105197244834066</v>
      </c>
      <c r="D44" s="196">
        <f>+D43/$K$43</f>
        <v>0.16995929868503443</v>
      </c>
      <c r="E44" s="213">
        <f>C44+D44</f>
        <v>0.43101127113337512</v>
      </c>
      <c r="F44" s="196"/>
      <c r="G44" s="196">
        <f>+G43/$K$43</f>
        <v>0.53159830932999375</v>
      </c>
      <c r="H44" s="196">
        <f>+H43/$K$43</f>
        <v>3.7390419536631185E-2</v>
      </c>
      <c r="I44" s="197">
        <f>G44+H44</f>
        <v>0.56898872886662488</v>
      </c>
      <c r="J44" s="239"/>
      <c r="K44" s="197">
        <f t="shared" si="10"/>
        <v>1</v>
      </c>
    </row>
    <row r="45" spans="2:16" x14ac:dyDescent="0.2">
      <c r="B45" s="188"/>
      <c r="C45" s="201"/>
      <c r="D45" s="201"/>
      <c r="E45" s="201"/>
      <c r="F45" s="201"/>
      <c r="G45" s="201"/>
      <c r="H45" s="201"/>
      <c r="I45" s="201"/>
      <c r="J45" s="201"/>
      <c r="K45" s="201"/>
    </row>
    <row r="46" spans="2:16" ht="12.75" x14ac:dyDescent="0.2">
      <c r="B46" s="425" t="s">
        <v>110</v>
      </c>
      <c r="C46" s="425"/>
      <c r="D46" s="425"/>
      <c r="E46" s="425"/>
      <c r="F46" s="425"/>
      <c r="G46" s="425"/>
      <c r="H46" s="425"/>
      <c r="I46" s="425"/>
      <c r="J46" s="425"/>
      <c r="K46" s="425"/>
    </row>
    <row r="47" spans="2:16" ht="12.75" x14ac:dyDescent="0.2">
      <c r="B47" s="438" t="str">
        <f>'Solicitudes Regiones'!$B$6:$P$6</f>
        <v>Acumuladas de julio de 2008 a septiembre de 2018</v>
      </c>
      <c r="C47" s="438"/>
      <c r="D47" s="438"/>
      <c r="E47" s="438"/>
      <c r="F47" s="438"/>
      <c r="G47" s="438"/>
      <c r="H47" s="438"/>
      <c r="I47" s="438"/>
      <c r="J47" s="438"/>
      <c r="K47" s="438"/>
    </row>
    <row r="49" spans="2:12" ht="15" customHeight="1" x14ac:dyDescent="0.2">
      <c r="B49" s="453" t="s">
        <v>83</v>
      </c>
      <c r="C49" s="453"/>
      <c r="D49" s="453"/>
      <c r="E49" s="453"/>
      <c r="F49" s="453"/>
      <c r="G49" s="453"/>
      <c r="H49" s="453"/>
      <c r="I49" s="453"/>
      <c r="J49" s="453"/>
      <c r="K49" s="453"/>
      <c r="L49" s="202"/>
    </row>
    <row r="50" spans="2:12" ht="15" customHeight="1" x14ac:dyDescent="0.2">
      <c r="B50" s="453" t="s">
        <v>74</v>
      </c>
      <c r="C50" s="453" t="s">
        <v>2</v>
      </c>
      <c r="D50" s="453"/>
      <c r="E50" s="453"/>
      <c r="F50" s="453"/>
      <c r="G50" s="453"/>
      <c r="H50" s="453"/>
      <c r="I50" s="453"/>
      <c r="J50" s="453"/>
      <c r="K50" s="453"/>
    </row>
    <row r="51" spans="2:12" ht="24" x14ac:dyDescent="0.2">
      <c r="B51" s="453"/>
      <c r="C51" s="186" t="s">
        <v>75</v>
      </c>
      <c r="D51" s="186" t="s">
        <v>76</v>
      </c>
      <c r="E51" s="186" t="s">
        <v>77</v>
      </c>
      <c r="F51" s="186" t="s">
        <v>78</v>
      </c>
      <c r="G51" s="186" t="s">
        <v>8</v>
      </c>
      <c r="H51" s="186" t="s">
        <v>79</v>
      </c>
      <c r="I51" s="186" t="s">
        <v>80</v>
      </c>
      <c r="J51" s="186" t="s">
        <v>81</v>
      </c>
      <c r="K51" s="187" t="s">
        <v>46</v>
      </c>
    </row>
    <row r="52" spans="2:12" x14ac:dyDescent="0.2">
      <c r="B52" s="183" t="s">
        <v>336</v>
      </c>
      <c r="C52" s="181">
        <v>1379</v>
      </c>
      <c r="D52" s="181">
        <v>455</v>
      </c>
      <c r="E52" s="181">
        <f>C52+D52</f>
        <v>1834</v>
      </c>
      <c r="F52" s="182">
        <f>E52/$E$84</f>
        <v>4.4854235961651341E-2</v>
      </c>
      <c r="G52" s="181">
        <v>1438</v>
      </c>
      <c r="H52" s="181">
        <v>124</v>
      </c>
      <c r="I52" s="181">
        <f>H52+G52</f>
        <v>1562</v>
      </c>
      <c r="J52" s="182">
        <f>I52/$I$84</f>
        <v>2.5181363856198614E-2</v>
      </c>
      <c r="K52" s="181">
        <f t="shared" ref="K52:K83" si="11">E52+I52</f>
        <v>3396</v>
      </c>
    </row>
    <row r="53" spans="2:12" x14ac:dyDescent="0.2">
      <c r="B53" s="183" t="s">
        <v>337</v>
      </c>
      <c r="C53" s="181">
        <v>487</v>
      </c>
      <c r="D53" s="181">
        <v>102</v>
      </c>
      <c r="E53" s="181">
        <f t="shared" ref="E53:E83" si="12">C53+D53</f>
        <v>589</v>
      </c>
      <c r="F53" s="182">
        <f t="shared" ref="F53:F83" si="13">E53/$E$84</f>
        <v>1.4405204460966542E-2</v>
      </c>
      <c r="G53" s="181">
        <v>311</v>
      </c>
      <c r="H53" s="181">
        <v>20</v>
      </c>
      <c r="I53" s="181">
        <f t="shared" ref="I53:I83" si="14">H53+G53</f>
        <v>331</v>
      </c>
      <c r="J53" s="182">
        <f t="shared" ref="J53:J83" si="15">I53/$I$84</f>
        <v>5.3361276801547636E-3</v>
      </c>
      <c r="K53" s="181">
        <f t="shared" si="11"/>
        <v>920</v>
      </c>
    </row>
    <row r="54" spans="2:12" x14ac:dyDescent="0.2">
      <c r="B54" s="183" t="s">
        <v>338</v>
      </c>
      <c r="C54" s="181">
        <v>1029</v>
      </c>
      <c r="D54" s="181">
        <v>281</v>
      </c>
      <c r="E54" s="181">
        <f t="shared" si="12"/>
        <v>1310</v>
      </c>
      <c r="F54" s="182">
        <f t="shared" si="13"/>
        <v>3.2038739972608102E-2</v>
      </c>
      <c r="G54" s="181">
        <v>1754</v>
      </c>
      <c r="H54" s="181">
        <v>100</v>
      </c>
      <c r="I54" s="181">
        <f t="shared" si="14"/>
        <v>1854</v>
      </c>
      <c r="J54" s="182">
        <f t="shared" si="15"/>
        <v>2.9888763501531516E-2</v>
      </c>
      <c r="K54" s="181">
        <f t="shared" si="11"/>
        <v>3164</v>
      </c>
    </row>
    <row r="55" spans="2:12" x14ac:dyDescent="0.2">
      <c r="B55" s="183" t="s">
        <v>339</v>
      </c>
      <c r="C55" s="181">
        <v>848</v>
      </c>
      <c r="D55" s="181">
        <v>244</v>
      </c>
      <c r="E55" s="181">
        <f t="shared" si="12"/>
        <v>1092</v>
      </c>
      <c r="F55" s="182">
        <f t="shared" si="13"/>
        <v>2.6707102328311486E-2</v>
      </c>
      <c r="G55" s="181">
        <v>745</v>
      </c>
      <c r="H55" s="181">
        <v>62</v>
      </c>
      <c r="I55" s="181">
        <f t="shared" si="14"/>
        <v>807</v>
      </c>
      <c r="J55" s="182">
        <f t="shared" si="15"/>
        <v>1.300983395131388E-2</v>
      </c>
      <c r="K55" s="181">
        <f t="shared" si="11"/>
        <v>1899</v>
      </c>
    </row>
    <row r="56" spans="2:12" x14ac:dyDescent="0.2">
      <c r="B56" s="183" t="s">
        <v>340</v>
      </c>
      <c r="C56" s="181">
        <v>1745</v>
      </c>
      <c r="D56" s="181">
        <v>497</v>
      </c>
      <c r="E56" s="181">
        <f t="shared" si="12"/>
        <v>2242</v>
      </c>
      <c r="F56" s="182">
        <f t="shared" si="13"/>
        <v>5.4832713754646843E-2</v>
      </c>
      <c r="G56" s="181">
        <v>3745</v>
      </c>
      <c r="H56" s="181">
        <v>228</v>
      </c>
      <c r="I56" s="181">
        <f t="shared" si="14"/>
        <v>3973</v>
      </c>
      <c r="J56" s="182">
        <f t="shared" si="15"/>
        <v>6.4049653393519271E-2</v>
      </c>
      <c r="K56" s="181">
        <f t="shared" si="11"/>
        <v>6215</v>
      </c>
    </row>
    <row r="57" spans="2:12" x14ac:dyDescent="0.2">
      <c r="B57" s="183" t="s">
        <v>341</v>
      </c>
      <c r="C57" s="181">
        <v>649</v>
      </c>
      <c r="D57" s="181">
        <v>259</v>
      </c>
      <c r="E57" s="181">
        <f t="shared" si="12"/>
        <v>908</v>
      </c>
      <c r="F57" s="182">
        <f t="shared" si="13"/>
        <v>2.2207004500097827E-2</v>
      </c>
      <c r="G57" s="181">
        <v>1652</v>
      </c>
      <c r="H57" s="181">
        <v>105</v>
      </c>
      <c r="I57" s="181">
        <f t="shared" si="14"/>
        <v>1757</v>
      </c>
      <c r="J57" s="182">
        <f t="shared" si="15"/>
        <v>2.8325004030307917E-2</v>
      </c>
      <c r="K57" s="181">
        <f t="shared" si="11"/>
        <v>2665</v>
      </c>
    </row>
    <row r="58" spans="2:12" x14ac:dyDescent="0.2">
      <c r="B58" s="183" t="s">
        <v>342</v>
      </c>
      <c r="C58" s="181">
        <v>727</v>
      </c>
      <c r="D58" s="181">
        <v>279</v>
      </c>
      <c r="E58" s="181">
        <f t="shared" si="12"/>
        <v>1006</v>
      </c>
      <c r="F58" s="182">
        <f t="shared" si="13"/>
        <v>2.4603795734689883E-2</v>
      </c>
      <c r="G58" s="181">
        <v>1775</v>
      </c>
      <c r="H58" s="181">
        <v>94</v>
      </c>
      <c r="I58" s="181">
        <f t="shared" si="14"/>
        <v>1869</v>
      </c>
      <c r="J58" s="182">
        <f t="shared" si="15"/>
        <v>3.0130581976463001E-2</v>
      </c>
      <c r="K58" s="181">
        <f t="shared" si="11"/>
        <v>2875</v>
      </c>
    </row>
    <row r="59" spans="2:12" x14ac:dyDescent="0.2">
      <c r="B59" s="183" t="s">
        <v>343</v>
      </c>
      <c r="C59" s="181">
        <v>6429</v>
      </c>
      <c r="D59" s="181">
        <v>2133</v>
      </c>
      <c r="E59" s="181">
        <f t="shared" si="12"/>
        <v>8562</v>
      </c>
      <c r="F59" s="182">
        <f t="shared" si="13"/>
        <v>0.20940129133242028</v>
      </c>
      <c r="G59" s="181">
        <v>15563</v>
      </c>
      <c r="H59" s="181">
        <v>966</v>
      </c>
      <c r="I59" s="181">
        <f t="shared" si="14"/>
        <v>16529</v>
      </c>
      <c r="J59" s="182">
        <f t="shared" si="15"/>
        <v>0.26646783814283409</v>
      </c>
      <c r="K59" s="181">
        <f t="shared" si="11"/>
        <v>25091</v>
      </c>
    </row>
    <row r="60" spans="2:12" x14ac:dyDescent="0.2">
      <c r="B60" s="183" t="s">
        <v>344</v>
      </c>
      <c r="C60" s="181">
        <v>1024</v>
      </c>
      <c r="D60" s="181">
        <v>259</v>
      </c>
      <c r="E60" s="181">
        <f t="shared" si="12"/>
        <v>1283</v>
      </c>
      <c r="F60" s="182">
        <f t="shared" si="13"/>
        <v>3.1378399530424574E-2</v>
      </c>
      <c r="G60" s="181">
        <v>1401</v>
      </c>
      <c r="H60" s="181">
        <v>78</v>
      </c>
      <c r="I60" s="181">
        <f t="shared" si="14"/>
        <v>1479</v>
      </c>
      <c r="J60" s="182">
        <f t="shared" si="15"/>
        <v>2.3843301628244398E-2</v>
      </c>
      <c r="K60" s="181">
        <f t="shared" si="11"/>
        <v>2762</v>
      </c>
    </row>
    <row r="61" spans="2:12" x14ac:dyDescent="0.2">
      <c r="B61" s="183" t="s">
        <v>345</v>
      </c>
      <c r="C61" s="181">
        <v>934</v>
      </c>
      <c r="D61" s="181">
        <v>275</v>
      </c>
      <c r="E61" s="181">
        <f t="shared" si="12"/>
        <v>1209</v>
      </c>
      <c r="F61" s="182">
        <f t="shared" si="13"/>
        <v>2.9568577577773428E-2</v>
      </c>
      <c r="G61" s="181">
        <v>1534</v>
      </c>
      <c r="H61" s="181">
        <v>104</v>
      </c>
      <c r="I61" s="181">
        <f t="shared" si="14"/>
        <v>1638</v>
      </c>
      <c r="J61" s="182">
        <f t="shared" si="15"/>
        <v>2.6406577462518135E-2</v>
      </c>
      <c r="K61" s="181">
        <f t="shared" si="11"/>
        <v>2847</v>
      </c>
    </row>
    <row r="62" spans="2:12" x14ac:dyDescent="0.2">
      <c r="B62" s="183" t="s">
        <v>346</v>
      </c>
      <c r="C62" s="181">
        <v>532</v>
      </c>
      <c r="D62" s="181">
        <v>230</v>
      </c>
      <c r="E62" s="181">
        <f t="shared" si="12"/>
        <v>762</v>
      </c>
      <c r="F62" s="182">
        <f t="shared" si="13"/>
        <v>1.8636274701623948E-2</v>
      </c>
      <c r="G62" s="181">
        <v>655</v>
      </c>
      <c r="H62" s="181">
        <v>69</v>
      </c>
      <c r="I62" s="181">
        <f t="shared" si="14"/>
        <v>724</v>
      </c>
      <c r="J62" s="182">
        <f t="shared" si="15"/>
        <v>1.1671771723359665E-2</v>
      </c>
      <c r="K62" s="181">
        <f t="shared" si="11"/>
        <v>1486</v>
      </c>
    </row>
    <row r="63" spans="2:12" x14ac:dyDescent="0.2">
      <c r="B63" s="183" t="s">
        <v>347</v>
      </c>
      <c r="C63" s="181">
        <v>1085</v>
      </c>
      <c r="D63" s="181">
        <v>351</v>
      </c>
      <c r="E63" s="181">
        <f t="shared" si="12"/>
        <v>1436</v>
      </c>
      <c r="F63" s="182">
        <f t="shared" si="13"/>
        <v>3.5120328702797889E-2</v>
      </c>
      <c r="G63" s="181">
        <v>2143</v>
      </c>
      <c r="H63" s="181">
        <v>147</v>
      </c>
      <c r="I63" s="181">
        <f t="shared" si="14"/>
        <v>2290</v>
      </c>
      <c r="J63" s="182">
        <f t="shared" si="15"/>
        <v>3.6917620506206672E-2</v>
      </c>
      <c r="K63" s="181">
        <f t="shared" si="11"/>
        <v>3726</v>
      </c>
    </row>
    <row r="64" spans="2:12" x14ac:dyDescent="0.2">
      <c r="B64" s="183" t="s">
        <v>348</v>
      </c>
      <c r="C64" s="181">
        <v>434</v>
      </c>
      <c r="D64" s="181">
        <v>98</v>
      </c>
      <c r="E64" s="181">
        <f t="shared" si="12"/>
        <v>532</v>
      </c>
      <c r="F64" s="182">
        <f t="shared" si="13"/>
        <v>1.3011152416356878E-2</v>
      </c>
      <c r="G64" s="181">
        <v>349</v>
      </c>
      <c r="H64" s="181">
        <v>34</v>
      </c>
      <c r="I64" s="181">
        <f t="shared" si="14"/>
        <v>383</v>
      </c>
      <c r="J64" s="182">
        <f t="shared" si="15"/>
        <v>6.1744317265839113E-3</v>
      </c>
      <c r="K64" s="181">
        <f t="shared" si="11"/>
        <v>915</v>
      </c>
    </row>
    <row r="65" spans="2:11" x14ac:dyDescent="0.2">
      <c r="B65" s="183" t="s">
        <v>349</v>
      </c>
      <c r="C65" s="181">
        <v>1976</v>
      </c>
      <c r="D65" s="181">
        <v>755</v>
      </c>
      <c r="E65" s="181">
        <f t="shared" si="12"/>
        <v>2731</v>
      </c>
      <c r="F65" s="182">
        <f t="shared" si="13"/>
        <v>6.6792212874192916E-2</v>
      </c>
      <c r="G65" s="181">
        <v>3093</v>
      </c>
      <c r="H65" s="181">
        <v>314</v>
      </c>
      <c r="I65" s="181">
        <f t="shared" si="14"/>
        <v>3407</v>
      </c>
      <c r="J65" s="182">
        <f t="shared" si="15"/>
        <v>5.492503627277124E-2</v>
      </c>
      <c r="K65" s="181">
        <f t="shared" si="11"/>
        <v>6138</v>
      </c>
    </row>
    <row r="66" spans="2:11" x14ac:dyDescent="0.2">
      <c r="B66" s="183" t="s">
        <v>350</v>
      </c>
      <c r="C66" s="181">
        <v>190</v>
      </c>
      <c r="D66" s="181">
        <v>66</v>
      </c>
      <c r="E66" s="181">
        <f t="shared" si="12"/>
        <v>256</v>
      </c>
      <c r="F66" s="182">
        <f t="shared" si="13"/>
        <v>6.2610056740363918E-3</v>
      </c>
      <c r="G66" s="181">
        <v>381</v>
      </c>
      <c r="H66" s="181">
        <v>22</v>
      </c>
      <c r="I66" s="181">
        <f t="shared" si="14"/>
        <v>403</v>
      </c>
      <c r="J66" s="182">
        <f t="shared" si="15"/>
        <v>6.4968563598258909E-3</v>
      </c>
      <c r="K66" s="181">
        <f t="shared" si="11"/>
        <v>659</v>
      </c>
    </row>
    <row r="67" spans="2:11" x14ac:dyDescent="0.2">
      <c r="B67" s="183" t="s">
        <v>351</v>
      </c>
      <c r="C67" s="181">
        <v>652</v>
      </c>
      <c r="D67" s="181">
        <v>146</v>
      </c>
      <c r="E67" s="181">
        <f t="shared" si="12"/>
        <v>798</v>
      </c>
      <c r="F67" s="182">
        <f t="shared" si="13"/>
        <v>1.9516728624535316E-2</v>
      </c>
      <c r="G67" s="181">
        <v>1130</v>
      </c>
      <c r="H67" s="181">
        <v>61</v>
      </c>
      <c r="I67" s="181">
        <f t="shared" si="14"/>
        <v>1191</v>
      </c>
      <c r="J67" s="182">
        <f t="shared" si="15"/>
        <v>1.9200386909559889E-2</v>
      </c>
      <c r="K67" s="181">
        <f t="shared" si="11"/>
        <v>1989</v>
      </c>
    </row>
    <row r="68" spans="2:11" x14ac:dyDescent="0.2">
      <c r="B68" s="183" t="s">
        <v>352</v>
      </c>
      <c r="C68" s="181">
        <v>599</v>
      </c>
      <c r="D68" s="181">
        <v>249</v>
      </c>
      <c r="E68" s="181">
        <f t="shared" si="12"/>
        <v>848</v>
      </c>
      <c r="F68" s="182">
        <f t="shared" si="13"/>
        <v>2.073958129524555E-2</v>
      </c>
      <c r="G68" s="181">
        <v>559</v>
      </c>
      <c r="H68" s="181">
        <v>84</v>
      </c>
      <c r="I68" s="181">
        <f t="shared" si="14"/>
        <v>643</v>
      </c>
      <c r="J68" s="182">
        <f t="shared" si="15"/>
        <v>1.0365951958729648E-2</v>
      </c>
      <c r="K68" s="181">
        <f t="shared" si="11"/>
        <v>1491</v>
      </c>
    </row>
    <row r="69" spans="2:11" x14ac:dyDescent="0.2">
      <c r="B69" s="183" t="s">
        <v>353</v>
      </c>
      <c r="C69" s="181">
        <v>488</v>
      </c>
      <c r="D69" s="181">
        <v>176</v>
      </c>
      <c r="E69" s="181">
        <f t="shared" si="12"/>
        <v>664</v>
      </c>
      <c r="F69" s="182">
        <f t="shared" si="13"/>
        <v>1.6239483467031891E-2</v>
      </c>
      <c r="G69" s="181">
        <v>554</v>
      </c>
      <c r="H69" s="181">
        <v>57</v>
      </c>
      <c r="I69" s="181">
        <f t="shared" si="14"/>
        <v>611</v>
      </c>
      <c r="J69" s="182">
        <f t="shared" si="15"/>
        <v>9.8500725455424789E-3</v>
      </c>
      <c r="K69" s="181">
        <f t="shared" si="11"/>
        <v>1275</v>
      </c>
    </row>
    <row r="70" spans="2:11" x14ac:dyDescent="0.2">
      <c r="B70" s="183" t="s">
        <v>354</v>
      </c>
      <c r="C70" s="181">
        <v>807</v>
      </c>
      <c r="D70" s="181">
        <v>298</v>
      </c>
      <c r="E70" s="181">
        <f t="shared" si="12"/>
        <v>1105</v>
      </c>
      <c r="F70" s="182">
        <f t="shared" si="13"/>
        <v>2.7025044022696145E-2</v>
      </c>
      <c r="G70" s="181">
        <v>1566</v>
      </c>
      <c r="H70" s="181">
        <v>106</v>
      </c>
      <c r="I70" s="181">
        <f t="shared" si="14"/>
        <v>1672</v>
      </c>
      <c r="J70" s="182">
        <f t="shared" si="15"/>
        <v>2.6954699339029501E-2</v>
      </c>
      <c r="K70" s="181">
        <f t="shared" si="11"/>
        <v>2777</v>
      </c>
    </row>
    <row r="71" spans="2:11" x14ac:dyDescent="0.2">
      <c r="B71" s="183" t="s">
        <v>355</v>
      </c>
      <c r="C71" s="181">
        <v>493</v>
      </c>
      <c r="D71" s="181">
        <v>161</v>
      </c>
      <c r="E71" s="181">
        <f t="shared" si="12"/>
        <v>654</v>
      </c>
      <c r="F71" s="182">
        <f t="shared" si="13"/>
        <v>1.5994912932889845E-2</v>
      </c>
      <c r="G71" s="181">
        <v>504</v>
      </c>
      <c r="H71" s="181">
        <v>64</v>
      </c>
      <c r="I71" s="181">
        <f t="shared" si="14"/>
        <v>568</v>
      </c>
      <c r="J71" s="182">
        <f t="shared" si="15"/>
        <v>9.1568595840722227E-3</v>
      </c>
      <c r="K71" s="181">
        <f t="shared" si="11"/>
        <v>1222</v>
      </c>
    </row>
    <row r="72" spans="2:11" x14ac:dyDescent="0.2">
      <c r="B72" s="183" t="s">
        <v>356</v>
      </c>
      <c r="C72" s="181">
        <v>1408</v>
      </c>
      <c r="D72" s="181">
        <v>510</v>
      </c>
      <c r="E72" s="181">
        <f t="shared" si="12"/>
        <v>1918</v>
      </c>
      <c r="F72" s="182">
        <f t="shared" si="13"/>
        <v>4.6908628448444532E-2</v>
      </c>
      <c r="G72" s="181">
        <v>3844</v>
      </c>
      <c r="H72" s="181">
        <v>248</v>
      </c>
      <c r="I72" s="181">
        <f t="shared" si="14"/>
        <v>4092</v>
      </c>
      <c r="J72" s="182">
        <f t="shared" si="15"/>
        <v>6.5968079961309045E-2</v>
      </c>
      <c r="K72" s="181">
        <f t="shared" si="11"/>
        <v>6010</v>
      </c>
    </row>
    <row r="73" spans="2:11" x14ac:dyDescent="0.2">
      <c r="B73" s="183" t="s">
        <v>357</v>
      </c>
      <c r="C73" s="181">
        <v>724</v>
      </c>
      <c r="D73" s="181">
        <v>184</v>
      </c>
      <c r="E73" s="181">
        <f t="shared" si="12"/>
        <v>908</v>
      </c>
      <c r="F73" s="182">
        <f t="shared" si="13"/>
        <v>2.2207004500097827E-2</v>
      </c>
      <c r="G73" s="181">
        <v>1579</v>
      </c>
      <c r="H73" s="181">
        <v>64</v>
      </c>
      <c r="I73" s="181">
        <f t="shared" si="14"/>
        <v>1643</v>
      </c>
      <c r="J73" s="182">
        <f t="shared" si="15"/>
        <v>2.6487183620828633E-2</v>
      </c>
      <c r="K73" s="181">
        <f t="shared" si="11"/>
        <v>2551</v>
      </c>
    </row>
    <row r="74" spans="2:11" x14ac:dyDescent="0.2">
      <c r="B74" s="183" t="s">
        <v>358</v>
      </c>
      <c r="C74" s="181">
        <v>244</v>
      </c>
      <c r="D74" s="181">
        <v>94</v>
      </c>
      <c r="E74" s="181">
        <f t="shared" si="12"/>
        <v>338</v>
      </c>
      <c r="F74" s="182">
        <f t="shared" si="13"/>
        <v>8.2664840540011744E-3</v>
      </c>
      <c r="G74" s="181">
        <v>537</v>
      </c>
      <c r="H74" s="181">
        <v>18</v>
      </c>
      <c r="I74" s="181">
        <f t="shared" si="14"/>
        <v>555</v>
      </c>
      <c r="J74" s="182">
        <f t="shared" si="15"/>
        <v>8.9472835724649369E-3</v>
      </c>
      <c r="K74" s="181">
        <f t="shared" si="11"/>
        <v>893</v>
      </c>
    </row>
    <row r="75" spans="2:11" x14ac:dyDescent="0.2">
      <c r="B75" s="183" t="s">
        <v>359</v>
      </c>
      <c r="C75" s="181">
        <v>301</v>
      </c>
      <c r="D75" s="181">
        <v>91</v>
      </c>
      <c r="E75" s="181">
        <f t="shared" si="12"/>
        <v>392</v>
      </c>
      <c r="F75" s="182">
        <f t="shared" si="13"/>
        <v>9.5871649383682256E-3</v>
      </c>
      <c r="G75" s="181">
        <v>542</v>
      </c>
      <c r="H75" s="181">
        <v>29</v>
      </c>
      <c r="I75" s="181">
        <f t="shared" si="14"/>
        <v>571</v>
      </c>
      <c r="J75" s="182">
        <f t="shared" si="15"/>
        <v>9.2052232790585196E-3</v>
      </c>
      <c r="K75" s="181">
        <f t="shared" si="11"/>
        <v>963</v>
      </c>
    </row>
    <row r="76" spans="2:11" x14ac:dyDescent="0.2">
      <c r="B76" s="183" t="s">
        <v>360</v>
      </c>
      <c r="C76" s="181">
        <v>377</v>
      </c>
      <c r="D76" s="181">
        <v>167</v>
      </c>
      <c r="E76" s="181">
        <f t="shared" si="12"/>
        <v>544</v>
      </c>
      <c r="F76" s="182">
        <f t="shared" si="13"/>
        <v>1.3304637057327333E-2</v>
      </c>
      <c r="G76" s="181">
        <v>474</v>
      </c>
      <c r="H76" s="181">
        <v>49</v>
      </c>
      <c r="I76" s="181">
        <f t="shared" si="14"/>
        <v>523</v>
      </c>
      <c r="J76" s="182">
        <f t="shared" si="15"/>
        <v>8.431404159277768E-3</v>
      </c>
      <c r="K76" s="181">
        <f t="shared" si="11"/>
        <v>1067</v>
      </c>
    </row>
    <row r="77" spans="2:11" x14ac:dyDescent="0.2">
      <c r="B77" s="183" t="s">
        <v>361</v>
      </c>
      <c r="C77" s="181">
        <v>292</v>
      </c>
      <c r="D77" s="181">
        <v>120</v>
      </c>
      <c r="E77" s="181">
        <f t="shared" si="12"/>
        <v>412</v>
      </c>
      <c r="F77" s="182">
        <f t="shared" si="13"/>
        <v>1.0076306006652318E-2</v>
      </c>
      <c r="G77" s="181">
        <v>744</v>
      </c>
      <c r="H77" s="181">
        <v>61</v>
      </c>
      <c r="I77" s="181">
        <f t="shared" si="14"/>
        <v>805</v>
      </c>
      <c r="J77" s="182">
        <f t="shared" si="15"/>
        <v>1.2977591487989682E-2</v>
      </c>
      <c r="K77" s="181">
        <f t="shared" si="11"/>
        <v>1217</v>
      </c>
    </row>
    <row r="78" spans="2:11" x14ac:dyDescent="0.2">
      <c r="B78" s="183" t="s">
        <v>362</v>
      </c>
      <c r="C78" s="181">
        <v>1172</v>
      </c>
      <c r="D78" s="181">
        <v>425</v>
      </c>
      <c r="E78" s="181">
        <f t="shared" si="12"/>
        <v>1597</v>
      </c>
      <c r="F78" s="182">
        <f t="shared" si="13"/>
        <v>3.9057914302484835E-2</v>
      </c>
      <c r="G78" s="181">
        <v>3074</v>
      </c>
      <c r="H78" s="181">
        <v>147</v>
      </c>
      <c r="I78" s="181">
        <f t="shared" si="14"/>
        <v>3221</v>
      </c>
      <c r="J78" s="182">
        <f t="shared" si="15"/>
        <v>5.1926487183620827E-2</v>
      </c>
      <c r="K78" s="181">
        <f t="shared" si="11"/>
        <v>4818</v>
      </c>
    </row>
    <row r="79" spans="2:11" x14ac:dyDescent="0.2">
      <c r="B79" s="183" t="s">
        <v>363</v>
      </c>
      <c r="C79" s="181">
        <v>1339</v>
      </c>
      <c r="D79" s="181">
        <v>457</v>
      </c>
      <c r="E79" s="181">
        <f t="shared" si="12"/>
        <v>1796</v>
      </c>
      <c r="F79" s="182">
        <f t="shared" si="13"/>
        <v>4.3924867931911561E-2</v>
      </c>
      <c r="G79" s="181">
        <v>1936</v>
      </c>
      <c r="H79" s="181">
        <v>140</v>
      </c>
      <c r="I79" s="181">
        <f t="shared" si="14"/>
        <v>2076</v>
      </c>
      <c r="J79" s="182">
        <f t="shared" si="15"/>
        <v>3.3467676930517491E-2</v>
      </c>
      <c r="K79" s="181">
        <f t="shared" si="11"/>
        <v>3872</v>
      </c>
    </row>
    <row r="80" spans="2:11" x14ac:dyDescent="0.2">
      <c r="B80" s="183" t="s">
        <v>364</v>
      </c>
      <c r="C80" s="181">
        <v>624</v>
      </c>
      <c r="D80" s="181">
        <v>208</v>
      </c>
      <c r="E80" s="181">
        <f t="shared" si="12"/>
        <v>832</v>
      </c>
      <c r="F80" s="182">
        <f t="shared" si="13"/>
        <v>2.0348268440618274E-2</v>
      </c>
      <c r="G80" s="181">
        <v>1477</v>
      </c>
      <c r="H80" s="181">
        <v>92</v>
      </c>
      <c r="I80" s="181">
        <f t="shared" si="14"/>
        <v>1569</v>
      </c>
      <c r="J80" s="182">
        <f t="shared" si="15"/>
        <v>2.5294212477833308E-2</v>
      </c>
      <c r="K80" s="181">
        <f t="shared" si="11"/>
        <v>2401</v>
      </c>
    </row>
    <row r="81" spans="2:11" x14ac:dyDescent="0.2">
      <c r="B81" s="183" t="s">
        <v>365</v>
      </c>
      <c r="C81" s="181">
        <v>497</v>
      </c>
      <c r="D81" s="181">
        <v>221</v>
      </c>
      <c r="E81" s="181">
        <f t="shared" si="12"/>
        <v>718</v>
      </c>
      <c r="F81" s="182">
        <f t="shared" si="13"/>
        <v>1.7560164351398944E-2</v>
      </c>
      <c r="G81" s="181">
        <v>830</v>
      </c>
      <c r="H81" s="181">
        <v>59</v>
      </c>
      <c r="I81" s="181">
        <f t="shared" si="14"/>
        <v>889</v>
      </c>
      <c r="J81" s="182">
        <f t="shared" si="15"/>
        <v>1.4331774947605997E-2</v>
      </c>
      <c r="K81" s="181">
        <f t="shared" si="11"/>
        <v>1607</v>
      </c>
    </row>
    <row r="82" spans="2:11" x14ac:dyDescent="0.2">
      <c r="B82" s="183" t="s">
        <v>366</v>
      </c>
      <c r="C82" s="181">
        <v>415</v>
      </c>
      <c r="D82" s="181">
        <v>152</v>
      </c>
      <c r="E82" s="181">
        <f t="shared" si="12"/>
        <v>567</v>
      </c>
      <c r="F82" s="182">
        <f t="shared" si="13"/>
        <v>1.3867149285854041E-2</v>
      </c>
      <c r="G82" s="181">
        <v>437</v>
      </c>
      <c r="H82" s="181">
        <v>45</v>
      </c>
      <c r="I82" s="181">
        <f t="shared" si="14"/>
        <v>482</v>
      </c>
      <c r="J82" s="182">
        <f t="shared" si="15"/>
        <v>7.7704336611317103E-3</v>
      </c>
      <c r="K82" s="181">
        <f t="shared" si="11"/>
        <v>1049</v>
      </c>
    </row>
    <row r="83" spans="2:11" x14ac:dyDescent="0.2">
      <c r="B83" s="183" t="s">
        <v>367</v>
      </c>
      <c r="C83" s="181">
        <v>802</v>
      </c>
      <c r="D83" s="181">
        <v>243</v>
      </c>
      <c r="E83" s="181">
        <f t="shared" si="12"/>
        <v>1045</v>
      </c>
      <c r="F83" s="182">
        <f t="shared" si="13"/>
        <v>2.5557620817843865E-2</v>
      </c>
      <c r="G83" s="181">
        <v>1791</v>
      </c>
      <c r="H83" s="181">
        <v>122</v>
      </c>
      <c r="I83" s="181">
        <f t="shared" si="14"/>
        <v>1913</v>
      </c>
      <c r="J83" s="182">
        <f t="shared" si="15"/>
        <v>3.0839916169595357E-2</v>
      </c>
      <c r="K83" s="181">
        <f t="shared" si="11"/>
        <v>2958</v>
      </c>
    </row>
    <row r="84" spans="2:11" x14ac:dyDescent="0.2">
      <c r="B84" s="183" t="s">
        <v>66</v>
      </c>
      <c r="C84" s="181">
        <f t="shared" ref="C84:H84" si="16">SUM(C52:C83)</f>
        <v>30702</v>
      </c>
      <c r="D84" s="181">
        <f t="shared" si="16"/>
        <v>10186</v>
      </c>
      <c r="E84" s="183">
        <f t="shared" ref="E84" si="17">C84+D84</f>
        <v>40888</v>
      </c>
      <c r="F84" s="185">
        <f t="shared" ref="F84" si="18">E84/$E$84</f>
        <v>1</v>
      </c>
      <c r="G84" s="181">
        <f t="shared" si="16"/>
        <v>58117</v>
      </c>
      <c r="H84" s="181">
        <f t="shared" si="16"/>
        <v>3913</v>
      </c>
      <c r="I84" s="183">
        <f t="shared" ref="I84" si="19">H84+G84</f>
        <v>62030</v>
      </c>
      <c r="J84" s="185">
        <f t="shared" ref="J84" si="20">I84/$I$84</f>
        <v>1</v>
      </c>
      <c r="K84" s="183">
        <f t="shared" ref="K84:K85" si="21">E84+I84</f>
        <v>102918</v>
      </c>
    </row>
    <row r="85" spans="2:11" ht="24" x14ac:dyDescent="0.2">
      <c r="B85" s="195" t="s">
        <v>84</v>
      </c>
      <c r="C85" s="196">
        <f>+C84/$K$84</f>
        <v>0.29831516352824577</v>
      </c>
      <c r="D85" s="196">
        <f>+D84/$K$84</f>
        <v>9.8971997123923905E-2</v>
      </c>
      <c r="E85" s="197">
        <f>C85+D85</f>
        <v>0.39728716065216968</v>
      </c>
      <c r="F85" s="197"/>
      <c r="G85" s="197">
        <f>+G84/$K$84</f>
        <v>0.56469227929030874</v>
      </c>
      <c r="H85" s="197">
        <f>+H84/$K$84</f>
        <v>3.8020560057521524E-2</v>
      </c>
      <c r="I85" s="197">
        <f>G85+H85</f>
        <v>0.60271283934783026</v>
      </c>
      <c r="J85" s="197"/>
      <c r="K85" s="197">
        <f t="shared" si="21"/>
        <v>1</v>
      </c>
    </row>
    <row r="86" spans="2:11" x14ac:dyDescent="0.2">
      <c r="B86" s="188" t="s">
        <v>149</v>
      </c>
    </row>
    <row r="87" spans="2:11" x14ac:dyDescent="0.2">
      <c r="B87" s="188" t="s">
        <v>150</v>
      </c>
    </row>
  </sheetData>
  <mergeCells count="10">
    <mergeCell ref="B6:K6"/>
    <mergeCell ref="B5:K5"/>
    <mergeCell ref="B47:K47"/>
    <mergeCell ref="B46:K46"/>
    <mergeCell ref="B49:K49"/>
    <mergeCell ref="B50:B51"/>
    <mergeCell ref="C50:K50"/>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7" fitToHeight="2" orientation="portrait" r:id="rId1"/>
  <headerFooter alignWithMargins="0"/>
  <rowBreaks count="1" manualBreakCount="1">
    <brk id="49" min="1"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P47"/>
  <sheetViews>
    <sheetView showGridLines="0" zoomScaleNormal="100" workbookViewId="0"/>
  </sheetViews>
  <sheetFormatPr baseColWidth="10" defaultRowHeight="12" x14ac:dyDescent="0.2"/>
  <cols>
    <col min="1" max="1" width="6" style="189" customWidth="1"/>
    <col min="2" max="2" width="18.140625" style="189" customWidth="1"/>
    <col min="3" max="4" width="8.42578125" style="189" bestFit="1" customWidth="1"/>
    <col min="5" max="6" width="8.42578125" style="189" customWidth="1"/>
    <col min="7" max="7" width="9.140625" style="189" bestFit="1" customWidth="1"/>
    <col min="8" max="8" width="8.28515625" style="189" bestFit="1" customWidth="1"/>
    <col min="9" max="11" width="8.28515625" style="189" customWidth="1"/>
    <col min="12" max="12" width="8.42578125" style="189" customWidth="1"/>
    <col min="13" max="251" width="11.42578125" style="189"/>
    <col min="252" max="252" width="18.140625" style="189" customWidth="1"/>
    <col min="253" max="254" width="8.42578125" style="189" bestFit="1" customWidth="1"/>
    <col min="255" max="256" width="8.42578125" style="189" customWidth="1"/>
    <col min="257" max="257" width="9.140625" style="189" bestFit="1" customWidth="1"/>
    <col min="258" max="258" width="8.28515625" style="189" bestFit="1" customWidth="1"/>
    <col min="259" max="261" width="8.28515625" style="189" customWidth="1"/>
    <col min="262" max="267" width="0" style="189" hidden="1" customWidth="1"/>
    <col min="268" max="268" width="8.42578125" style="189" customWidth="1"/>
    <col min="269" max="507" width="11.42578125" style="189"/>
    <col min="508" max="508" width="18.140625" style="189" customWidth="1"/>
    <col min="509" max="510" width="8.42578125" style="189" bestFit="1" customWidth="1"/>
    <col min="511" max="512" width="8.42578125" style="189" customWidth="1"/>
    <col min="513" max="513" width="9.140625" style="189" bestFit="1" customWidth="1"/>
    <col min="514" max="514" width="8.28515625" style="189" bestFit="1" customWidth="1"/>
    <col min="515" max="517" width="8.28515625" style="189" customWidth="1"/>
    <col min="518" max="523" width="0" style="189" hidden="1" customWidth="1"/>
    <col min="524" max="524" width="8.42578125" style="189" customWidth="1"/>
    <col min="525" max="763" width="11.42578125" style="189"/>
    <col min="764" max="764" width="18.140625" style="189" customWidth="1"/>
    <col min="765" max="766" width="8.42578125" style="189" bestFit="1" customWidth="1"/>
    <col min="767" max="768" width="8.42578125" style="189" customWidth="1"/>
    <col min="769" max="769" width="9.140625" style="189" bestFit="1" customWidth="1"/>
    <col min="770" max="770" width="8.28515625" style="189" bestFit="1" customWidth="1"/>
    <col min="771" max="773" width="8.28515625" style="189" customWidth="1"/>
    <col min="774" max="779" width="0" style="189" hidden="1" customWidth="1"/>
    <col min="780" max="780" width="8.42578125" style="189" customWidth="1"/>
    <col min="781" max="1019" width="11.42578125" style="189"/>
    <col min="1020" max="1020" width="18.140625" style="189" customWidth="1"/>
    <col min="1021" max="1022" width="8.42578125" style="189" bestFit="1" customWidth="1"/>
    <col min="1023" max="1024" width="8.42578125" style="189" customWidth="1"/>
    <col min="1025" max="1025" width="9.140625" style="189" bestFit="1" customWidth="1"/>
    <col min="1026" max="1026" width="8.28515625" style="189" bestFit="1" customWidth="1"/>
    <col min="1027" max="1029" width="8.28515625" style="189" customWidth="1"/>
    <col min="1030" max="1035" width="0" style="189" hidden="1" customWidth="1"/>
    <col min="1036" max="1036" width="8.42578125" style="189" customWidth="1"/>
    <col min="1037" max="1275" width="11.42578125" style="189"/>
    <col min="1276" max="1276" width="18.140625" style="189" customWidth="1"/>
    <col min="1277" max="1278" width="8.42578125" style="189" bestFit="1" customWidth="1"/>
    <col min="1279" max="1280" width="8.42578125" style="189" customWidth="1"/>
    <col min="1281" max="1281" width="9.140625" style="189" bestFit="1" customWidth="1"/>
    <col min="1282" max="1282" width="8.28515625" style="189" bestFit="1" customWidth="1"/>
    <col min="1283" max="1285" width="8.28515625" style="189" customWidth="1"/>
    <col min="1286" max="1291" width="0" style="189" hidden="1" customWidth="1"/>
    <col min="1292" max="1292" width="8.42578125" style="189" customWidth="1"/>
    <col min="1293" max="1531" width="11.42578125" style="189"/>
    <col min="1532" max="1532" width="18.140625" style="189" customWidth="1"/>
    <col min="1533" max="1534" width="8.42578125" style="189" bestFit="1" customWidth="1"/>
    <col min="1535" max="1536" width="8.42578125" style="189" customWidth="1"/>
    <col min="1537" max="1537" width="9.140625" style="189" bestFit="1" customWidth="1"/>
    <col min="1538" max="1538" width="8.28515625" style="189" bestFit="1" customWidth="1"/>
    <col min="1539" max="1541" width="8.28515625" style="189" customWidth="1"/>
    <col min="1542" max="1547" width="0" style="189" hidden="1" customWidth="1"/>
    <col min="1548" max="1548" width="8.42578125" style="189" customWidth="1"/>
    <col min="1549" max="1787" width="11.42578125" style="189"/>
    <col min="1788" max="1788" width="18.140625" style="189" customWidth="1"/>
    <col min="1789" max="1790" width="8.42578125" style="189" bestFit="1" customWidth="1"/>
    <col min="1791" max="1792" width="8.42578125" style="189" customWidth="1"/>
    <col min="1793" max="1793" width="9.140625" style="189" bestFit="1" customWidth="1"/>
    <col min="1794" max="1794" width="8.28515625" style="189" bestFit="1" customWidth="1"/>
    <col min="1795" max="1797" width="8.28515625" style="189" customWidth="1"/>
    <col min="1798" max="1803" width="0" style="189" hidden="1" customWidth="1"/>
    <col min="1804" max="1804" width="8.42578125" style="189" customWidth="1"/>
    <col min="1805" max="2043" width="11.42578125" style="189"/>
    <col min="2044" max="2044" width="18.140625" style="189" customWidth="1"/>
    <col min="2045" max="2046" width="8.42578125" style="189" bestFit="1" customWidth="1"/>
    <col min="2047" max="2048" width="8.42578125" style="189" customWidth="1"/>
    <col min="2049" max="2049" width="9.140625" style="189" bestFit="1" customWidth="1"/>
    <col min="2050" max="2050" width="8.28515625" style="189" bestFit="1" customWidth="1"/>
    <col min="2051" max="2053" width="8.28515625" style="189" customWidth="1"/>
    <col min="2054" max="2059" width="0" style="189" hidden="1" customWidth="1"/>
    <col min="2060" max="2060" width="8.42578125" style="189" customWidth="1"/>
    <col min="2061" max="2299" width="11.42578125" style="189"/>
    <col min="2300" max="2300" width="18.140625" style="189" customWidth="1"/>
    <col min="2301" max="2302" width="8.42578125" style="189" bestFit="1" customWidth="1"/>
    <col min="2303" max="2304" width="8.42578125" style="189" customWidth="1"/>
    <col min="2305" max="2305" width="9.140625" style="189" bestFit="1" customWidth="1"/>
    <col min="2306" max="2306" width="8.28515625" style="189" bestFit="1" customWidth="1"/>
    <col min="2307" max="2309" width="8.28515625" style="189" customWidth="1"/>
    <col min="2310" max="2315" width="0" style="189" hidden="1" customWidth="1"/>
    <col min="2316" max="2316" width="8.42578125" style="189" customWidth="1"/>
    <col min="2317" max="2555" width="11.42578125" style="189"/>
    <col min="2556" max="2556" width="18.140625" style="189" customWidth="1"/>
    <col min="2557" max="2558" width="8.42578125" style="189" bestFit="1" customWidth="1"/>
    <col min="2559" max="2560" width="8.42578125" style="189" customWidth="1"/>
    <col min="2561" max="2561" width="9.140625" style="189" bestFit="1" customWidth="1"/>
    <col min="2562" max="2562" width="8.28515625" style="189" bestFit="1" customWidth="1"/>
    <col min="2563" max="2565" width="8.28515625" style="189" customWidth="1"/>
    <col min="2566" max="2571" width="0" style="189" hidden="1" customWidth="1"/>
    <col min="2572" max="2572" width="8.42578125" style="189" customWidth="1"/>
    <col min="2573" max="2811" width="11.42578125" style="189"/>
    <col min="2812" max="2812" width="18.140625" style="189" customWidth="1"/>
    <col min="2813" max="2814" width="8.42578125" style="189" bestFit="1" customWidth="1"/>
    <col min="2815" max="2816" width="8.42578125" style="189" customWidth="1"/>
    <col min="2817" max="2817" width="9.140625" style="189" bestFit="1" customWidth="1"/>
    <col min="2818" max="2818" width="8.28515625" style="189" bestFit="1" customWidth="1"/>
    <col min="2819" max="2821" width="8.28515625" style="189" customWidth="1"/>
    <col min="2822" max="2827" width="0" style="189" hidden="1" customWidth="1"/>
    <col min="2828" max="2828" width="8.42578125" style="189" customWidth="1"/>
    <col min="2829" max="3067" width="11.42578125" style="189"/>
    <col min="3068" max="3068" width="18.140625" style="189" customWidth="1"/>
    <col min="3069" max="3070" width="8.42578125" style="189" bestFit="1" customWidth="1"/>
    <col min="3071" max="3072" width="8.42578125" style="189" customWidth="1"/>
    <col min="3073" max="3073" width="9.140625" style="189" bestFit="1" customWidth="1"/>
    <col min="3074" max="3074" width="8.28515625" style="189" bestFit="1" customWidth="1"/>
    <col min="3075" max="3077" width="8.28515625" style="189" customWidth="1"/>
    <col min="3078" max="3083" width="0" style="189" hidden="1" customWidth="1"/>
    <col min="3084" max="3084" width="8.42578125" style="189" customWidth="1"/>
    <col min="3085" max="3323" width="11.42578125" style="189"/>
    <col min="3324" max="3324" width="18.140625" style="189" customWidth="1"/>
    <col min="3325" max="3326" width="8.42578125" style="189" bestFit="1" customWidth="1"/>
    <col min="3327" max="3328" width="8.42578125" style="189" customWidth="1"/>
    <col min="3329" max="3329" width="9.140625" style="189" bestFit="1" customWidth="1"/>
    <col min="3330" max="3330" width="8.28515625" style="189" bestFit="1" customWidth="1"/>
    <col min="3331" max="3333" width="8.28515625" style="189" customWidth="1"/>
    <col min="3334" max="3339" width="0" style="189" hidden="1" customWidth="1"/>
    <col min="3340" max="3340" width="8.42578125" style="189" customWidth="1"/>
    <col min="3341" max="3579" width="11.42578125" style="189"/>
    <col min="3580" max="3580" width="18.140625" style="189" customWidth="1"/>
    <col min="3581" max="3582" width="8.42578125" style="189" bestFit="1" customWidth="1"/>
    <col min="3583" max="3584" width="8.42578125" style="189" customWidth="1"/>
    <col min="3585" max="3585" width="9.140625" style="189" bestFit="1" customWidth="1"/>
    <col min="3586" max="3586" width="8.28515625" style="189" bestFit="1" customWidth="1"/>
    <col min="3587" max="3589" width="8.28515625" style="189" customWidth="1"/>
    <col min="3590" max="3595" width="0" style="189" hidden="1" customWidth="1"/>
    <col min="3596" max="3596" width="8.42578125" style="189" customWidth="1"/>
    <col min="3597" max="3835" width="11.42578125" style="189"/>
    <col min="3836" max="3836" width="18.140625" style="189" customWidth="1"/>
    <col min="3837" max="3838" width="8.42578125" style="189" bestFit="1" customWidth="1"/>
    <col min="3839" max="3840" width="8.42578125" style="189" customWidth="1"/>
    <col min="3841" max="3841" width="9.140625" style="189" bestFit="1" customWidth="1"/>
    <col min="3842" max="3842" width="8.28515625" style="189" bestFit="1" customWidth="1"/>
    <col min="3843" max="3845" width="8.28515625" style="189" customWidth="1"/>
    <col min="3846" max="3851" width="0" style="189" hidden="1" customWidth="1"/>
    <col min="3852" max="3852" width="8.42578125" style="189" customWidth="1"/>
    <col min="3853" max="4091" width="11.42578125" style="189"/>
    <col min="4092" max="4092" width="18.140625" style="189" customWidth="1"/>
    <col min="4093" max="4094" width="8.42578125" style="189" bestFit="1" customWidth="1"/>
    <col min="4095" max="4096" width="8.42578125" style="189" customWidth="1"/>
    <col min="4097" max="4097" width="9.140625" style="189" bestFit="1" customWidth="1"/>
    <col min="4098" max="4098" width="8.28515625" style="189" bestFit="1" customWidth="1"/>
    <col min="4099" max="4101" width="8.28515625" style="189" customWidth="1"/>
    <col min="4102" max="4107" width="0" style="189" hidden="1" customWidth="1"/>
    <col min="4108" max="4108" width="8.42578125" style="189" customWidth="1"/>
    <col min="4109" max="4347" width="11.42578125" style="189"/>
    <col min="4348" max="4348" width="18.140625" style="189" customWidth="1"/>
    <col min="4349" max="4350" width="8.42578125" style="189" bestFit="1" customWidth="1"/>
    <col min="4351" max="4352" width="8.42578125" style="189" customWidth="1"/>
    <col min="4353" max="4353" width="9.140625" style="189" bestFit="1" customWidth="1"/>
    <col min="4354" max="4354" width="8.28515625" style="189" bestFit="1" customWidth="1"/>
    <col min="4355" max="4357" width="8.28515625" style="189" customWidth="1"/>
    <col min="4358" max="4363" width="0" style="189" hidden="1" customWidth="1"/>
    <col min="4364" max="4364" width="8.42578125" style="189" customWidth="1"/>
    <col min="4365" max="4603" width="11.42578125" style="189"/>
    <col min="4604" max="4604" width="18.140625" style="189" customWidth="1"/>
    <col min="4605" max="4606" width="8.42578125" style="189" bestFit="1" customWidth="1"/>
    <col min="4607" max="4608" width="8.42578125" style="189" customWidth="1"/>
    <col min="4609" max="4609" width="9.140625" style="189" bestFit="1" customWidth="1"/>
    <col min="4610" max="4610" width="8.28515625" style="189" bestFit="1" customWidth="1"/>
    <col min="4611" max="4613" width="8.28515625" style="189" customWidth="1"/>
    <col min="4614" max="4619" width="0" style="189" hidden="1" customWidth="1"/>
    <col min="4620" max="4620" width="8.42578125" style="189" customWidth="1"/>
    <col min="4621" max="4859" width="11.42578125" style="189"/>
    <col min="4860" max="4860" width="18.140625" style="189" customWidth="1"/>
    <col min="4861" max="4862" width="8.42578125" style="189" bestFit="1" customWidth="1"/>
    <col min="4863" max="4864" width="8.42578125" style="189" customWidth="1"/>
    <col min="4865" max="4865" width="9.140625" style="189" bestFit="1" customWidth="1"/>
    <col min="4866" max="4866" width="8.28515625" style="189" bestFit="1" customWidth="1"/>
    <col min="4867" max="4869" width="8.28515625" style="189" customWidth="1"/>
    <col min="4870" max="4875" width="0" style="189" hidden="1" customWidth="1"/>
    <col min="4876" max="4876" width="8.42578125" style="189" customWidth="1"/>
    <col min="4877" max="5115" width="11.42578125" style="189"/>
    <col min="5116" max="5116" width="18.140625" style="189" customWidth="1"/>
    <col min="5117" max="5118" width="8.42578125" style="189" bestFit="1" customWidth="1"/>
    <col min="5119" max="5120" width="8.42578125" style="189" customWidth="1"/>
    <col min="5121" max="5121" width="9.140625" style="189" bestFit="1" customWidth="1"/>
    <col min="5122" max="5122" width="8.28515625" style="189" bestFit="1" customWidth="1"/>
    <col min="5123" max="5125" width="8.28515625" style="189" customWidth="1"/>
    <col min="5126" max="5131" width="0" style="189" hidden="1" customWidth="1"/>
    <col min="5132" max="5132" width="8.42578125" style="189" customWidth="1"/>
    <col min="5133" max="5371" width="11.42578125" style="189"/>
    <col min="5372" max="5372" width="18.140625" style="189" customWidth="1"/>
    <col min="5373" max="5374" width="8.42578125" style="189" bestFit="1" customWidth="1"/>
    <col min="5375" max="5376" width="8.42578125" style="189" customWidth="1"/>
    <col min="5377" max="5377" width="9.140625" style="189" bestFit="1" customWidth="1"/>
    <col min="5378" max="5378" width="8.28515625" style="189" bestFit="1" customWidth="1"/>
    <col min="5379" max="5381" width="8.28515625" style="189" customWidth="1"/>
    <col min="5382" max="5387" width="0" style="189" hidden="1" customWidth="1"/>
    <col min="5388" max="5388" width="8.42578125" style="189" customWidth="1"/>
    <col min="5389" max="5627" width="11.42578125" style="189"/>
    <col min="5628" max="5628" width="18.140625" style="189" customWidth="1"/>
    <col min="5629" max="5630" width="8.42578125" style="189" bestFit="1" customWidth="1"/>
    <col min="5631" max="5632" width="8.42578125" style="189" customWidth="1"/>
    <col min="5633" max="5633" width="9.140625" style="189" bestFit="1" customWidth="1"/>
    <col min="5634" max="5634" width="8.28515625" style="189" bestFit="1" customWidth="1"/>
    <col min="5635" max="5637" width="8.28515625" style="189" customWidth="1"/>
    <col min="5638" max="5643" width="0" style="189" hidden="1" customWidth="1"/>
    <col min="5644" max="5644" width="8.42578125" style="189" customWidth="1"/>
    <col min="5645" max="5883" width="11.42578125" style="189"/>
    <col min="5884" max="5884" width="18.140625" style="189" customWidth="1"/>
    <col min="5885" max="5886" width="8.42578125" style="189" bestFit="1" customWidth="1"/>
    <col min="5887" max="5888" width="8.42578125" style="189" customWidth="1"/>
    <col min="5889" max="5889" width="9.140625" style="189" bestFit="1" customWidth="1"/>
    <col min="5890" max="5890" width="8.28515625" style="189" bestFit="1" customWidth="1"/>
    <col min="5891" max="5893" width="8.28515625" style="189" customWidth="1"/>
    <col min="5894" max="5899" width="0" style="189" hidden="1" customWidth="1"/>
    <col min="5900" max="5900" width="8.42578125" style="189" customWidth="1"/>
    <col min="5901" max="6139" width="11.42578125" style="189"/>
    <col min="6140" max="6140" width="18.140625" style="189" customWidth="1"/>
    <col min="6141" max="6142" width="8.42578125" style="189" bestFit="1" customWidth="1"/>
    <col min="6143" max="6144" width="8.42578125" style="189" customWidth="1"/>
    <col min="6145" max="6145" width="9.140625" style="189" bestFit="1" customWidth="1"/>
    <col min="6146" max="6146" width="8.28515625" style="189" bestFit="1" customWidth="1"/>
    <col min="6147" max="6149" width="8.28515625" style="189" customWidth="1"/>
    <col min="6150" max="6155" width="0" style="189" hidden="1" customWidth="1"/>
    <col min="6156" max="6156" width="8.42578125" style="189" customWidth="1"/>
    <col min="6157" max="6395" width="11.42578125" style="189"/>
    <col min="6396" max="6396" width="18.140625" style="189" customWidth="1"/>
    <col min="6397" max="6398" width="8.42578125" style="189" bestFit="1" customWidth="1"/>
    <col min="6399" max="6400" width="8.42578125" style="189" customWidth="1"/>
    <col min="6401" max="6401" width="9.140625" style="189" bestFit="1" customWidth="1"/>
    <col min="6402" max="6402" width="8.28515625" style="189" bestFit="1" customWidth="1"/>
    <col min="6403" max="6405" width="8.28515625" style="189" customWidth="1"/>
    <col min="6406" max="6411" width="0" style="189" hidden="1" customWidth="1"/>
    <col min="6412" max="6412" width="8.42578125" style="189" customWidth="1"/>
    <col min="6413" max="6651" width="11.42578125" style="189"/>
    <col min="6652" max="6652" width="18.140625" style="189" customWidth="1"/>
    <col min="6653" max="6654" width="8.42578125" style="189" bestFit="1" customWidth="1"/>
    <col min="6655" max="6656" width="8.42578125" style="189" customWidth="1"/>
    <col min="6657" max="6657" width="9.140625" style="189" bestFit="1" customWidth="1"/>
    <col min="6658" max="6658" width="8.28515625" style="189" bestFit="1" customWidth="1"/>
    <col min="6659" max="6661" width="8.28515625" style="189" customWidth="1"/>
    <col min="6662" max="6667" width="0" style="189" hidden="1" customWidth="1"/>
    <col min="6668" max="6668" width="8.42578125" style="189" customWidth="1"/>
    <col min="6669" max="6907" width="11.42578125" style="189"/>
    <col min="6908" max="6908" width="18.140625" style="189" customWidth="1"/>
    <col min="6909" max="6910" width="8.42578125" style="189" bestFit="1" customWidth="1"/>
    <col min="6911" max="6912" width="8.42578125" style="189" customWidth="1"/>
    <col min="6913" max="6913" width="9.140625" style="189" bestFit="1" customWidth="1"/>
    <col min="6914" max="6914" width="8.28515625" style="189" bestFit="1" customWidth="1"/>
    <col min="6915" max="6917" width="8.28515625" style="189" customWidth="1"/>
    <col min="6918" max="6923" width="0" style="189" hidden="1" customWidth="1"/>
    <col min="6924" max="6924" width="8.42578125" style="189" customWidth="1"/>
    <col min="6925" max="7163" width="11.42578125" style="189"/>
    <col min="7164" max="7164" width="18.140625" style="189" customWidth="1"/>
    <col min="7165" max="7166" width="8.42578125" style="189" bestFit="1" customWidth="1"/>
    <col min="7167" max="7168" width="8.42578125" style="189" customWidth="1"/>
    <col min="7169" max="7169" width="9.140625" style="189" bestFit="1" customWidth="1"/>
    <col min="7170" max="7170" width="8.28515625" style="189" bestFit="1" customWidth="1"/>
    <col min="7171" max="7173" width="8.28515625" style="189" customWidth="1"/>
    <col min="7174" max="7179" width="0" style="189" hidden="1" customWidth="1"/>
    <col min="7180" max="7180" width="8.42578125" style="189" customWidth="1"/>
    <col min="7181" max="7419" width="11.42578125" style="189"/>
    <col min="7420" max="7420" width="18.140625" style="189" customWidth="1"/>
    <col min="7421" max="7422" width="8.42578125" style="189" bestFit="1" customWidth="1"/>
    <col min="7423" max="7424" width="8.42578125" style="189" customWidth="1"/>
    <col min="7425" max="7425" width="9.140625" style="189" bestFit="1" customWidth="1"/>
    <col min="7426" max="7426" width="8.28515625" style="189" bestFit="1" customWidth="1"/>
    <col min="7427" max="7429" width="8.28515625" style="189" customWidth="1"/>
    <col min="7430" max="7435" width="0" style="189" hidden="1" customWidth="1"/>
    <col min="7436" max="7436" width="8.42578125" style="189" customWidth="1"/>
    <col min="7437" max="7675" width="11.42578125" style="189"/>
    <col min="7676" max="7676" width="18.140625" style="189" customWidth="1"/>
    <col min="7677" max="7678" width="8.42578125" style="189" bestFit="1" customWidth="1"/>
    <col min="7679" max="7680" width="8.42578125" style="189" customWidth="1"/>
    <col min="7681" max="7681" width="9.140625" style="189" bestFit="1" customWidth="1"/>
    <col min="7682" max="7682" width="8.28515625" style="189" bestFit="1" customWidth="1"/>
    <col min="7683" max="7685" width="8.28515625" style="189" customWidth="1"/>
    <col min="7686" max="7691" width="0" style="189" hidden="1" customWidth="1"/>
    <col min="7692" max="7692" width="8.42578125" style="189" customWidth="1"/>
    <col min="7693" max="7931" width="11.42578125" style="189"/>
    <col min="7932" max="7932" width="18.140625" style="189" customWidth="1"/>
    <col min="7933" max="7934" width="8.42578125" style="189" bestFit="1" customWidth="1"/>
    <col min="7935" max="7936" width="8.42578125" style="189" customWidth="1"/>
    <col min="7937" max="7937" width="9.140625" style="189" bestFit="1" customWidth="1"/>
    <col min="7938" max="7938" width="8.28515625" style="189" bestFit="1" customWidth="1"/>
    <col min="7939" max="7941" width="8.28515625" style="189" customWidth="1"/>
    <col min="7942" max="7947" width="0" style="189" hidden="1" customWidth="1"/>
    <col min="7948" max="7948" width="8.42578125" style="189" customWidth="1"/>
    <col min="7949" max="8187" width="11.42578125" style="189"/>
    <col min="8188" max="8188" width="18.140625" style="189" customWidth="1"/>
    <col min="8189" max="8190" width="8.42578125" style="189" bestFit="1" customWidth="1"/>
    <col min="8191" max="8192" width="8.42578125" style="189" customWidth="1"/>
    <col min="8193" max="8193" width="9.140625" style="189" bestFit="1" customWidth="1"/>
    <col min="8194" max="8194" width="8.28515625" style="189" bestFit="1" customWidth="1"/>
    <col min="8195" max="8197" width="8.28515625" style="189" customWidth="1"/>
    <col min="8198" max="8203" width="0" style="189" hidden="1" customWidth="1"/>
    <col min="8204" max="8204" width="8.42578125" style="189" customWidth="1"/>
    <col min="8205" max="8443" width="11.42578125" style="189"/>
    <col min="8444" max="8444" width="18.140625" style="189" customWidth="1"/>
    <col min="8445" max="8446" width="8.42578125" style="189" bestFit="1" customWidth="1"/>
    <col min="8447" max="8448" width="8.42578125" style="189" customWidth="1"/>
    <col min="8449" max="8449" width="9.140625" style="189" bestFit="1" customWidth="1"/>
    <col min="8450" max="8450" width="8.28515625" style="189" bestFit="1" customWidth="1"/>
    <col min="8451" max="8453" width="8.28515625" style="189" customWidth="1"/>
    <col min="8454" max="8459" width="0" style="189" hidden="1" customWidth="1"/>
    <col min="8460" max="8460" width="8.42578125" style="189" customWidth="1"/>
    <col min="8461" max="8699" width="11.42578125" style="189"/>
    <col min="8700" max="8700" width="18.140625" style="189" customWidth="1"/>
    <col min="8701" max="8702" width="8.42578125" style="189" bestFit="1" customWidth="1"/>
    <col min="8703" max="8704" width="8.42578125" style="189" customWidth="1"/>
    <col min="8705" max="8705" width="9.140625" style="189" bestFit="1" customWidth="1"/>
    <col min="8706" max="8706" width="8.28515625" style="189" bestFit="1" customWidth="1"/>
    <col min="8707" max="8709" width="8.28515625" style="189" customWidth="1"/>
    <col min="8710" max="8715" width="0" style="189" hidden="1" customWidth="1"/>
    <col min="8716" max="8716" width="8.42578125" style="189" customWidth="1"/>
    <col min="8717" max="8955" width="11.42578125" style="189"/>
    <col min="8956" max="8956" width="18.140625" style="189" customWidth="1"/>
    <col min="8957" max="8958" width="8.42578125" style="189" bestFit="1" customWidth="1"/>
    <col min="8959" max="8960" width="8.42578125" style="189" customWidth="1"/>
    <col min="8961" max="8961" width="9.140625" style="189" bestFit="1" customWidth="1"/>
    <col min="8962" max="8962" width="8.28515625" style="189" bestFit="1" customWidth="1"/>
    <col min="8963" max="8965" width="8.28515625" style="189" customWidth="1"/>
    <col min="8966" max="8971" width="0" style="189" hidden="1" customWidth="1"/>
    <col min="8972" max="8972" width="8.42578125" style="189" customWidth="1"/>
    <col min="8973" max="9211" width="11.42578125" style="189"/>
    <col min="9212" max="9212" width="18.140625" style="189" customWidth="1"/>
    <col min="9213" max="9214" width="8.42578125" style="189" bestFit="1" customWidth="1"/>
    <col min="9215" max="9216" width="8.42578125" style="189" customWidth="1"/>
    <col min="9217" max="9217" width="9.140625" style="189" bestFit="1" customWidth="1"/>
    <col min="9218" max="9218" width="8.28515625" style="189" bestFit="1" customWidth="1"/>
    <col min="9219" max="9221" width="8.28515625" style="189" customWidth="1"/>
    <col min="9222" max="9227" width="0" style="189" hidden="1" customWidth="1"/>
    <col min="9228" max="9228" width="8.42578125" style="189" customWidth="1"/>
    <col min="9229" max="9467" width="11.42578125" style="189"/>
    <col min="9468" max="9468" width="18.140625" style="189" customWidth="1"/>
    <col min="9469" max="9470" width="8.42578125" style="189" bestFit="1" customWidth="1"/>
    <col min="9471" max="9472" width="8.42578125" style="189" customWidth="1"/>
    <col min="9473" max="9473" width="9.140625" style="189" bestFit="1" customWidth="1"/>
    <col min="9474" max="9474" width="8.28515625" style="189" bestFit="1" customWidth="1"/>
    <col min="9475" max="9477" width="8.28515625" style="189" customWidth="1"/>
    <col min="9478" max="9483" width="0" style="189" hidden="1" customWidth="1"/>
    <col min="9484" max="9484" width="8.42578125" style="189" customWidth="1"/>
    <col min="9485" max="9723" width="11.42578125" style="189"/>
    <col min="9724" max="9724" width="18.140625" style="189" customWidth="1"/>
    <col min="9725" max="9726" width="8.42578125" style="189" bestFit="1" customWidth="1"/>
    <col min="9727" max="9728" width="8.42578125" style="189" customWidth="1"/>
    <col min="9729" max="9729" width="9.140625" style="189" bestFit="1" customWidth="1"/>
    <col min="9730" max="9730" width="8.28515625" style="189" bestFit="1" customWidth="1"/>
    <col min="9731" max="9733" width="8.28515625" style="189" customWidth="1"/>
    <col min="9734" max="9739" width="0" style="189" hidden="1" customWidth="1"/>
    <col min="9740" max="9740" width="8.42578125" style="189" customWidth="1"/>
    <col min="9741" max="9979" width="11.42578125" style="189"/>
    <col min="9980" max="9980" width="18.140625" style="189" customWidth="1"/>
    <col min="9981" max="9982" width="8.42578125" style="189" bestFit="1" customWidth="1"/>
    <col min="9983" max="9984" width="8.42578125" style="189" customWidth="1"/>
    <col min="9985" max="9985" width="9.140625" style="189" bestFit="1" customWidth="1"/>
    <col min="9986" max="9986" width="8.28515625" style="189" bestFit="1" customWidth="1"/>
    <col min="9987" max="9989" width="8.28515625" style="189" customWidth="1"/>
    <col min="9990" max="9995" width="0" style="189" hidden="1" customWidth="1"/>
    <col min="9996" max="9996" width="8.42578125" style="189" customWidth="1"/>
    <col min="9997" max="10235" width="11.42578125" style="189"/>
    <col min="10236" max="10236" width="18.140625" style="189" customWidth="1"/>
    <col min="10237" max="10238" width="8.42578125" style="189" bestFit="1" customWidth="1"/>
    <col min="10239" max="10240" width="8.42578125" style="189" customWidth="1"/>
    <col min="10241" max="10241" width="9.140625" style="189" bestFit="1" customWidth="1"/>
    <col min="10242" max="10242" width="8.28515625" style="189" bestFit="1" customWidth="1"/>
    <col min="10243" max="10245" width="8.28515625" style="189" customWidth="1"/>
    <col min="10246" max="10251" width="0" style="189" hidden="1" customWidth="1"/>
    <col min="10252" max="10252" width="8.42578125" style="189" customWidth="1"/>
    <col min="10253" max="10491" width="11.42578125" style="189"/>
    <col min="10492" max="10492" width="18.140625" style="189" customWidth="1"/>
    <col min="10493" max="10494" width="8.42578125" style="189" bestFit="1" customWidth="1"/>
    <col min="10495" max="10496" width="8.42578125" style="189" customWidth="1"/>
    <col min="10497" max="10497" width="9.140625" style="189" bestFit="1" customWidth="1"/>
    <col min="10498" max="10498" width="8.28515625" style="189" bestFit="1" customWidth="1"/>
    <col min="10499" max="10501" width="8.28515625" style="189" customWidth="1"/>
    <col min="10502" max="10507" width="0" style="189" hidden="1" customWidth="1"/>
    <col min="10508" max="10508" width="8.42578125" style="189" customWidth="1"/>
    <col min="10509" max="10747" width="11.42578125" style="189"/>
    <col min="10748" max="10748" width="18.140625" style="189" customWidth="1"/>
    <col min="10749" max="10750" width="8.42578125" style="189" bestFit="1" customWidth="1"/>
    <col min="10751" max="10752" width="8.42578125" style="189" customWidth="1"/>
    <col min="10753" max="10753" width="9.140625" style="189" bestFit="1" customWidth="1"/>
    <col min="10754" max="10754" width="8.28515625" style="189" bestFit="1" customWidth="1"/>
    <col min="10755" max="10757" width="8.28515625" style="189" customWidth="1"/>
    <col min="10758" max="10763" width="0" style="189" hidden="1" customWidth="1"/>
    <col min="10764" max="10764" width="8.42578125" style="189" customWidth="1"/>
    <col min="10765" max="11003" width="11.42578125" style="189"/>
    <col min="11004" max="11004" width="18.140625" style="189" customWidth="1"/>
    <col min="11005" max="11006" width="8.42578125" style="189" bestFit="1" customWidth="1"/>
    <col min="11007" max="11008" width="8.42578125" style="189" customWidth="1"/>
    <col min="11009" max="11009" width="9.140625" style="189" bestFit="1" customWidth="1"/>
    <col min="11010" max="11010" width="8.28515625" style="189" bestFit="1" customWidth="1"/>
    <col min="11011" max="11013" width="8.28515625" style="189" customWidth="1"/>
    <col min="11014" max="11019" width="0" style="189" hidden="1" customWidth="1"/>
    <col min="11020" max="11020" width="8.42578125" style="189" customWidth="1"/>
    <col min="11021" max="11259" width="11.42578125" style="189"/>
    <col min="11260" max="11260" width="18.140625" style="189" customWidth="1"/>
    <col min="11261" max="11262" width="8.42578125" style="189" bestFit="1" customWidth="1"/>
    <col min="11263" max="11264" width="8.42578125" style="189" customWidth="1"/>
    <col min="11265" max="11265" width="9.140625" style="189" bestFit="1" customWidth="1"/>
    <col min="11266" max="11266" width="8.28515625" style="189" bestFit="1" customWidth="1"/>
    <col min="11267" max="11269" width="8.28515625" style="189" customWidth="1"/>
    <col min="11270" max="11275" width="0" style="189" hidden="1" customWidth="1"/>
    <col min="11276" max="11276" width="8.42578125" style="189" customWidth="1"/>
    <col min="11277" max="11515" width="11.42578125" style="189"/>
    <col min="11516" max="11516" width="18.140625" style="189" customWidth="1"/>
    <col min="11517" max="11518" width="8.42578125" style="189" bestFit="1" customWidth="1"/>
    <col min="11519" max="11520" width="8.42578125" style="189" customWidth="1"/>
    <col min="11521" max="11521" width="9.140625" style="189" bestFit="1" customWidth="1"/>
    <col min="11522" max="11522" width="8.28515625" style="189" bestFit="1" customWidth="1"/>
    <col min="11523" max="11525" width="8.28515625" style="189" customWidth="1"/>
    <col min="11526" max="11531" width="0" style="189" hidden="1" customWidth="1"/>
    <col min="11532" max="11532" width="8.42578125" style="189" customWidth="1"/>
    <col min="11533" max="11771" width="11.42578125" style="189"/>
    <col min="11772" max="11772" width="18.140625" style="189" customWidth="1"/>
    <col min="11773" max="11774" width="8.42578125" style="189" bestFit="1" customWidth="1"/>
    <col min="11775" max="11776" width="8.42578125" style="189" customWidth="1"/>
    <col min="11777" max="11777" width="9.140625" style="189" bestFit="1" customWidth="1"/>
    <col min="11778" max="11778" width="8.28515625" style="189" bestFit="1" customWidth="1"/>
    <col min="11779" max="11781" width="8.28515625" style="189" customWidth="1"/>
    <col min="11782" max="11787" width="0" style="189" hidden="1" customWidth="1"/>
    <col min="11788" max="11788" width="8.42578125" style="189" customWidth="1"/>
    <col min="11789" max="12027" width="11.42578125" style="189"/>
    <col min="12028" max="12028" width="18.140625" style="189" customWidth="1"/>
    <col min="12029" max="12030" width="8.42578125" style="189" bestFit="1" customWidth="1"/>
    <col min="12031" max="12032" width="8.42578125" style="189" customWidth="1"/>
    <col min="12033" max="12033" width="9.140625" style="189" bestFit="1" customWidth="1"/>
    <col min="12034" max="12034" width="8.28515625" style="189" bestFit="1" customWidth="1"/>
    <col min="12035" max="12037" width="8.28515625" style="189" customWidth="1"/>
    <col min="12038" max="12043" width="0" style="189" hidden="1" customWidth="1"/>
    <col min="12044" max="12044" width="8.42578125" style="189" customWidth="1"/>
    <col min="12045" max="12283" width="11.42578125" style="189"/>
    <col min="12284" max="12284" width="18.140625" style="189" customWidth="1"/>
    <col min="12285" max="12286" width="8.42578125" style="189" bestFit="1" customWidth="1"/>
    <col min="12287" max="12288" width="8.42578125" style="189" customWidth="1"/>
    <col min="12289" max="12289" width="9.140625" style="189" bestFit="1" customWidth="1"/>
    <col min="12290" max="12290" width="8.28515625" style="189" bestFit="1" customWidth="1"/>
    <col min="12291" max="12293" width="8.28515625" style="189" customWidth="1"/>
    <col min="12294" max="12299" width="0" style="189" hidden="1" customWidth="1"/>
    <col min="12300" max="12300" width="8.42578125" style="189" customWidth="1"/>
    <col min="12301" max="12539" width="11.42578125" style="189"/>
    <col min="12540" max="12540" width="18.140625" style="189" customWidth="1"/>
    <col min="12541" max="12542" width="8.42578125" style="189" bestFit="1" customWidth="1"/>
    <col min="12543" max="12544" width="8.42578125" style="189" customWidth="1"/>
    <col min="12545" max="12545" width="9.140625" style="189" bestFit="1" customWidth="1"/>
    <col min="12546" max="12546" width="8.28515625" style="189" bestFit="1" customWidth="1"/>
    <col min="12547" max="12549" width="8.28515625" style="189" customWidth="1"/>
    <col min="12550" max="12555" width="0" style="189" hidden="1" customWidth="1"/>
    <col min="12556" max="12556" width="8.42578125" style="189" customWidth="1"/>
    <col min="12557" max="12795" width="11.42578125" style="189"/>
    <col min="12796" max="12796" width="18.140625" style="189" customWidth="1"/>
    <col min="12797" max="12798" width="8.42578125" style="189" bestFit="1" customWidth="1"/>
    <col min="12799" max="12800" width="8.42578125" style="189" customWidth="1"/>
    <col min="12801" max="12801" width="9.140625" style="189" bestFit="1" customWidth="1"/>
    <col min="12802" max="12802" width="8.28515625" style="189" bestFit="1" customWidth="1"/>
    <col min="12803" max="12805" width="8.28515625" style="189" customWidth="1"/>
    <col min="12806" max="12811" width="0" style="189" hidden="1" customWidth="1"/>
    <col min="12812" max="12812" width="8.42578125" style="189" customWidth="1"/>
    <col min="12813" max="13051" width="11.42578125" style="189"/>
    <col min="13052" max="13052" width="18.140625" style="189" customWidth="1"/>
    <col min="13053" max="13054" width="8.42578125" style="189" bestFit="1" customWidth="1"/>
    <col min="13055" max="13056" width="8.42578125" style="189" customWidth="1"/>
    <col min="13057" max="13057" width="9.140625" style="189" bestFit="1" customWidth="1"/>
    <col min="13058" max="13058" width="8.28515625" style="189" bestFit="1" customWidth="1"/>
    <col min="13059" max="13061" width="8.28515625" style="189" customWidth="1"/>
    <col min="13062" max="13067" width="0" style="189" hidden="1" customWidth="1"/>
    <col min="13068" max="13068" width="8.42578125" style="189" customWidth="1"/>
    <col min="13069" max="13307" width="11.42578125" style="189"/>
    <col min="13308" max="13308" width="18.140625" style="189" customWidth="1"/>
    <col min="13309" max="13310" width="8.42578125" style="189" bestFit="1" customWidth="1"/>
    <col min="13311" max="13312" width="8.42578125" style="189" customWidth="1"/>
    <col min="13313" max="13313" width="9.140625" style="189" bestFit="1" customWidth="1"/>
    <col min="13314" max="13314" width="8.28515625" style="189" bestFit="1" customWidth="1"/>
    <col min="13315" max="13317" width="8.28515625" style="189" customWidth="1"/>
    <col min="13318" max="13323" width="0" style="189" hidden="1" customWidth="1"/>
    <col min="13324" max="13324" width="8.42578125" style="189" customWidth="1"/>
    <col min="13325" max="13563" width="11.42578125" style="189"/>
    <col min="13564" max="13564" width="18.140625" style="189" customWidth="1"/>
    <col min="13565" max="13566" width="8.42578125" style="189" bestFit="1" customWidth="1"/>
    <col min="13567" max="13568" width="8.42578125" style="189" customWidth="1"/>
    <col min="13569" max="13569" width="9.140625" style="189" bestFit="1" customWidth="1"/>
    <col min="13570" max="13570" width="8.28515625" style="189" bestFit="1" customWidth="1"/>
    <col min="13571" max="13573" width="8.28515625" style="189" customWidth="1"/>
    <col min="13574" max="13579" width="0" style="189" hidden="1" customWidth="1"/>
    <col min="13580" max="13580" width="8.42578125" style="189" customWidth="1"/>
    <col min="13581" max="13819" width="11.42578125" style="189"/>
    <col min="13820" max="13820" width="18.140625" style="189" customWidth="1"/>
    <col min="13821" max="13822" width="8.42578125" style="189" bestFit="1" customWidth="1"/>
    <col min="13823" max="13824" width="8.42578125" style="189" customWidth="1"/>
    <col min="13825" max="13825" width="9.140625" style="189" bestFit="1" customWidth="1"/>
    <col min="13826" max="13826" width="8.28515625" style="189" bestFit="1" customWidth="1"/>
    <col min="13827" max="13829" width="8.28515625" style="189" customWidth="1"/>
    <col min="13830" max="13835" width="0" style="189" hidden="1" customWidth="1"/>
    <col min="13836" max="13836" width="8.42578125" style="189" customWidth="1"/>
    <col min="13837" max="14075" width="11.42578125" style="189"/>
    <col min="14076" max="14076" width="18.140625" style="189" customWidth="1"/>
    <col min="14077" max="14078" width="8.42578125" style="189" bestFit="1" customWidth="1"/>
    <col min="14079" max="14080" width="8.42578125" style="189" customWidth="1"/>
    <col min="14081" max="14081" width="9.140625" style="189" bestFit="1" customWidth="1"/>
    <col min="14082" max="14082" width="8.28515625" style="189" bestFit="1" customWidth="1"/>
    <col min="14083" max="14085" width="8.28515625" style="189" customWidth="1"/>
    <col min="14086" max="14091" width="0" style="189" hidden="1" customWidth="1"/>
    <col min="14092" max="14092" width="8.42578125" style="189" customWidth="1"/>
    <col min="14093" max="14331" width="11.42578125" style="189"/>
    <col min="14332" max="14332" width="18.140625" style="189" customWidth="1"/>
    <col min="14333" max="14334" width="8.42578125" style="189" bestFit="1" customWidth="1"/>
    <col min="14335" max="14336" width="8.42578125" style="189" customWidth="1"/>
    <col min="14337" max="14337" width="9.140625" style="189" bestFit="1" customWidth="1"/>
    <col min="14338" max="14338" width="8.28515625" style="189" bestFit="1" customWidth="1"/>
    <col min="14339" max="14341" width="8.28515625" style="189" customWidth="1"/>
    <col min="14342" max="14347" width="0" style="189" hidden="1" customWidth="1"/>
    <col min="14348" max="14348" width="8.42578125" style="189" customWidth="1"/>
    <col min="14349" max="14587" width="11.42578125" style="189"/>
    <col min="14588" max="14588" width="18.140625" style="189" customWidth="1"/>
    <col min="14589" max="14590" width="8.42578125" style="189" bestFit="1" customWidth="1"/>
    <col min="14591" max="14592" width="8.42578125" style="189" customWidth="1"/>
    <col min="14593" max="14593" width="9.140625" style="189" bestFit="1" customWidth="1"/>
    <col min="14594" max="14594" width="8.28515625" style="189" bestFit="1" customWidth="1"/>
    <col min="14595" max="14597" width="8.28515625" style="189" customWidth="1"/>
    <col min="14598" max="14603" width="0" style="189" hidden="1" customWidth="1"/>
    <col min="14604" max="14604" width="8.42578125" style="189" customWidth="1"/>
    <col min="14605" max="14843" width="11.42578125" style="189"/>
    <col min="14844" max="14844" width="18.140625" style="189" customWidth="1"/>
    <col min="14845" max="14846" width="8.42578125" style="189" bestFit="1" customWidth="1"/>
    <col min="14847" max="14848" width="8.42578125" style="189" customWidth="1"/>
    <col min="14849" max="14849" width="9.140625" style="189" bestFit="1" customWidth="1"/>
    <col min="14850" max="14850" width="8.28515625" style="189" bestFit="1" customWidth="1"/>
    <col min="14851" max="14853" width="8.28515625" style="189" customWidth="1"/>
    <col min="14854" max="14859" width="0" style="189" hidden="1" customWidth="1"/>
    <col min="14860" max="14860" width="8.42578125" style="189" customWidth="1"/>
    <col min="14861" max="15099" width="11.42578125" style="189"/>
    <col min="15100" max="15100" width="18.140625" style="189" customWidth="1"/>
    <col min="15101" max="15102" width="8.42578125" style="189" bestFit="1" customWidth="1"/>
    <col min="15103" max="15104" width="8.42578125" style="189" customWidth="1"/>
    <col min="15105" max="15105" width="9.140625" style="189" bestFit="1" customWidth="1"/>
    <col min="15106" max="15106" width="8.28515625" style="189" bestFit="1" customWidth="1"/>
    <col min="15107" max="15109" width="8.28515625" style="189" customWidth="1"/>
    <col min="15110" max="15115" width="0" style="189" hidden="1" customWidth="1"/>
    <col min="15116" max="15116" width="8.42578125" style="189" customWidth="1"/>
    <col min="15117" max="15355" width="11.42578125" style="189"/>
    <col min="15356" max="15356" width="18.140625" style="189" customWidth="1"/>
    <col min="15357" max="15358" width="8.42578125" style="189" bestFit="1" customWidth="1"/>
    <col min="15359" max="15360" width="8.42578125" style="189" customWidth="1"/>
    <col min="15361" max="15361" width="9.140625" style="189" bestFit="1" customWidth="1"/>
    <col min="15362" max="15362" width="8.28515625" style="189" bestFit="1" customWidth="1"/>
    <col min="15363" max="15365" width="8.28515625" style="189" customWidth="1"/>
    <col min="15366" max="15371" width="0" style="189" hidden="1" customWidth="1"/>
    <col min="15372" max="15372" width="8.42578125" style="189" customWidth="1"/>
    <col min="15373" max="15611" width="11.42578125" style="189"/>
    <col min="15612" max="15612" width="18.140625" style="189" customWidth="1"/>
    <col min="15613" max="15614" width="8.42578125" style="189" bestFit="1" customWidth="1"/>
    <col min="15615" max="15616" width="8.42578125" style="189" customWidth="1"/>
    <col min="15617" max="15617" width="9.140625" style="189" bestFit="1" customWidth="1"/>
    <col min="15618" max="15618" width="8.28515625" style="189" bestFit="1" customWidth="1"/>
    <col min="15619" max="15621" width="8.28515625" style="189" customWidth="1"/>
    <col min="15622" max="15627" width="0" style="189" hidden="1" customWidth="1"/>
    <col min="15628" max="15628" width="8.42578125" style="189" customWidth="1"/>
    <col min="15629" max="15867" width="11.42578125" style="189"/>
    <col min="15868" max="15868" width="18.140625" style="189" customWidth="1"/>
    <col min="15869" max="15870" width="8.42578125" style="189" bestFit="1" customWidth="1"/>
    <col min="15871" max="15872" width="8.42578125" style="189" customWidth="1"/>
    <col min="15873" max="15873" width="9.140625" style="189" bestFit="1" customWidth="1"/>
    <col min="15874" max="15874" width="8.28515625" style="189" bestFit="1" customWidth="1"/>
    <col min="15875" max="15877" width="8.28515625" style="189" customWidth="1"/>
    <col min="15878" max="15883" width="0" style="189" hidden="1" customWidth="1"/>
    <col min="15884" max="15884" width="8.42578125" style="189" customWidth="1"/>
    <col min="15885" max="16123" width="11.42578125" style="189"/>
    <col min="16124" max="16124" width="18.140625" style="189" customWidth="1"/>
    <col min="16125" max="16126" width="8.42578125" style="189" bestFit="1" customWidth="1"/>
    <col min="16127" max="16128" width="8.42578125" style="189" customWidth="1"/>
    <col min="16129" max="16129" width="9.140625" style="189" bestFit="1" customWidth="1"/>
    <col min="16130" max="16130" width="8.28515625" style="189" bestFit="1" customWidth="1"/>
    <col min="16131" max="16133" width="8.28515625" style="189" customWidth="1"/>
    <col min="16134" max="16139" width="0" style="189" hidden="1" customWidth="1"/>
    <col min="16140" max="16140" width="8.42578125" style="189" customWidth="1"/>
    <col min="16141" max="16384" width="11.42578125" style="189"/>
  </cols>
  <sheetData>
    <row r="1" spans="1:16" s="190" customFormat="1" x14ac:dyDescent="0.2"/>
    <row r="2" spans="1:16" s="190" customFormat="1" x14ac:dyDescent="0.2">
      <c r="A2" s="217" t="s">
        <v>121</v>
      </c>
    </row>
    <row r="3" spans="1:16" s="190" customFormat="1" ht="15" x14ac:dyDescent="0.25">
      <c r="A3" s="217" t="s">
        <v>122</v>
      </c>
      <c r="J3" s="359"/>
    </row>
    <row r="4" spans="1:16" s="190" customFormat="1" x14ac:dyDescent="0.2"/>
    <row r="5" spans="1:16" s="190" customFormat="1" ht="12.75" x14ac:dyDescent="0.2">
      <c r="B5" s="425" t="s">
        <v>111</v>
      </c>
      <c r="C5" s="425"/>
      <c r="D5" s="425"/>
      <c r="E5" s="425"/>
      <c r="F5" s="425"/>
      <c r="G5" s="425"/>
      <c r="H5" s="425"/>
      <c r="I5" s="425"/>
      <c r="J5" s="425"/>
      <c r="K5" s="425"/>
      <c r="M5" s="390" t="s">
        <v>595</v>
      </c>
      <c r="O5" s="360"/>
    </row>
    <row r="6" spans="1:16" s="190" customFormat="1" ht="12.75" x14ac:dyDescent="0.2">
      <c r="B6" s="438" t="str">
        <f>'Solicitudes Regiones'!$B$6:$P$6</f>
        <v>Acumuladas de julio de 2008 a septiembre de 2018</v>
      </c>
      <c r="C6" s="438"/>
      <c r="D6" s="438"/>
      <c r="E6" s="438"/>
      <c r="F6" s="438"/>
      <c r="G6" s="438"/>
      <c r="H6" s="438"/>
      <c r="I6" s="438"/>
      <c r="J6" s="438"/>
      <c r="K6" s="438"/>
      <c r="L6" s="238"/>
    </row>
    <row r="7" spans="1:16" s="193" customFormat="1" x14ac:dyDescent="0.2">
      <c r="B7" s="191"/>
      <c r="C7" s="192"/>
      <c r="D7" s="192"/>
      <c r="E7" s="192"/>
      <c r="F7" s="192"/>
      <c r="G7" s="192"/>
      <c r="H7" s="192"/>
      <c r="I7" s="192"/>
      <c r="J7" s="192"/>
      <c r="K7" s="192"/>
      <c r="L7" s="192"/>
    </row>
    <row r="8" spans="1:16" ht="15" customHeight="1" x14ac:dyDescent="0.2">
      <c r="B8" s="454" t="s">
        <v>73</v>
      </c>
      <c r="C8" s="455"/>
      <c r="D8" s="455"/>
      <c r="E8" s="455"/>
      <c r="F8" s="455"/>
      <c r="G8" s="455"/>
      <c r="H8" s="455"/>
      <c r="I8" s="455"/>
      <c r="J8" s="455"/>
      <c r="K8" s="456"/>
      <c r="L8" s="208"/>
    </row>
    <row r="9" spans="1:16" ht="20.25" customHeight="1" x14ac:dyDescent="0.2">
      <c r="B9" s="453" t="s">
        <v>74</v>
      </c>
      <c r="C9" s="454" t="s">
        <v>2</v>
      </c>
      <c r="D9" s="455"/>
      <c r="E9" s="455"/>
      <c r="F9" s="455"/>
      <c r="G9" s="455"/>
      <c r="H9" s="455"/>
      <c r="I9" s="455"/>
      <c r="J9" s="455"/>
      <c r="K9" s="456"/>
    </row>
    <row r="10" spans="1:16" ht="24" x14ac:dyDescent="0.2">
      <c r="B10" s="453"/>
      <c r="C10" s="186" t="s">
        <v>75</v>
      </c>
      <c r="D10" s="186" t="s">
        <v>76</v>
      </c>
      <c r="E10" s="186" t="s">
        <v>77</v>
      </c>
      <c r="F10" s="186" t="s">
        <v>78</v>
      </c>
      <c r="G10" s="186" t="s">
        <v>8</v>
      </c>
      <c r="H10" s="186" t="s">
        <v>79</v>
      </c>
      <c r="I10" s="186" t="s">
        <v>80</v>
      </c>
      <c r="J10" s="186" t="s">
        <v>81</v>
      </c>
      <c r="K10" s="247" t="s">
        <v>46</v>
      </c>
    </row>
    <row r="11" spans="1:16" x14ac:dyDescent="0.2">
      <c r="B11" s="181" t="s">
        <v>368</v>
      </c>
      <c r="C11" s="181">
        <v>3758</v>
      </c>
      <c r="D11" s="181">
        <v>2356</v>
      </c>
      <c r="E11" s="181">
        <f>C11+D11</f>
        <v>6114</v>
      </c>
      <c r="F11" s="182">
        <f>E11/$E$23</f>
        <v>0.30472488038277512</v>
      </c>
      <c r="G11" s="181">
        <v>12406</v>
      </c>
      <c r="H11" s="181">
        <v>1006</v>
      </c>
      <c r="I11" s="181">
        <f>G11+H11</f>
        <v>13412</v>
      </c>
      <c r="J11" s="182">
        <f>I11/$I$23</f>
        <v>0.39513301711693133</v>
      </c>
      <c r="K11" s="181">
        <f t="shared" ref="K11:K22" si="0">E11+I11</f>
        <v>19526</v>
      </c>
      <c r="P11" s="194"/>
    </row>
    <row r="12" spans="1:16" x14ac:dyDescent="0.2">
      <c r="B12" s="181" t="s">
        <v>369</v>
      </c>
      <c r="C12" s="181">
        <v>155</v>
      </c>
      <c r="D12" s="181">
        <v>127</v>
      </c>
      <c r="E12" s="181">
        <f t="shared" ref="E12:E22" si="1">C12+D12</f>
        <v>282</v>
      </c>
      <c r="F12" s="182">
        <f t="shared" ref="F12:F22" si="2">E12/$E$23</f>
        <v>1.4055023923444977E-2</v>
      </c>
      <c r="G12" s="181">
        <v>469</v>
      </c>
      <c r="H12" s="181">
        <v>41</v>
      </c>
      <c r="I12" s="181">
        <f t="shared" ref="I12:I22" si="3">G12+H12</f>
        <v>510</v>
      </c>
      <c r="J12" s="182">
        <f t="shared" ref="J12:J22" si="4">I12/$I$23</f>
        <v>1.5025189287923872E-2</v>
      </c>
      <c r="K12" s="181">
        <f t="shared" si="0"/>
        <v>792</v>
      </c>
      <c r="P12" s="194"/>
    </row>
    <row r="13" spans="1:16" x14ac:dyDescent="0.2">
      <c r="B13" s="181" t="s">
        <v>370</v>
      </c>
      <c r="C13" s="181">
        <v>622</v>
      </c>
      <c r="D13" s="181">
        <v>451</v>
      </c>
      <c r="E13" s="181">
        <f t="shared" si="1"/>
        <v>1073</v>
      </c>
      <c r="F13" s="182">
        <f t="shared" si="2"/>
        <v>5.3478867623604466E-2</v>
      </c>
      <c r="G13" s="181">
        <v>1415</v>
      </c>
      <c r="H13" s="181">
        <v>162</v>
      </c>
      <c r="I13" s="181">
        <f t="shared" si="3"/>
        <v>1577</v>
      </c>
      <c r="J13" s="182">
        <f t="shared" si="4"/>
        <v>4.6460242170697934E-2</v>
      </c>
      <c r="K13" s="181">
        <f t="shared" si="0"/>
        <v>2650</v>
      </c>
      <c r="P13" s="194"/>
    </row>
    <row r="14" spans="1:16" x14ac:dyDescent="0.2">
      <c r="B14" s="181" t="s">
        <v>62</v>
      </c>
      <c r="C14" s="181">
        <v>668</v>
      </c>
      <c r="D14" s="181">
        <v>493</v>
      </c>
      <c r="E14" s="181">
        <f t="shared" si="1"/>
        <v>1161</v>
      </c>
      <c r="F14" s="182">
        <f t="shared" si="2"/>
        <v>5.7864832535885168E-2</v>
      </c>
      <c r="G14" s="181">
        <v>1668</v>
      </c>
      <c r="H14" s="181">
        <v>153</v>
      </c>
      <c r="I14" s="181">
        <f t="shared" si="3"/>
        <v>1821</v>
      </c>
      <c r="J14" s="182">
        <f t="shared" si="4"/>
        <v>5.3648764104528179E-2</v>
      </c>
      <c r="K14" s="181">
        <f t="shared" si="0"/>
        <v>2982</v>
      </c>
      <c r="P14" s="194"/>
    </row>
    <row r="15" spans="1:16" x14ac:dyDescent="0.2">
      <c r="B15" s="181" t="s">
        <v>371</v>
      </c>
      <c r="C15" s="181">
        <v>230</v>
      </c>
      <c r="D15" s="181">
        <v>210</v>
      </c>
      <c r="E15" s="181">
        <f t="shared" si="1"/>
        <v>440</v>
      </c>
      <c r="F15" s="182">
        <f t="shared" si="2"/>
        <v>2.1929824561403508E-2</v>
      </c>
      <c r="G15" s="181">
        <v>670</v>
      </c>
      <c r="H15" s="181">
        <v>67</v>
      </c>
      <c r="I15" s="181">
        <f t="shared" si="3"/>
        <v>737</v>
      </c>
      <c r="J15" s="182">
        <f t="shared" si="4"/>
        <v>2.1712871578823321E-2</v>
      </c>
      <c r="K15" s="181">
        <f t="shared" si="0"/>
        <v>1177</v>
      </c>
      <c r="P15" s="194"/>
    </row>
    <row r="16" spans="1:16" ht="24" x14ac:dyDescent="0.2">
      <c r="B16" s="181" t="s">
        <v>372</v>
      </c>
      <c r="C16" s="181">
        <v>675</v>
      </c>
      <c r="D16" s="181">
        <v>538</v>
      </c>
      <c r="E16" s="181">
        <f t="shared" si="1"/>
        <v>1213</v>
      </c>
      <c r="F16" s="182">
        <f t="shared" si="2"/>
        <v>6.0456539074960125E-2</v>
      </c>
      <c r="G16" s="181">
        <v>1454</v>
      </c>
      <c r="H16" s="181">
        <v>213</v>
      </c>
      <c r="I16" s="181">
        <f t="shared" si="3"/>
        <v>1667</v>
      </c>
      <c r="J16" s="182">
        <f t="shared" si="4"/>
        <v>4.9111746162684503E-2</v>
      </c>
      <c r="K16" s="181">
        <f t="shared" si="0"/>
        <v>2880</v>
      </c>
      <c r="P16" s="194"/>
    </row>
    <row r="17" spans="2:16" x14ac:dyDescent="0.2">
      <c r="B17" s="181" t="s">
        <v>373</v>
      </c>
      <c r="C17" s="181">
        <v>786</v>
      </c>
      <c r="D17" s="181">
        <v>674</v>
      </c>
      <c r="E17" s="181">
        <f t="shared" si="1"/>
        <v>1460</v>
      </c>
      <c r="F17" s="182">
        <f t="shared" si="2"/>
        <v>7.2767145135566189E-2</v>
      </c>
      <c r="G17" s="181">
        <v>1992</v>
      </c>
      <c r="H17" s="181">
        <v>189</v>
      </c>
      <c r="I17" s="181">
        <f t="shared" si="3"/>
        <v>2181</v>
      </c>
      <c r="J17" s="182">
        <f t="shared" si="4"/>
        <v>6.4254780072474441E-2</v>
      </c>
      <c r="K17" s="181">
        <f t="shared" si="0"/>
        <v>3641</v>
      </c>
      <c r="P17" s="194"/>
    </row>
    <row r="18" spans="2:16" x14ac:dyDescent="0.2">
      <c r="B18" s="181" t="s">
        <v>374</v>
      </c>
      <c r="C18" s="181">
        <v>1348</v>
      </c>
      <c r="D18" s="181">
        <v>953</v>
      </c>
      <c r="E18" s="181">
        <f t="shared" si="1"/>
        <v>2301</v>
      </c>
      <c r="F18" s="182">
        <f t="shared" si="2"/>
        <v>0.11468301435406698</v>
      </c>
      <c r="G18" s="181">
        <v>2260</v>
      </c>
      <c r="H18" s="181">
        <v>301</v>
      </c>
      <c r="I18" s="181">
        <f t="shared" si="3"/>
        <v>2561</v>
      </c>
      <c r="J18" s="182">
        <f t="shared" si="4"/>
        <v>7.5450019149751052E-2</v>
      </c>
      <c r="K18" s="181">
        <f t="shared" si="0"/>
        <v>4862</v>
      </c>
      <c r="P18" s="194"/>
    </row>
    <row r="19" spans="2:16" x14ac:dyDescent="0.2">
      <c r="B19" s="181" t="s">
        <v>375</v>
      </c>
      <c r="C19" s="181">
        <v>1357</v>
      </c>
      <c r="D19" s="181">
        <v>811</v>
      </c>
      <c r="E19" s="181">
        <f t="shared" si="1"/>
        <v>2168</v>
      </c>
      <c r="F19" s="182">
        <f t="shared" si="2"/>
        <v>0.10805422647527911</v>
      </c>
      <c r="G19" s="181">
        <v>4072</v>
      </c>
      <c r="H19" s="181">
        <v>371</v>
      </c>
      <c r="I19" s="181">
        <f t="shared" si="3"/>
        <v>4443</v>
      </c>
      <c r="J19" s="182">
        <f t="shared" si="4"/>
        <v>0.13089591373773679</v>
      </c>
      <c r="K19" s="181">
        <f t="shared" si="0"/>
        <v>6611</v>
      </c>
      <c r="P19" s="194"/>
    </row>
    <row r="20" spans="2:16" x14ac:dyDescent="0.2">
      <c r="B20" s="181" t="s">
        <v>376</v>
      </c>
      <c r="C20" s="181">
        <v>547</v>
      </c>
      <c r="D20" s="181">
        <v>352</v>
      </c>
      <c r="E20" s="181">
        <f t="shared" si="1"/>
        <v>899</v>
      </c>
      <c r="F20" s="182">
        <f t="shared" si="2"/>
        <v>4.4806618819776711E-2</v>
      </c>
      <c r="G20" s="181">
        <v>916</v>
      </c>
      <c r="H20" s="181">
        <v>95</v>
      </c>
      <c r="I20" s="181">
        <f t="shared" si="3"/>
        <v>1011</v>
      </c>
      <c r="J20" s="182">
        <f t="shared" si="4"/>
        <v>2.9785228176649088E-2</v>
      </c>
      <c r="K20" s="181">
        <f t="shared" si="0"/>
        <v>1910</v>
      </c>
      <c r="P20" s="194"/>
    </row>
    <row r="21" spans="2:16" x14ac:dyDescent="0.2">
      <c r="B21" s="181" t="s">
        <v>377</v>
      </c>
      <c r="C21" s="181">
        <v>420</v>
      </c>
      <c r="D21" s="181">
        <v>310</v>
      </c>
      <c r="E21" s="181">
        <f t="shared" si="1"/>
        <v>730</v>
      </c>
      <c r="F21" s="182">
        <f t="shared" si="2"/>
        <v>3.6383572567783094E-2</v>
      </c>
      <c r="G21" s="181">
        <v>641</v>
      </c>
      <c r="H21" s="181">
        <v>90</v>
      </c>
      <c r="I21" s="181">
        <f t="shared" si="3"/>
        <v>731</v>
      </c>
      <c r="J21" s="182">
        <f t="shared" si="4"/>
        <v>2.1536104646024217E-2</v>
      </c>
      <c r="K21" s="181">
        <f t="shared" si="0"/>
        <v>1461</v>
      </c>
      <c r="P21" s="194"/>
    </row>
    <row r="22" spans="2:16" x14ac:dyDescent="0.2">
      <c r="B22" s="181" t="s">
        <v>378</v>
      </c>
      <c r="C22" s="181">
        <v>1387</v>
      </c>
      <c r="D22" s="181">
        <v>836</v>
      </c>
      <c r="E22" s="181">
        <f t="shared" si="1"/>
        <v>2223</v>
      </c>
      <c r="F22" s="182">
        <f t="shared" si="2"/>
        <v>0.11079545454545454</v>
      </c>
      <c r="G22" s="181">
        <v>2965</v>
      </c>
      <c r="H22" s="181">
        <v>327</v>
      </c>
      <c r="I22" s="181">
        <f t="shared" si="3"/>
        <v>3292</v>
      </c>
      <c r="J22" s="182">
        <f t="shared" si="4"/>
        <v>9.6986123795775273E-2</v>
      </c>
      <c r="K22" s="181">
        <f t="shared" si="0"/>
        <v>5515</v>
      </c>
      <c r="P22" s="194"/>
    </row>
    <row r="23" spans="2:16" x14ac:dyDescent="0.2">
      <c r="B23" s="183" t="s">
        <v>66</v>
      </c>
      <c r="C23" s="181">
        <f t="shared" ref="C23:H23" si="5">SUM(C11:C22)</f>
        <v>11953</v>
      </c>
      <c r="D23" s="181">
        <f t="shared" si="5"/>
        <v>8111</v>
      </c>
      <c r="E23" s="183">
        <f t="shared" ref="E23" si="6">C23+D23</f>
        <v>20064</v>
      </c>
      <c r="F23" s="185">
        <f t="shared" ref="F23" si="7">E23/$E$23</f>
        <v>1</v>
      </c>
      <c r="G23" s="181">
        <f t="shared" si="5"/>
        <v>30928</v>
      </c>
      <c r="H23" s="181">
        <f t="shared" si="5"/>
        <v>3015</v>
      </c>
      <c r="I23" s="183">
        <f t="shared" ref="I23" si="8">G23+H23</f>
        <v>33943</v>
      </c>
      <c r="J23" s="185">
        <f t="shared" ref="J23" si="9">I23/$I$23</f>
        <v>1</v>
      </c>
      <c r="K23" s="183">
        <f t="shared" ref="K23:K24" si="10">E23+I23</f>
        <v>54007</v>
      </c>
      <c r="P23" s="194"/>
    </row>
    <row r="24" spans="2:16" ht="25.5" customHeight="1" x14ac:dyDescent="0.2">
      <c r="B24" s="195" t="s">
        <v>82</v>
      </c>
      <c r="C24" s="196">
        <f>+C23/$K$23</f>
        <v>0.22132316181235764</v>
      </c>
      <c r="D24" s="196">
        <f>+D23/$K$23</f>
        <v>0.1501842353768956</v>
      </c>
      <c r="E24" s="197">
        <f>C24+D24</f>
        <v>0.37150739718925324</v>
      </c>
      <c r="F24" s="197"/>
      <c r="G24" s="196">
        <f>+G23/$K$23</f>
        <v>0.57266650619364157</v>
      </c>
      <c r="H24" s="196">
        <f>+H23/$K$23</f>
        <v>5.5826096617105192E-2</v>
      </c>
      <c r="I24" s="197">
        <f>G24+H24</f>
        <v>0.6284926028107467</v>
      </c>
      <c r="J24" s="197"/>
      <c r="K24" s="197">
        <f t="shared" si="10"/>
        <v>1</v>
      </c>
    </row>
    <row r="25" spans="2:16" x14ac:dyDescent="0.2">
      <c r="B25" s="198"/>
      <c r="C25" s="199"/>
      <c r="D25" s="199"/>
      <c r="E25" s="200"/>
      <c r="F25" s="200"/>
      <c r="G25" s="199"/>
      <c r="H25" s="199"/>
      <c r="I25" s="200"/>
      <c r="J25" s="200"/>
      <c r="K25" s="200"/>
      <c r="L25" s="200"/>
    </row>
    <row r="26" spans="2:16" ht="12.75" x14ac:dyDescent="0.2">
      <c r="B26" s="425" t="s">
        <v>112</v>
      </c>
      <c r="C26" s="425"/>
      <c r="D26" s="425"/>
      <c r="E26" s="425"/>
      <c r="F26" s="425"/>
      <c r="G26" s="425"/>
      <c r="H26" s="425"/>
      <c r="I26" s="425"/>
      <c r="J26" s="425"/>
      <c r="K26" s="425"/>
      <c r="L26" s="200"/>
    </row>
    <row r="27" spans="2:16" ht="12.75" x14ac:dyDescent="0.2">
      <c r="B27" s="438" t="str">
        <f>'Solicitudes Regiones'!$B$6:$P$6</f>
        <v>Acumuladas de julio de 2008 a septiembre de 2018</v>
      </c>
      <c r="C27" s="438"/>
      <c r="D27" s="438"/>
      <c r="E27" s="438"/>
      <c r="F27" s="438"/>
      <c r="G27" s="438"/>
      <c r="H27" s="438"/>
      <c r="I27" s="438"/>
      <c r="J27" s="438"/>
      <c r="K27" s="438"/>
      <c r="L27" s="200"/>
    </row>
    <row r="28" spans="2:16" x14ac:dyDescent="0.2">
      <c r="B28" s="188"/>
      <c r="C28" s="201"/>
      <c r="D28" s="201"/>
      <c r="E28" s="201"/>
      <c r="F28" s="201"/>
      <c r="G28" s="201"/>
      <c r="H28" s="201"/>
      <c r="I28" s="201"/>
      <c r="J28" s="201"/>
      <c r="K28" s="201"/>
    </row>
    <row r="29" spans="2:16" ht="15" customHeight="1" x14ac:dyDescent="0.2">
      <c r="B29" s="453" t="s">
        <v>83</v>
      </c>
      <c r="C29" s="453"/>
      <c r="D29" s="453"/>
      <c r="E29" s="453"/>
      <c r="F29" s="453"/>
      <c r="G29" s="453"/>
      <c r="H29" s="453"/>
      <c r="I29" s="453"/>
      <c r="J29" s="453"/>
      <c r="K29" s="453"/>
      <c r="L29" s="202"/>
    </row>
    <row r="30" spans="2:16" ht="15" customHeight="1" x14ac:dyDescent="0.2">
      <c r="B30" s="453" t="s">
        <v>74</v>
      </c>
      <c r="C30" s="453" t="s">
        <v>2</v>
      </c>
      <c r="D30" s="453"/>
      <c r="E30" s="453"/>
      <c r="F30" s="453"/>
      <c r="G30" s="453"/>
      <c r="H30" s="453"/>
      <c r="I30" s="453"/>
      <c r="J30" s="453"/>
      <c r="K30" s="453"/>
    </row>
    <row r="31" spans="2:16" ht="24" x14ac:dyDescent="0.2">
      <c r="B31" s="453"/>
      <c r="C31" s="186" t="s">
        <v>75</v>
      </c>
      <c r="D31" s="186" t="s">
        <v>76</v>
      </c>
      <c r="E31" s="186" t="s">
        <v>77</v>
      </c>
      <c r="F31" s="186" t="s">
        <v>78</v>
      </c>
      <c r="G31" s="186" t="s">
        <v>8</v>
      </c>
      <c r="H31" s="186" t="s">
        <v>79</v>
      </c>
      <c r="I31" s="186" t="s">
        <v>80</v>
      </c>
      <c r="J31" s="186" t="s">
        <v>81</v>
      </c>
      <c r="K31" s="187" t="s">
        <v>46</v>
      </c>
    </row>
    <row r="32" spans="2:16" x14ac:dyDescent="0.2">
      <c r="B32" s="181" t="s">
        <v>368</v>
      </c>
      <c r="C32" s="181">
        <v>3440</v>
      </c>
      <c r="D32" s="181">
        <v>1774</v>
      </c>
      <c r="E32" s="181">
        <f>C32+D32</f>
        <v>5214</v>
      </c>
      <c r="F32" s="182">
        <f>E32/$E$44</f>
        <v>0.31377504964795089</v>
      </c>
      <c r="G32" s="181">
        <v>10528</v>
      </c>
      <c r="H32" s="181">
        <v>832</v>
      </c>
      <c r="I32" s="181">
        <f>G32+H32</f>
        <v>11360</v>
      </c>
      <c r="J32" s="182">
        <f>I32/$I$44</f>
        <v>0.39257697757196669</v>
      </c>
      <c r="K32" s="181">
        <f t="shared" ref="K32:K43" si="11">E32+I32</f>
        <v>16574</v>
      </c>
    </row>
    <row r="33" spans="2:11" x14ac:dyDescent="0.2">
      <c r="B33" s="181" t="s">
        <v>369</v>
      </c>
      <c r="C33" s="181">
        <v>144</v>
      </c>
      <c r="D33" s="181">
        <v>83</v>
      </c>
      <c r="E33" s="181">
        <f t="shared" ref="E33:E43" si="12">C33+D33</f>
        <v>227</v>
      </c>
      <c r="F33" s="182">
        <f t="shared" ref="F33:F43" si="13">E33/$E$44</f>
        <v>1.3660708912559428E-2</v>
      </c>
      <c r="G33" s="181">
        <v>411</v>
      </c>
      <c r="H33" s="181">
        <v>33</v>
      </c>
      <c r="I33" s="181">
        <f t="shared" ref="I33:I43" si="14">G33+H33</f>
        <v>444</v>
      </c>
      <c r="J33" s="182">
        <f t="shared" ref="J33:J43" si="15">I33/$I$44</f>
        <v>1.5343677644538135E-2</v>
      </c>
      <c r="K33" s="181">
        <f t="shared" si="11"/>
        <v>671</v>
      </c>
    </row>
    <row r="34" spans="2:11" x14ac:dyDescent="0.2">
      <c r="B34" s="181" t="s">
        <v>370</v>
      </c>
      <c r="C34" s="181">
        <v>584</v>
      </c>
      <c r="D34" s="181">
        <v>270</v>
      </c>
      <c r="E34" s="181">
        <f t="shared" si="12"/>
        <v>854</v>
      </c>
      <c r="F34" s="182">
        <f t="shared" si="13"/>
        <v>5.1393151591743395E-2</v>
      </c>
      <c r="G34" s="181">
        <v>1232</v>
      </c>
      <c r="H34" s="181">
        <v>138</v>
      </c>
      <c r="I34" s="181">
        <f t="shared" si="14"/>
        <v>1370</v>
      </c>
      <c r="J34" s="182">
        <f t="shared" si="15"/>
        <v>4.7344230569858661E-2</v>
      </c>
      <c r="K34" s="181">
        <f t="shared" si="11"/>
        <v>2224</v>
      </c>
    </row>
    <row r="35" spans="2:11" x14ac:dyDescent="0.2">
      <c r="B35" s="181" t="s">
        <v>62</v>
      </c>
      <c r="C35" s="181">
        <v>630</v>
      </c>
      <c r="D35" s="181">
        <v>344</v>
      </c>
      <c r="E35" s="181">
        <f t="shared" si="12"/>
        <v>974</v>
      </c>
      <c r="F35" s="182">
        <f t="shared" si="13"/>
        <v>5.8614671721730759E-2</v>
      </c>
      <c r="G35" s="181">
        <v>1488</v>
      </c>
      <c r="H35" s="181">
        <v>125</v>
      </c>
      <c r="I35" s="181">
        <f t="shared" si="14"/>
        <v>1613</v>
      </c>
      <c r="J35" s="182">
        <f t="shared" si="15"/>
        <v>5.5741783875315337E-2</v>
      </c>
      <c r="K35" s="181">
        <f t="shared" si="11"/>
        <v>2587</v>
      </c>
    </row>
    <row r="36" spans="2:11" x14ac:dyDescent="0.2">
      <c r="B36" s="181" t="s">
        <v>371</v>
      </c>
      <c r="C36" s="181">
        <v>205</v>
      </c>
      <c r="D36" s="181">
        <v>111</v>
      </c>
      <c r="E36" s="181">
        <f t="shared" si="12"/>
        <v>316</v>
      </c>
      <c r="F36" s="182">
        <f t="shared" si="13"/>
        <v>1.9016669675633386E-2</v>
      </c>
      <c r="G36" s="181">
        <v>601</v>
      </c>
      <c r="H36" s="181">
        <v>58</v>
      </c>
      <c r="I36" s="181">
        <f t="shared" si="14"/>
        <v>659</v>
      </c>
      <c r="J36" s="182">
        <f t="shared" si="15"/>
        <v>2.2773611639077998E-2</v>
      </c>
      <c r="K36" s="181">
        <f t="shared" si="11"/>
        <v>975</v>
      </c>
    </row>
    <row r="37" spans="2:11" ht="24" x14ac:dyDescent="0.2">
      <c r="B37" s="181" t="s">
        <v>372</v>
      </c>
      <c r="C37" s="181">
        <v>646</v>
      </c>
      <c r="D37" s="181">
        <v>342</v>
      </c>
      <c r="E37" s="181">
        <f t="shared" si="12"/>
        <v>988</v>
      </c>
      <c r="F37" s="182">
        <f t="shared" si="13"/>
        <v>5.9457182403562618E-2</v>
      </c>
      <c r="G37" s="181">
        <v>1292</v>
      </c>
      <c r="H37" s="181">
        <v>180</v>
      </c>
      <c r="I37" s="181">
        <f t="shared" si="14"/>
        <v>1472</v>
      </c>
      <c r="J37" s="182">
        <f t="shared" si="15"/>
        <v>5.0869129488198501E-2</v>
      </c>
      <c r="K37" s="181">
        <f t="shared" si="11"/>
        <v>2460</v>
      </c>
    </row>
    <row r="38" spans="2:11" x14ac:dyDescent="0.2">
      <c r="B38" s="181" t="s">
        <v>373</v>
      </c>
      <c r="C38" s="181">
        <v>716</v>
      </c>
      <c r="D38" s="181">
        <v>418</v>
      </c>
      <c r="E38" s="181">
        <f t="shared" si="12"/>
        <v>1134</v>
      </c>
      <c r="F38" s="182">
        <f t="shared" si="13"/>
        <v>6.8243365228380579E-2</v>
      </c>
      <c r="G38" s="181">
        <v>1666</v>
      </c>
      <c r="H38" s="181">
        <v>154</v>
      </c>
      <c r="I38" s="181">
        <f t="shared" si="14"/>
        <v>1820</v>
      </c>
      <c r="J38" s="182">
        <f t="shared" si="15"/>
        <v>6.2895255209593257E-2</v>
      </c>
      <c r="K38" s="181">
        <f t="shared" si="11"/>
        <v>2954</v>
      </c>
    </row>
    <row r="39" spans="2:11" x14ac:dyDescent="0.2">
      <c r="B39" s="181" t="s">
        <v>374</v>
      </c>
      <c r="C39" s="181">
        <v>1259</v>
      </c>
      <c r="D39" s="181">
        <v>640</v>
      </c>
      <c r="E39" s="181">
        <f t="shared" si="12"/>
        <v>1899</v>
      </c>
      <c r="F39" s="182">
        <f t="shared" si="13"/>
        <v>0.11428055605705001</v>
      </c>
      <c r="G39" s="181">
        <v>1903</v>
      </c>
      <c r="H39" s="181">
        <v>251</v>
      </c>
      <c r="I39" s="181">
        <f t="shared" si="14"/>
        <v>2154</v>
      </c>
      <c r="J39" s="182">
        <f t="shared" si="15"/>
        <v>7.4437571275529593E-2</v>
      </c>
      <c r="K39" s="181">
        <f t="shared" si="11"/>
        <v>4053</v>
      </c>
    </row>
    <row r="40" spans="2:11" x14ac:dyDescent="0.2">
      <c r="B40" s="181" t="s">
        <v>375</v>
      </c>
      <c r="C40" s="181">
        <v>1242</v>
      </c>
      <c r="D40" s="181">
        <v>581</v>
      </c>
      <c r="E40" s="181">
        <f t="shared" si="12"/>
        <v>1823</v>
      </c>
      <c r="F40" s="182">
        <f t="shared" si="13"/>
        <v>0.10970692664139135</v>
      </c>
      <c r="G40" s="181">
        <v>3399</v>
      </c>
      <c r="H40" s="181">
        <v>320</v>
      </c>
      <c r="I40" s="181">
        <f t="shared" si="14"/>
        <v>3719</v>
      </c>
      <c r="J40" s="182">
        <f t="shared" si="15"/>
        <v>0.12852057918927326</v>
      </c>
      <c r="K40" s="181">
        <f t="shared" si="11"/>
        <v>5542</v>
      </c>
    </row>
    <row r="41" spans="2:11" x14ac:dyDescent="0.2">
      <c r="B41" s="181" t="s">
        <v>376</v>
      </c>
      <c r="C41" s="181">
        <v>496</v>
      </c>
      <c r="D41" s="181">
        <v>242</v>
      </c>
      <c r="E41" s="181">
        <f t="shared" si="12"/>
        <v>738</v>
      </c>
      <c r="F41" s="182">
        <f t="shared" si="13"/>
        <v>4.4412348799422276E-2</v>
      </c>
      <c r="G41" s="181">
        <v>782</v>
      </c>
      <c r="H41" s="181">
        <v>83</v>
      </c>
      <c r="I41" s="181">
        <f t="shared" si="14"/>
        <v>865</v>
      </c>
      <c r="J41" s="182">
        <f t="shared" si="15"/>
        <v>2.9892525140823169E-2</v>
      </c>
      <c r="K41" s="181">
        <f t="shared" si="11"/>
        <v>1603</v>
      </c>
    </row>
    <row r="42" spans="2:11" x14ac:dyDescent="0.2">
      <c r="B42" s="181" t="s">
        <v>377</v>
      </c>
      <c r="C42" s="181">
        <v>403</v>
      </c>
      <c r="D42" s="181">
        <v>200</v>
      </c>
      <c r="E42" s="181">
        <f t="shared" si="12"/>
        <v>603</v>
      </c>
      <c r="F42" s="182">
        <f t="shared" si="13"/>
        <v>3.6288138653186496E-2</v>
      </c>
      <c r="G42" s="181">
        <v>561</v>
      </c>
      <c r="H42" s="181">
        <v>79</v>
      </c>
      <c r="I42" s="181">
        <f t="shared" si="14"/>
        <v>640</v>
      </c>
      <c r="J42" s="182">
        <f t="shared" si="15"/>
        <v>2.2117012820955871E-2</v>
      </c>
      <c r="K42" s="181">
        <f t="shared" si="11"/>
        <v>1243</v>
      </c>
    </row>
    <row r="43" spans="2:11" x14ac:dyDescent="0.2">
      <c r="B43" s="181" t="s">
        <v>378</v>
      </c>
      <c r="C43" s="181">
        <v>1275</v>
      </c>
      <c r="D43" s="181">
        <v>572</v>
      </c>
      <c r="E43" s="181">
        <f t="shared" si="12"/>
        <v>1847</v>
      </c>
      <c r="F43" s="182">
        <f t="shared" si="13"/>
        <v>0.11115123066738881</v>
      </c>
      <c r="G43" s="181">
        <v>2541</v>
      </c>
      <c r="H43" s="181">
        <v>280</v>
      </c>
      <c r="I43" s="181">
        <f t="shared" si="14"/>
        <v>2821</v>
      </c>
      <c r="J43" s="182">
        <f t="shared" si="15"/>
        <v>9.7487645574869539E-2</v>
      </c>
      <c r="K43" s="181">
        <f t="shared" si="11"/>
        <v>4668</v>
      </c>
    </row>
    <row r="44" spans="2:11" x14ac:dyDescent="0.2">
      <c r="B44" s="183" t="s">
        <v>66</v>
      </c>
      <c r="C44" s="181">
        <f t="shared" ref="C44:H44" si="16">SUM(C32:C43)</f>
        <v>11040</v>
      </c>
      <c r="D44" s="181">
        <f t="shared" si="16"/>
        <v>5577</v>
      </c>
      <c r="E44" s="183">
        <f t="shared" ref="E44" si="17">C44+D44</f>
        <v>16617</v>
      </c>
      <c r="F44" s="185">
        <f t="shared" ref="F44" si="18">E44/$E$44</f>
        <v>1</v>
      </c>
      <c r="G44" s="181">
        <f t="shared" si="16"/>
        <v>26404</v>
      </c>
      <c r="H44" s="181">
        <f t="shared" si="16"/>
        <v>2533</v>
      </c>
      <c r="I44" s="183">
        <f t="shared" ref="I44" si="19">G44+H44</f>
        <v>28937</v>
      </c>
      <c r="J44" s="185">
        <f t="shared" ref="J44" si="20">I44/$I$44</f>
        <v>1</v>
      </c>
      <c r="K44" s="183">
        <f t="shared" ref="K44:K45" si="21">E44+I44</f>
        <v>45554</v>
      </c>
    </row>
    <row r="45" spans="2:11" ht="24" x14ac:dyDescent="0.2">
      <c r="B45" s="195" t="s">
        <v>84</v>
      </c>
      <c r="C45" s="196">
        <f>+C44/$K$44</f>
        <v>0.24234973877156782</v>
      </c>
      <c r="D45" s="196">
        <f>+D44/$K$44</f>
        <v>0.12242613162400667</v>
      </c>
      <c r="E45" s="197">
        <f>C45+D45</f>
        <v>0.36477587039557446</v>
      </c>
      <c r="F45" s="197"/>
      <c r="G45" s="196">
        <f>+G44/$K$44</f>
        <v>0.57961979189533297</v>
      </c>
      <c r="H45" s="196">
        <f>+H44/$K$44</f>
        <v>5.5604337709092504E-2</v>
      </c>
      <c r="I45" s="197">
        <f>G45+H45</f>
        <v>0.63522412960442542</v>
      </c>
      <c r="J45" s="197"/>
      <c r="K45" s="197">
        <f t="shared" si="21"/>
        <v>0.99999999999999989</v>
      </c>
    </row>
    <row r="46" spans="2:11" x14ac:dyDescent="0.2">
      <c r="B46" s="188" t="s">
        <v>149</v>
      </c>
    </row>
    <row r="47" spans="2:11" x14ac:dyDescent="0.2">
      <c r="B47" s="188" t="s">
        <v>150</v>
      </c>
    </row>
  </sheetData>
  <mergeCells count="10">
    <mergeCell ref="B6:K6"/>
    <mergeCell ref="B5:K5"/>
    <mergeCell ref="B27:K27"/>
    <mergeCell ref="B26:K26"/>
    <mergeCell ref="B29:K29"/>
    <mergeCell ref="B30:B31"/>
    <mergeCell ref="C30:K30"/>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04D"/>
  </sheetPr>
  <dimension ref="A1:N16"/>
  <sheetViews>
    <sheetView showGridLines="0" tabSelected="1" workbookViewId="0"/>
  </sheetViews>
  <sheetFormatPr baseColWidth="10" defaultRowHeight="15" x14ac:dyDescent="0.25"/>
  <cols>
    <col min="1" max="1" width="13.5703125" customWidth="1"/>
    <col min="2" max="2" width="31.42578125" customWidth="1"/>
  </cols>
  <sheetData>
    <row r="1" spans="1:14" ht="62.25" customHeight="1" x14ac:dyDescent="0.25">
      <c r="B1" s="369" t="s">
        <v>600</v>
      </c>
    </row>
    <row r="2" spans="1:14" x14ac:dyDescent="0.25">
      <c r="A2" s="368"/>
      <c r="B2" s="188"/>
      <c r="C2" s="188"/>
    </row>
    <row r="3" spans="1:14" x14ac:dyDescent="0.25">
      <c r="A3" s="368"/>
      <c r="B3" s="188"/>
      <c r="C3" s="188"/>
    </row>
    <row r="4" spans="1:14" x14ac:dyDescent="0.25">
      <c r="A4" s="217"/>
      <c r="B4" s="188"/>
      <c r="C4" s="188"/>
    </row>
    <row r="5" spans="1:14" ht="15.75" x14ac:dyDescent="0.25">
      <c r="A5" s="217"/>
      <c r="B5" s="362" t="s">
        <v>482</v>
      </c>
      <c r="C5" s="188"/>
    </row>
    <row r="7" spans="1:14" s="188" customFormat="1" x14ac:dyDescent="0.25">
      <c r="B7" s="363" t="s">
        <v>144</v>
      </c>
      <c r="C7" s="203"/>
      <c r="D7" s="203"/>
      <c r="E7" s="203"/>
      <c r="F7" s="203"/>
      <c r="G7" s="203"/>
      <c r="H7" s="203"/>
      <c r="I7" s="203"/>
      <c r="J7" s="203"/>
      <c r="K7" s="203"/>
      <c r="L7" s="203"/>
      <c r="M7" s="203"/>
    </row>
    <row r="8" spans="1:14" s="188" customFormat="1" x14ac:dyDescent="0.2">
      <c r="B8" s="364" t="s">
        <v>612</v>
      </c>
      <c r="C8" s="249"/>
      <c r="D8" s="249"/>
      <c r="E8" s="249"/>
      <c r="F8" s="249"/>
      <c r="G8" s="249"/>
      <c r="H8" s="249"/>
      <c r="I8" s="249"/>
      <c r="J8" s="249"/>
      <c r="K8" s="249"/>
      <c r="L8" s="249"/>
      <c r="M8" s="249"/>
      <c r="N8" s="203"/>
    </row>
    <row r="9" spans="1:14" s="188" customFormat="1" ht="15" customHeight="1" x14ac:dyDescent="0.2">
      <c r="B9" s="249"/>
      <c r="C9" s="249"/>
      <c r="D9" s="249"/>
      <c r="E9" s="249"/>
      <c r="F9" s="249"/>
      <c r="G9" s="249"/>
      <c r="H9" s="249"/>
      <c r="I9" s="249"/>
      <c r="J9" s="249"/>
      <c r="K9" s="249"/>
      <c r="L9" s="249"/>
      <c r="M9" s="249"/>
      <c r="N9" s="356"/>
    </row>
    <row r="10" spans="1:14" s="188" customFormat="1" x14ac:dyDescent="0.2">
      <c r="B10" s="365" t="s">
        <v>588</v>
      </c>
      <c r="C10" s="356"/>
      <c r="D10" s="356"/>
      <c r="E10" s="356"/>
      <c r="F10" s="356"/>
      <c r="G10" s="356"/>
      <c r="H10" s="356"/>
      <c r="I10" s="356"/>
      <c r="J10" s="356"/>
      <c r="K10" s="356"/>
      <c r="L10" s="356"/>
      <c r="M10" s="356"/>
      <c r="N10" s="356"/>
    </row>
    <row r="11" spans="1:14" s="188" customFormat="1" x14ac:dyDescent="0.25">
      <c r="B11" s="366" t="s">
        <v>590</v>
      </c>
      <c r="C11" s="203"/>
      <c r="D11" s="203"/>
      <c r="E11" s="203"/>
      <c r="F11" s="203"/>
      <c r="G11" s="203"/>
      <c r="H11" s="203"/>
      <c r="I11" s="203"/>
      <c r="J11" s="203"/>
      <c r="K11" s="203"/>
      <c r="L11" s="203"/>
      <c r="M11" s="203"/>
      <c r="N11" s="356"/>
    </row>
    <row r="12" spans="1:14" s="188" customFormat="1" x14ac:dyDescent="0.25">
      <c r="B12" s="367" t="s">
        <v>589</v>
      </c>
      <c r="N12" s="203"/>
    </row>
    <row r="13" spans="1:14" s="188" customFormat="1" ht="12" x14ac:dyDescent="0.2"/>
    <row r="14" spans="1:14" s="188" customFormat="1" ht="12" x14ac:dyDescent="0.2"/>
    <row r="15" spans="1:14" s="188" customFormat="1" ht="12" x14ac:dyDescent="0.2"/>
    <row r="16" spans="1:14" s="188" customFormat="1" ht="12" x14ac:dyDescent="0.2"/>
  </sheetData>
  <hyperlinks>
    <hyperlink ref="B10" location="'Índice Pensiones Solidarias'!A1" display="'Índice Pensiones Solidarias'!A1"/>
    <hyperlink ref="B11" location="'Índice BxH'!A1" display="'Índice BxH'!A1"/>
    <hyperlink ref="B12" location="'Índice STJ'!A1" display="'Índice STJ'!A1"/>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P83"/>
  <sheetViews>
    <sheetView showGridLines="0" zoomScaleNormal="100" workbookViewId="0"/>
  </sheetViews>
  <sheetFormatPr baseColWidth="10" defaultRowHeight="12" x14ac:dyDescent="0.2"/>
  <cols>
    <col min="1" max="1" width="6" style="189" customWidth="1"/>
    <col min="2" max="2" width="18.140625" style="189" customWidth="1"/>
    <col min="3" max="3" width="7.85546875" style="189" bestFit="1" customWidth="1"/>
    <col min="4" max="4" width="7.28515625" style="189" bestFit="1" customWidth="1"/>
    <col min="5" max="6" width="7.28515625" style="189" customWidth="1"/>
    <col min="7" max="8" width="7.28515625" style="189" bestFit="1" customWidth="1"/>
    <col min="9" max="11" width="7.28515625" style="189" customWidth="1"/>
    <col min="12" max="12" width="7.85546875" style="189" customWidth="1"/>
    <col min="13" max="251" width="11.42578125" style="189"/>
    <col min="252" max="252" width="18.140625" style="189" customWidth="1"/>
    <col min="253" max="253" width="7.85546875" style="189" bestFit="1" customWidth="1"/>
    <col min="254" max="254" width="7.28515625" style="189" bestFit="1" customWidth="1"/>
    <col min="255" max="256" width="7.28515625" style="189" customWidth="1"/>
    <col min="257" max="258" width="7.28515625" style="189" bestFit="1" customWidth="1"/>
    <col min="259" max="261" width="7.28515625" style="189" customWidth="1"/>
    <col min="262" max="267" width="0" style="189" hidden="1" customWidth="1"/>
    <col min="268" max="268" width="7.85546875" style="189" customWidth="1"/>
    <col min="269" max="507" width="11.42578125" style="189"/>
    <col min="508" max="508" width="18.140625" style="189" customWidth="1"/>
    <col min="509" max="509" width="7.85546875" style="189" bestFit="1" customWidth="1"/>
    <col min="510" max="510" width="7.28515625" style="189" bestFit="1" customWidth="1"/>
    <col min="511" max="512" width="7.28515625" style="189" customWidth="1"/>
    <col min="513" max="514" width="7.28515625" style="189" bestFit="1" customWidth="1"/>
    <col min="515" max="517" width="7.28515625" style="189" customWidth="1"/>
    <col min="518" max="523" width="0" style="189" hidden="1" customWidth="1"/>
    <col min="524" max="524" width="7.85546875" style="189" customWidth="1"/>
    <col min="525" max="763" width="11.42578125" style="189"/>
    <col min="764" max="764" width="18.140625" style="189" customWidth="1"/>
    <col min="765" max="765" width="7.85546875" style="189" bestFit="1" customWidth="1"/>
    <col min="766" max="766" width="7.28515625" style="189" bestFit="1" customWidth="1"/>
    <col min="767" max="768" width="7.28515625" style="189" customWidth="1"/>
    <col min="769" max="770" width="7.28515625" style="189" bestFit="1" customWidth="1"/>
    <col min="771" max="773" width="7.28515625" style="189" customWidth="1"/>
    <col min="774" max="779" width="0" style="189" hidden="1" customWidth="1"/>
    <col min="780" max="780" width="7.85546875" style="189" customWidth="1"/>
    <col min="781" max="1019" width="11.42578125" style="189"/>
    <col min="1020" max="1020" width="18.140625" style="189" customWidth="1"/>
    <col min="1021" max="1021" width="7.85546875" style="189" bestFit="1" customWidth="1"/>
    <col min="1022" max="1022" width="7.28515625" style="189" bestFit="1" customWidth="1"/>
    <col min="1023" max="1024" width="7.28515625" style="189" customWidth="1"/>
    <col min="1025" max="1026" width="7.28515625" style="189" bestFit="1" customWidth="1"/>
    <col min="1027" max="1029" width="7.28515625" style="189" customWidth="1"/>
    <col min="1030" max="1035" width="0" style="189" hidden="1" customWidth="1"/>
    <col min="1036" max="1036" width="7.85546875" style="189" customWidth="1"/>
    <col min="1037" max="1275" width="11.42578125" style="189"/>
    <col min="1276" max="1276" width="18.140625" style="189" customWidth="1"/>
    <col min="1277" max="1277" width="7.85546875" style="189" bestFit="1" customWidth="1"/>
    <col min="1278" max="1278" width="7.28515625" style="189" bestFit="1" customWidth="1"/>
    <col min="1279" max="1280" width="7.28515625" style="189" customWidth="1"/>
    <col min="1281" max="1282" width="7.28515625" style="189" bestFit="1" customWidth="1"/>
    <col min="1283" max="1285" width="7.28515625" style="189" customWidth="1"/>
    <col min="1286" max="1291" width="0" style="189" hidden="1" customWidth="1"/>
    <col min="1292" max="1292" width="7.85546875" style="189" customWidth="1"/>
    <col min="1293" max="1531" width="11.42578125" style="189"/>
    <col min="1532" max="1532" width="18.140625" style="189" customWidth="1"/>
    <col min="1533" max="1533" width="7.85546875" style="189" bestFit="1" customWidth="1"/>
    <col min="1534" max="1534" width="7.28515625" style="189" bestFit="1" customWidth="1"/>
    <col min="1535" max="1536" width="7.28515625" style="189" customWidth="1"/>
    <col min="1537" max="1538" width="7.28515625" style="189" bestFit="1" customWidth="1"/>
    <col min="1539" max="1541" width="7.28515625" style="189" customWidth="1"/>
    <col min="1542" max="1547" width="0" style="189" hidden="1" customWidth="1"/>
    <col min="1548" max="1548" width="7.85546875" style="189" customWidth="1"/>
    <col min="1549" max="1787" width="11.42578125" style="189"/>
    <col min="1788" max="1788" width="18.140625" style="189" customWidth="1"/>
    <col min="1789" max="1789" width="7.85546875" style="189" bestFit="1" customWidth="1"/>
    <col min="1790" max="1790" width="7.28515625" style="189" bestFit="1" customWidth="1"/>
    <col min="1791" max="1792" width="7.28515625" style="189" customWidth="1"/>
    <col min="1793" max="1794" width="7.28515625" style="189" bestFit="1" customWidth="1"/>
    <col min="1795" max="1797" width="7.28515625" style="189" customWidth="1"/>
    <col min="1798" max="1803" width="0" style="189" hidden="1" customWidth="1"/>
    <col min="1804" max="1804" width="7.85546875" style="189" customWidth="1"/>
    <col min="1805" max="2043" width="11.42578125" style="189"/>
    <col min="2044" max="2044" width="18.140625" style="189" customWidth="1"/>
    <col min="2045" max="2045" width="7.85546875" style="189" bestFit="1" customWidth="1"/>
    <col min="2046" max="2046" width="7.28515625" style="189" bestFit="1" customWidth="1"/>
    <col min="2047" max="2048" width="7.28515625" style="189" customWidth="1"/>
    <col min="2049" max="2050" width="7.28515625" style="189" bestFit="1" customWidth="1"/>
    <col min="2051" max="2053" width="7.28515625" style="189" customWidth="1"/>
    <col min="2054" max="2059" width="0" style="189" hidden="1" customWidth="1"/>
    <col min="2060" max="2060" width="7.85546875" style="189" customWidth="1"/>
    <col min="2061" max="2299" width="11.42578125" style="189"/>
    <col min="2300" max="2300" width="18.140625" style="189" customWidth="1"/>
    <col min="2301" max="2301" width="7.85546875" style="189" bestFit="1" customWidth="1"/>
    <col min="2302" max="2302" width="7.28515625" style="189" bestFit="1" customWidth="1"/>
    <col min="2303" max="2304" width="7.28515625" style="189" customWidth="1"/>
    <col min="2305" max="2306" width="7.28515625" style="189" bestFit="1" customWidth="1"/>
    <col min="2307" max="2309" width="7.28515625" style="189" customWidth="1"/>
    <col min="2310" max="2315" width="0" style="189" hidden="1" customWidth="1"/>
    <col min="2316" max="2316" width="7.85546875" style="189" customWidth="1"/>
    <col min="2317" max="2555" width="11.42578125" style="189"/>
    <col min="2556" max="2556" width="18.140625" style="189" customWidth="1"/>
    <col min="2557" max="2557" width="7.85546875" style="189" bestFit="1" customWidth="1"/>
    <col min="2558" max="2558" width="7.28515625" style="189" bestFit="1" customWidth="1"/>
    <col min="2559" max="2560" width="7.28515625" style="189" customWidth="1"/>
    <col min="2561" max="2562" width="7.28515625" style="189" bestFit="1" customWidth="1"/>
    <col min="2563" max="2565" width="7.28515625" style="189" customWidth="1"/>
    <col min="2566" max="2571" width="0" style="189" hidden="1" customWidth="1"/>
    <col min="2572" max="2572" width="7.85546875" style="189" customWidth="1"/>
    <col min="2573" max="2811" width="11.42578125" style="189"/>
    <col min="2812" max="2812" width="18.140625" style="189" customWidth="1"/>
    <col min="2813" max="2813" width="7.85546875" style="189" bestFit="1" customWidth="1"/>
    <col min="2814" max="2814" width="7.28515625" style="189" bestFit="1" customWidth="1"/>
    <col min="2815" max="2816" width="7.28515625" style="189" customWidth="1"/>
    <col min="2817" max="2818" width="7.28515625" style="189" bestFit="1" customWidth="1"/>
    <col min="2819" max="2821" width="7.28515625" style="189" customWidth="1"/>
    <col min="2822" max="2827" width="0" style="189" hidden="1" customWidth="1"/>
    <col min="2828" max="2828" width="7.85546875" style="189" customWidth="1"/>
    <col min="2829" max="3067" width="11.42578125" style="189"/>
    <col min="3068" max="3068" width="18.140625" style="189" customWidth="1"/>
    <col min="3069" max="3069" width="7.85546875" style="189" bestFit="1" customWidth="1"/>
    <col min="3070" max="3070" width="7.28515625" style="189" bestFit="1" customWidth="1"/>
    <col min="3071" max="3072" width="7.28515625" style="189" customWidth="1"/>
    <col min="3073" max="3074" width="7.28515625" style="189" bestFit="1" customWidth="1"/>
    <col min="3075" max="3077" width="7.28515625" style="189" customWidth="1"/>
    <col min="3078" max="3083" width="0" style="189" hidden="1" customWidth="1"/>
    <col min="3084" max="3084" width="7.85546875" style="189" customWidth="1"/>
    <col min="3085" max="3323" width="11.42578125" style="189"/>
    <col min="3324" max="3324" width="18.140625" style="189" customWidth="1"/>
    <col min="3325" max="3325" width="7.85546875" style="189" bestFit="1" customWidth="1"/>
    <col min="3326" max="3326" width="7.28515625" style="189" bestFit="1" customWidth="1"/>
    <col min="3327" max="3328" width="7.28515625" style="189" customWidth="1"/>
    <col min="3329" max="3330" width="7.28515625" style="189" bestFit="1" customWidth="1"/>
    <col min="3331" max="3333" width="7.28515625" style="189" customWidth="1"/>
    <col min="3334" max="3339" width="0" style="189" hidden="1" customWidth="1"/>
    <col min="3340" max="3340" width="7.85546875" style="189" customWidth="1"/>
    <col min="3341" max="3579" width="11.42578125" style="189"/>
    <col min="3580" max="3580" width="18.140625" style="189" customWidth="1"/>
    <col min="3581" max="3581" width="7.85546875" style="189" bestFit="1" customWidth="1"/>
    <col min="3582" max="3582" width="7.28515625" style="189" bestFit="1" customWidth="1"/>
    <col min="3583" max="3584" width="7.28515625" style="189" customWidth="1"/>
    <col min="3585" max="3586" width="7.28515625" style="189" bestFit="1" customWidth="1"/>
    <col min="3587" max="3589" width="7.28515625" style="189" customWidth="1"/>
    <col min="3590" max="3595" width="0" style="189" hidden="1" customWidth="1"/>
    <col min="3596" max="3596" width="7.85546875" style="189" customWidth="1"/>
    <col min="3597" max="3835" width="11.42578125" style="189"/>
    <col min="3836" max="3836" width="18.140625" style="189" customWidth="1"/>
    <col min="3837" max="3837" width="7.85546875" style="189" bestFit="1" customWidth="1"/>
    <col min="3838" max="3838" width="7.28515625" style="189" bestFit="1" customWidth="1"/>
    <col min="3839" max="3840" width="7.28515625" style="189" customWidth="1"/>
    <col min="3841" max="3842" width="7.28515625" style="189" bestFit="1" customWidth="1"/>
    <col min="3843" max="3845" width="7.28515625" style="189" customWidth="1"/>
    <col min="3846" max="3851" width="0" style="189" hidden="1" customWidth="1"/>
    <col min="3852" max="3852" width="7.85546875" style="189" customWidth="1"/>
    <col min="3853" max="4091" width="11.42578125" style="189"/>
    <col min="4092" max="4092" width="18.140625" style="189" customWidth="1"/>
    <col min="4093" max="4093" width="7.85546875" style="189" bestFit="1" customWidth="1"/>
    <col min="4094" max="4094" width="7.28515625" style="189" bestFit="1" customWidth="1"/>
    <col min="4095" max="4096" width="7.28515625" style="189" customWidth="1"/>
    <col min="4097" max="4098" width="7.28515625" style="189" bestFit="1" customWidth="1"/>
    <col min="4099" max="4101" width="7.28515625" style="189" customWidth="1"/>
    <col min="4102" max="4107" width="0" style="189" hidden="1" customWidth="1"/>
    <col min="4108" max="4108" width="7.85546875" style="189" customWidth="1"/>
    <col min="4109" max="4347" width="11.42578125" style="189"/>
    <col min="4348" max="4348" width="18.140625" style="189" customWidth="1"/>
    <col min="4349" max="4349" width="7.85546875" style="189" bestFit="1" customWidth="1"/>
    <col min="4350" max="4350" width="7.28515625" style="189" bestFit="1" customWidth="1"/>
    <col min="4351" max="4352" width="7.28515625" style="189" customWidth="1"/>
    <col min="4353" max="4354" width="7.28515625" style="189" bestFit="1" customWidth="1"/>
    <col min="4355" max="4357" width="7.28515625" style="189" customWidth="1"/>
    <col min="4358" max="4363" width="0" style="189" hidden="1" customWidth="1"/>
    <col min="4364" max="4364" width="7.85546875" style="189" customWidth="1"/>
    <col min="4365" max="4603" width="11.42578125" style="189"/>
    <col min="4604" max="4604" width="18.140625" style="189" customWidth="1"/>
    <col min="4605" max="4605" width="7.85546875" style="189" bestFit="1" customWidth="1"/>
    <col min="4606" max="4606" width="7.28515625" style="189" bestFit="1" customWidth="1"/>
    <col min="4607" max="4608" width="7.28515625" style="189" customWidth="1"/>
    <col min="4609" max="4610" width="7.28515625" style="189" bestFit="1" customWidth="1"/>
    <col min="4611" max="4613" width="7.28515625" style="189" customWidth="1"/>
    <col min="4614" max="4619" width="0" style="189" hidden="1" customWidth="1"/>
    <col min="4620" max="4620" width="7.85546875" style="189" customWidth="1"/>
    <col min="4621" max="4859" width="11.42578125" style="189"/>
    <col min="4860" max="4860" width="18.140625" style="189" customWidth="1"/>
    <col min="4861" max="4861" width="7.85546875" style="189" bestFit="1" customWidth="1"/>
    <col min="4862" max="4862" width="7.28515625" style="189" bestFit="1" customWidth="1"/>
    <col min="4863" max="4864" width="7.28515625" style="189" customWidth="1"/>
    <col min="4865" max="4866" width="7.28515625" style="189" bestFit="1" customWidth="1"/>
    <col min="4867" max="4869" width="7.28515625" style="189" customWidth="1"/>
    <col min="4870" max="4875" width="0" style="189" hidden="1" customWidth="1"/>
    <col min="4876" max="4876" width="7.85546875" style="189" customWidth="1"/>
    <col min="4877" max="5115" width="11.42578125" style="189"/>
    <col min="5116" max="5116" width="18.140625" style="189" customWidth="1"/>
    <col min="5117" max="5117" width="7.85546875" style="189" bestFit="1" customWidth="1"/>
    <col min="5118" max="5118" width="7.28515625" style="189" bestFit="1" customWidth="1"/>
    <col min="5119" max="5120" width="7.28515625" style="189" customWidth="1"/>
    <col min="5121" max="5122" width="7.28515625" style="189" bestFit="1" customWidth="1"/>
    <col min="5123" max="5125" width="7.28515625" style="189" customWidth="1"/>
    <col min="5126" max="5131" width="0" style="189" hidden="1" customWidth="1"/>
    <col min="5132" max="5132" width="7.85546875" style="189" customWidth="1"/>
    <col min="5133" max="5371" width="11.42578125" style="189"/>
    <col min="5372" max="5372" width="18.140625" style="189" customWidth="1"/>
    <col min="5373" max="5373" width="7.85546875" style="189" bestFit="1" customWidth="1"/>
    <col min="5374" max="5374" width="7.28515625" style="189" bestFit="1" customWidth="1"/>
    <col min="5375" max="5376" width="7.28515625" style="189" customWidth="1"/>
    <col min="5377" max="5378" width="7.28515625" style="189" bestFit="1" customWidth="1"/>
    <col min="5379" max="5381" width="7.28515625" style="189" customWidth="1"/>
    <col min="5382" max="5387" width="0" style="189" hidden="1" customWidth="1"/>
    <col min="5388" max="5388" width="7.85546875" style="189" customWidth="1"/>
    <col min="5389" max="5627" width="11.42578125" style="189"/>
    <col min="5628" max="5628" width="18.140625" style="189" customWidth="1"/>
    <col min="5629" max="5629" width="7.85546875" style="189" bestFit="1" customWidth="1"/>
    <col min="5630" max="5630" width="7.28515625" style="189" bestFit="1" customWidth="1"/>
    <col min="5631" max="5632" width="7.28515625" style="189" customWidth="1"/>
    <col min="5633" max="5634" width="7.28515625" style="189" bestFit="1" customWidth="1"/>
    <col min="5635" max="5637" width="7.28515625" style="189" customWidth="1"/>
    <col min="5638" max="5643" width="0" style="189" hidden="1" customWidth="1"/>
    <col min="5644" max="5644" width="7.85546875" style="189" customWidth="1"/>
    <col min="5645" max="5883" width="11.42578125" style="189"/>
    <col min="5884" max="5884" width="18.140625" style="189" customWidth="1"/>
    <col min="5885" max="5885" width="7.85546875" style="189" bestFit="1" customWidth="1"/>
    <col min="5886" max="5886" width="7.28515625" style="189" bestFit="1" customWidth="1"/>
    <col min="5887" max="5888" width="7.28515625" style="189" customWidth="1"/>
    <col min="5889" max="5890" width="7.28515625" style="189" bestFit="1" customWidth="1"/>
    <col min="5891" max="5893" width="7.28515625" style="189" customWidth="1"/>
    <col min="5894" max="5899" width="0" style="189" hidden="1" customWidth="1"/>
    <col min="5900" max="5900" width="7.85546875" style="189" customWidth="1"/>
    <col min="5901" max="6139" width="11.42578125" style="189"/>
    <col min="6140" max="6140" width="18.140625" style="189" customWidth="1"/>
    <col min="6141" max="6141" width="7.85546875" style="189" bestFit="1" customWidth="1"/>
    <col min="6142" max="6142" width="7.28515625" style="189" bestFit="1" customWidth="1"/>
    <col min="6143" max="6144" width="7.28515625" style="189" customWidth="1"/>
    <col min="6145" max="6146" width="7.28515625" style="189" bestFit="1" customWidth="1"/>
    <col min="6147" max="6149" width="7.28515625" style="189" customWidth="1"/>
    <col min="6150" max="6155" width="0" style="189" hidden="1" customWidth="1"/>
    <col min="6156" max="6156" width="7.85546875" style="189" customWidth="1"/>
    <col min="6157" max="6395" width="11.42578125" style="189"/>
    <col min="6396" max="6396" width="18.140625" style="189" customWidth="1"/>
    <col min="6397" max="6397" width="7.85546875" style="189" bestFit="1" customWidth="1"/>
    <col min="6398" max="6398" width="7.28515625" style="189" bestFit="1" customWidth="1"/>
    <col min="6399" max="6400" width="7.28515625" style="189" customWidth="1"/>
    <col min="6401" max="6402" width="7.28515625" style="189" bestFit="1" customWidth="1"/>
    <col min="6403" max="6405" width="7.28515625" style="189" customWidth="1"/>
    <col min="6406" max="6411" width="0" style="189" hidden="1" customWidth="1"/>
    <col min="6412" max="6412" width="7.85546875" style="189" customWidth="1"/>
    <col min="6413" max="6651" width="11.42578125" style="189"/>
    <col min="6652" max="6652" width="18.140625" style="189" customWidth="1"/>
    <col min="6653" max="6653" width="7.85546875" style="189" bestFit="1" customWidth="1"/>
    <col min="6654" max="6654" width="7.28515625" style="189" bestFit="1" customWidth="1"/>
    <col min="6655" max="6656" width="7.28515625" style="189" customWidth="1"/>
    <col min="6657" max="6658" width="7.28515625" style="189" bestFit="1" customWidth="1"/>
    <col min="6659" max="6661" width="7.28515625" style="189" customWidth="1"/>
    <col min="6662" max="6667" width="0" style="189" hidden="1" customWidth="1"/>
    <col min="6668" max="6668" width="7.85546875" style="189" customWidth="1"/>
    <col min="6669" max="6907" width="11.42578125" style="189"/>
    <col min="6908" max="6908" width="18.140625" style="189" customWidth="1"/>
    <col min="6909" max="6909" width="7.85546875" style="189" bestFit="1" customWidth="1"/>
    <col min="6910" max="6910" width="7.28515625" style="189" bestFit="1" customWidth="1"/>
    <col min="6911" max="6912" width="7.28515625" style="189" customWidth="1"/>
    <col min="6913" max="6914" width="7.28515625" style="189" bestFit="1" customWidth="1"/>
    <col min="6915" max="6917" width="7.28515625" style="189" customWidth="1"/>
    <col min="6918" max="6923" width="0" style="189" hidden="1" customWidth="1"/>
    <col min="6924" max="6924" width="7.85546875" style="189" customWidth="1"/>
    <col min="6925" max="7163" width="11.42578125" style="189"/>
    <col min="7164" max="7164" width="18.140625" style="189" customWidth="1"/>
    <col min="7165" max="7165" width="7.85546875" style="189" bestFit="1" customWidth="1"/>
    <col min="7166" max="7166" width="7.28515625" style="189" bestFit="1" customWidth="1"/>
    <col min="7167" max="7168" width="7.28515625" style="189" customWidth="1"/>
    <col min="7169" max="7170" width="7.28515625" style="189" bestFit="1" customWidth="1"/>
    <col min="7171" max="7173" width="7.28515625" style="189" customWidth="1"/>
    <col min="7174" max="7179" width="0" style="189" hidden="1" customWidth="1"/>
    <col min="7180" max="7180" width="7.85546875" style="189" customWidth="1"/>
    <col min="7181" max="7419" width="11.42578125" style="189"/>
    <col min="7420" max="7420" width="18.140625" style="189" customWidth="1"/>
    <col min="7421" max="7421" width="7.85546875" style="189" bestFit="1" customWidth="1"/>
    <col min="7422" max="7422" width="7.28515625" style="189" bestFit="1" customWidth="1"/>
    <col min="7423" max="7424" width="7.28515625" style="189" customWidth="1"/>
    <col min="7425" max="7426" width="7.28515625" style="189" bestFit="1" customWidth="1"/>
    <col min="7427" max="7429" width="7.28515625" style="189" customWidth="1"/>
    <col min="7430" max="7435" width="0" style="189" hidden="1" customWidth="1"/>
    <col min="7436" max="7436" width="7.85546875" style="189" customWidth="1"/>
    <col min="7437" max="7675" width="11.42578125" style="189"/>
    <col min="7676" max="7676" width="18.140625" style="189" customWidth="1"/>
    <col min="7677" max="7677" width="7.85546875" style="189" bestFit="1" customWidth="1"/>
    <col min="7678" max="7678" width="7.28515625" style="189" bestFit="1" customWidth="1"/>
    <col min="7679" max="7680" width="7.28515625" style="189" customWidth="1"/>
    <col min="7681" max="7682" width="7.28515625" style="189" bestFit="1" customWidth="1"/>
    <col min="7683" max="7685" width="7.28515625" style="189" customWidth="1"/>
    <col min="7686" max="7691" width="0" style="189" hidden="1" customWidth="1"/>
    <col min="7692" max="7692" width="7.85546875" style="189" customWidth="1"/>
    <col min="7693" max="7931" width="11.42578125" style="189"/>
    <col min="7932" max="7932" width="18.140625" style="189" customWidth="1"/>
    <col min="7933" max="7933" width="7.85546875" style="189" bestFit="1" customWidth="1"/>
    <col min="7934" max="7934" width="7.28515625" style="189" bestFit="1" customWidth="1"/>
    <col min="7935" max="7936" width="7.28515625" style="189" customWidth="1"/>
    <col min="7937" max="7938" width="7.28515625" style="189" bestFit="1" customWidth="1"/>
    <col min="7939" max="7941" width="7.28515625" style="189" customWidth="1"/>
    <col min="7942" max="7947" width="0" style="189" hidden="1" customWidth="1"/>
    <col min="7948" max="7948" width="7.85546875" style="189" customWidth="1"/>
    <col min="7949" max="8187" width="11.42578125" style="189"/>
    <col min="8188" max="8188" width="18.140625" style="189" customWidth="1"/>
    <col min="8189" max="8189" width="7.85546875" style="189" bestFit="1" customWidth="1"/>
    <col min="8190" max="8190" width="7.28515625" style="189" bestFit="1" customWidth="1"/>
    <col min="8191" max="8192" width="7.28515625" style="189" customWidth="1"/>
    <col min="8193" max="8194" width="7.28515625" style="189" bestFit="1" customWidth="1"/>
    <col min="8195" max="8197" width="7.28515625" style="189" customWidth="1"/>
    <col min="8198" max="8203" width="0" style="189" hidden="1" customWidth="1"/>
    <col min="8204" max="8204" width="7.85546875" style="189" customWidth="1"/>
    <col min="8205" max="8443" width="11.42578125" style="189"/>
    <col min="8444" max="8444" width="18.140625" style="189" customWidth="1"/>
    <col min="8445" max="8445" width="7.85546875" style="189" bestFit="1" customWidth="1"/>
    <col min="8446" max="8446" width="7.28515625" style="189" bestFit="1" customWidth="1"/>
    <col min="8447" max="8448" width="7.28515625" style="189" customWidth="1"/>
    <col min="8449" max="8450" width="7.28515625" style="189" bestFit="1" customWidth="1"/>
    <col min="8451" max="8453" width="7.28515625" style="189" customWidth="1"/>
    <col min="8454" max="8459" width="0" style="189" hidden="1" customWidth="1"/>
    <col min="8460" max="8460" width="7.85546875" style="189" customWidth="1"/>
    <col min="8461" max="8699" width="11.42578125" style="189"/>
    <col min="8700" max="8700" width="18.140625" style="189" customWidth="1"/>
    <col min="8701" max="8701" width="7.85546875" style="189" bestFit="1" customWidth="1"/>
    <col min="8702" max="8702" width="7.28515625" style="189" bestFit="1" customWidth="1"/>
    <col min="8703" max="8704" width="7.28515625" style="189" customWidth="1"/>
    <col min="8705" max="8706" width="7.28515625" style="189" bestFit="1" customWidth="1"/>
    <col min="8707" max="8709" width="7.28515625" style="189" customWidth="1"/>
    <col min="8710" max="8715" width="0" style="189" hidden="1" customWidth="1"/>
    <col min="8716" max="8716" width="7.85546875" style="189" customWidth="1"/>
    <col min="8717" max="8955" width="11.42578125" style="189"/>
    <col min="8956" max="8956" width="18.140625" style="189" customWidth="1"/>
    <col min="8957" max="8957" width="7.85546875" style="189" bestFit="1" customWidth="1"/>
    <col min="8958" max="8958" width="7.28515625" style="189" bestFit="1" customWidth="1"/>
    <col min="8959" max="8960" width="7.28515625" style="189" customWidth="1"/>
    <col min="8961" max="8962" width="7.28515625" style="189" bestFit="1" customWidth="1"/>
    <col min="8963" max="8965" width="7.28515625" style="189" customWidth="1"/>
    <col min="8966" max="8971" width="0" style="189" hidden="1" customWidth="1"/>
    <col min="8972" max="8972" width="7.85546875" style="189" customWidth="1"/>
    <col min="8973" max="9211" width="11.42578125" style="189"/>
    <col min="9212" max="9212" width="18.140625" style="189" customWidth="1"/>
    <col min="9213" max="9213" width="7.85546875" style="189" bestFit="1" customWidth="1"/>
    <col min="9214" max="9214" width="7.28515625" style="189" bestFit="1" customWidth="1"/>
    <col min="9215" max="9216" width="7.28515625" style="189" customWidth="1"/>
    <col min="9217" max="9218" width="7.28515625" style="189" bestFit="1" customWidth="1"/>
    <col min="9219" max="9221" width="7.28515625" style="189" customWidth="1"/>
    <col min="9222" max="9227" width="0" style="189" hidden="1" customWidth="1"/>
    <col min="9228" max="9228" width="7.85546875" style="189" customWidth="1"/>
    <col min="9229" max="9467" width="11.42578125" style="189"/>
    <col min="9468" max="9468" width="18.140625" style="189" customWidth="1"/>
    <col min="9469" max="9469" width="7.85546875" style="189" bestFit="1" customWidth="1"/>
    <col min="9470" max="9470" width="7.28515625" style="189" bestFit="1" customWidth="1"/>
    <col min="9471" max="9472" width="7.28515625" style="189" customWidth="1"/>
    <col min="9473" max="9474" width="7.28515625" style="189" bestFit="1" customWidth="1"/>
    <col min="9475" max="9477" width="7.28515625" style="189" customWidth="1"/>
    <col min="9478" max="9483" width="0" style="189" hidden="1" customWidth="1"/>
    <col min="9484" max="9484" width="7.85546875" style="189" customWidth="1"/>
    <col min="9485" max="9723" width="11.42578125" style="189"/>
    <col min="9724" max="9724" width="18.140625" style="189" customWidth="1"/>
    <col min="9725" max="9725" width="7.85546875" style="189" bestFit="1" customWidth="1"/>
    <col min="9726" max="9726" width="7.28515625" style="189" bestFit="1" customWidth="1"/>
    <col min="9727" max="9728" width="7.28515625" style="189" customWidth="1"/>
    <col min="9729" max="9730" width="7.28515625" style="189" bestFit="1" customWidth="1"/>
    <col min="9731" max="9733" width="7.28515625" style="189" customWidth="1"/>
    <col min="9734" max="9739" width="0" style="189" hidden="1" customWidth="1"/>
    <col min="9740" max="9740" width="7.85546875" style="189" customWidth="1"/>
    <col min="9741" max="9979" width="11.42578125" style="189"/>
    <col min="9980" max="9980" width="18.140625" style="189" customWidth="1"/>
    <col min="9981" max="9981" width="7.85546875" style="189" bestFit="1" customWidth="1"/>
    <col min="9982" max="9982" width="7.28515625" style="189" bestFit="1" customWidth="1"/>
    <col min="9983" max="9984" width="7.28515625" style="189" customWidth="1"/>
    <col min="9985" max="9986" width="7.28515625" style="189" bestFit="1" customWidth="1"/>
    <col min="9987" max="9989" width="7.28515625" style="189" customWidth="1"/>
    <col min="9990" max="9995" width="0" style="189" hidden="1" customWidth="1"/>
    <col min="9996" max="9996" width="7.85546875" style="189" customWidth="1"/>
    <col min="9997" max="10235" width="11.42578125" style="189"/>
    <col min="10236" max="10236" width="18.140625" style="189" customWidth="1"/>
    <col min="10237" max="10237" width="7.85546875" style="189" bestFit="1" customWidth="1"/>
    <col min="10238" max="10238" width="7.28515625" style="189" bestFit="1" customWidth="1"/>
    <col min="10239" max="10240" width="7.28515625" style="189" customWidth="1"/>
    <col min="10241" max="10242" width="7.28515625" style="189" bestFit="1" customWidth="1"/>
    <col min="10243" max="10245" width="7.28515625" style="189" customWidth="1"/>
    <col min="10246" max="10251" width="0" style="189" hidden="1" customWidth="1"/>
    <col min="10252" max="10252" width="7.85546875" style="189" customWidth="1"/>
    <col min="10253" max="10491" width="11.42578125" style="189"/>
    <col min="10492" max="10492" width="18.140625" style="189" customWidth="1"/>
    <col min="10493" max="10493" width="7.85546875" style="189" bestFit="1" customWidth="1"/>
    <col min="10494" max="10494" width="7.28515625" style="189" bestFit="1" customWidth="1"/>
    <col min="10495" max="10496" width="7.28515625" style="189" customWidth="1"/>
    <col min="10497" max="10498" width="7.28515625" style="189" bestFit="1" customWidth="1"/>
    <col min="10499" max="10501" width="7.28515625" style="189" customWidth="1"/>
    <col min="10502" max="10507" width="0" style="189" hidden="1" customWidth="1"/>
    <col min="10508" max="10508" width="7.85546875" style="189" customWidth="1"/>
    <col min="10509" max="10747" width="11.42578125" style="189"/>
    <col min="10748" max="10748" width="18.140625" style="189" customWidth="1"/>
    <col min="10749" max="10749" width="7.85546875" style="189" bestFit="1" customWidth="1"/>
    <col min="10750" max="10750" width="7.28515625" style="189" bestFit="1" customWidth="1"/>
    <col min="10751" max="10752" width="7.28515625" style="189" customWidth="1"/>
    <col min="10753" max="10754" width="7.28515625" style="189" bestFit="1" customWidth="1"/>
    <col min="10755" max="10757" width="7.28515625" style="189" customWidth="1"/>
    <col min="10758" max="10763" width="0" style="189" hidden="1" customWidth="1"/>
    <col min="10764" max="10764" width="7.85546875" style="189" customWidth="1"/>
    <col min="10765" max="11003" width="11.42578125" style="189"/>
    <col min="11004" max="11004" width="18.140625" style="189" customWidth="1"/>
    <col min="11005" max="11005" width="7.85546875" style="189" bestFit="1" customWidth="1"/>
    <col min="11006" max="11006" width="7.28515625" style="189" bestFit="1" customWidth="1"/>
    <col min="11007" max="11008" width="7.28515625" style="189" customWidth="1"/>
    <col min="11009" max="11010" width="7.28515625" style="189" bestFit="1" customWidth="1"/>
    <col min="11011" max="11013" width="7.28515625" style="189" customWidth="1"/>
    <col min="11014" max="11019" width="0" style="189" hidden="1" customWidth="1"/>
    <col min="11020" max="11020" width="7.85546875" style="189" customWidth="1"/>
    <col min="11021" max="11259" width="11.42578125" style="189"/>
    <col min="11260" max="11260" width="18.140625" style="189" customWidth="1"/>
    <col min="11261" max="11261" width="7.85546875" style="189" bestFit="1" customWidth="1"/>
    <col min="11262" max="11262" width="7.28515625" style="189" bestFit="1" customWidth="1"/>
    <col min="11263" max="11264" width="7.28515625" style="189" customWidth="1"/>
    <col min="11265" max="11266" width="7.28515625" style="189" bestFit="1" customWidth="1"/>
    <col min="11267" max="11269" width="7.28515625" style="189" customWidth="1"/>
    <col min="11270" max="11275" width="0" style="189" hidden="1" customWidth="1"/>
    <col min="11276" max="11276" width="7.85546875" style="189" customWidth="1"/>
    <col min="11277" max="11515" width="11.42578125" style="189"/>
    <col min="11516" max="11516" width="18.140625" style="189" customWidth="1"/>
    <col min="11517" max="11517" width="7.85546875" style="189" bestFit="1" customWidth="1"/>
    <col min="11518" max="11518" width="7.28515625" style="189" bestFit="1" customWidth="1"/>
    <col min="11519" max="11520" width="7.28515625" style="189" customWidth="1"/>
    <col min="11521" max="11522" width="7.28515625" style="189" bestFit="1" customWidth="1"/>
    <col min="11523" max="11525" width="7.28515625" style="189" customWidth="1"/>
    <col min="11526" max="11531" width="0" style="189" hidden="1" customWidth="1"/>
    <col min="11532" max="11532" width="7.85546875" style="189" customWidth="1"/>
    <col min="11533" max="11771" width="11.42578125" style="189"/>
    <col min="11772" max="11772" width="18.140625" style="189" customWidth="1"/>
    <col min="11773" max="11773" width="7.85546875" style="189" bestFit="1" customWidth="1"/>
    <col min="11774" max="11774" width="7.28515625" style="189" bestFit="1" customWidth="1"/>
    <col min="11775" max="11776" width="7.28515625" style="189" customWidth="1"/>
    <col min="11777" max="11778" width="7.28515625" style="189" bestFit="1" customWidth="1"/>
    <col min="11779" max="11781" width="7.28515625" style="189" customWidth="1"/>
    <col min="11782" max="11787" width="0" style="189" hidden="1" customWidth="1"/>
    <col min="11788" max="11788" width="7.85546875" style="189" customWidth="1"/>
    <col min="11789" max="12027" width="11.42578125" style="189"/>
    <col min="12028" max="12028" width="18.140625" style="189" customWidth="1"/>
    <col min="12029" max="12029" width="7.85546875" style="189" bestFit="1" customWidth="1"/>
    <col min="12030" max="12030" width="7.28515625" style="189" bestFit="1" customWidth="1"/>
    <col min="12031" max="12032" width="7.28515625" style="189" customWidth="1"/>
    <col min="12033" max="12034" width="7.28515625" style="189" bestFit="1" customWidth="1"/>
    <col min="12035" max="12037" width="7.28515625" style="189" customWidth="1"/>
    <col min="12038" max="12043" width="0" style="189" hidden="1" customWidth="1"/>
    <col min="12044" max="12044" width="7.85546875" style="189" customWidth="1"/>
    <col min="12045" max="12283" width="11.42578125" style="189"/>
    <col min="12284" max="12284" width="18.140625" style="189" customWidth="1"/>
    <col min="12285" max="12285" width="7.85546875" style="189" bestFit="1" customWidth="1"/>
    <col min="12286" max="12286" width="7.28515625" style="189" bestFit="1" customWidth="1"/>
    <col min="12287" max="12288" width="7.28515625" style="189" customWidth="1"/>
    <col min="12289" max="12290" width="7.28515625" style="189" bestFit="1" customWidth="1"/>
    <col min="12291" max="12293" width="7.28515625" style="189" customWidth="1"/>
    <col min="12294" max="12299" width="0" style="189" hidden="1" customWidth="1"/>
    <col min="12300" max="12300" width="7.85546875" style="189" customWidth="1"/>
    <col min="12301" max="12539" width="11.42578125" style="189"/>
    <col min="12540" max="12540" width="18.140625" style="189" customWidth="1"/>
    <col min="12541" max="12541" width="7.85546875" style="189" bestFit="1" customWidth="1"/>
    <col min="12542" max="12542" width="7.28515625" style="189" bestFit="1" customWidth="1"/>
    <col min="12543" max="12544" width="7.28515625" style="189" customWidth="1"/>
    <col min="12545" max="12546" width="7.28515625" style="189" bestFit="1" customWidth="1"/>
    <col min="12547" max="12549" width="7.28515625" style="189" customWidth="1"/>
    <col min="12550" max="12555" width="0" style="189" hidden="1" customWidth="1"/>
    <col min="12556" max="12556" width="7.85546875" style="189" customWidth="1"/>
    <col min="12557" max="12795" width="11.42578125" style="189"/>
    <col min="12796" max="12796" width="18.140625" style="189" customWidth="1"/>
    <col min="12797" max="12797" width="7.85546875" style="189" bestFit="1" customWidth="1"/>
    <col min="12798" max="12798" width="7.28515625" style="189" bestFit="1" customWidth="1"/>
    <col min="12799" max="12800" width="7.28515625" style="189" customWidth="1"/>
    <col min="12801" max="12802" width="7.28515625" style="189" bestFit="1" customWidth="1"/>
    <col min="12803" max="12805" width="7.28515625" style="189" customWidth="1"/>
    <col min="12806" max="12811" width="0" style="189" hidden="1" customWidth="1"/>
    <col min="12812" max="12812" width="7.85546875" style="189" customWidth="1"/>
    <col min="12813" max="13051" width="11.42578125" style="189"/>
    <col min="13052" max="13052" width="18.140625" style="189" customWidth="1"/>
    <col min="13053" max="13053" width="7.85546875" style="189" bestFit="1" customWidth="1"/>
    <col min="13054" max="13054" width="7.28515625" style="189" bestFit="1" customWidth="1"/>
    <col min="13055" max="13056" width="7.28515625" style="189" customWidth="1"/>
    <col min="13057" max="13058" width="7.28515625" style="189" bestFit="1" customWidth="1"/>
    <col min="13059" max="13061" width="7.28515625" style="189" customWidth="1"/>
    <col min="13062" max="13067" width="0" style="189" hidden="1" customWidth="1"/>
    <col min="13068" max="13068" width="7.85546875" style="189" customWidth="1"/>
    <col min="13069" max="13307" width="11.42578125" style="189"/>
    <col min="13308" max="13308" width="18.140625" style="189" customWidth="1"/>
    <col min="13309" max="13309" width="7.85546875" style="189" bestFit="1" customWidth="1"/>
    <col min="13310" max="13310" width="7.28515625" style="189" bestFit="1" customWidth="1"/>
    <col min="13311" max="13312" width="7.28515625" style="189" customWidth="1"/>
    <col min="13313" max="13314" width="7.28515625" style="189" bestFit="1" customWidth="1"/>
    <col min="13315" max="13317" width="7.28515625" style="189" customWidth="1"/>
    <col min="13318" max="13323" width="0" style="189" hidden="1" customWidth="1"/>
    <col min="13324" max="13324" width="7.85546875" style="189" customWidth="1"/>
    <col min="13325" max="13563" width="11.42578125" style="189"/>
    <col min="13564" max="13564" width="18.140625" style="189" customWidth="1"/>
    <col min="13565" max="13565" width="7.85546875" style="189" bestFit="1" customWidth="1"/>
    <col min="13566" max="13566" width="7.28515625" style="189" bestFit="1" customWidth="1"/>
    <col min="13567" max="13568" width="7.28515625" style="189" customWidth="1"/>
    <col min="13569" max="13570" width="7.28515625" style="189" bestFit="1" customWidth="1"/>
    <col min="13571" max="13573" width="7.28515625" style="189" customWidth="1"/>
    <col min="13574" max="13579" width="0" style="189" hidden="1" customWidth="1"/>
    <col min="13580" max="13580" width="7.85546875" style="189" customWidth="1"/>
    <col min="13581" max="13819" width="11.42578125" style="189"/>
    <col min="13820" max="13820" width="18.140625" style="189" customWidth="1"/>
    <col min="13821" max="13821" width="7.85546875" style="189" bestFit="1" customWidth="1"/>
    <col min="13822" max="13822" width="7.28515625" style="189" bestFit="1" customWidth="1"/>
    <col min="13823" max="13824" width="7.28515625" style="189" customWidth="1"/>
    <col min="13825" max="13826" width="7.28515625" style="189" bestFit="1" customWidth="1"/>
    <col min="13827" max="13829" width="7.28515625" style="189" customWidth="1"/>
    <col min="13830" max="13835" width="0" style="189" hidden="1" customWidth="1"/>
    <col min="13836" max="13836" width="7.85546875" style="189" customWidth="1"/>
    <col min="13837" max="14075" width="11.42578125" style="189"/>
    <col min="14076" max="14076" width="18.140625" style="189" customWidth="1"/>
    <col min="14077" max="14077" width="7.85546875" style="189" bestFit="1" customWidth="1"/>
    <col min="14078" max="14078" width="7.28515625" style="189" bestFit="1" customWidth="1"/>
    <col min="14079" max="14080" width="7.28515625" style="189" customWidth="1"/>
    <col min="14081" max="14082" width="7.28515625" style="189" bestFit="1" customWidth="1"/>
    <col min="14083" max="14085" width="7.28515625" style="189" customWidth="1"/>
    <col min="14086" max="14091" width="0" style="189" hidden="1" customWidth="1"/>
    <col min="14092" max="14092" width="7.85546875" style="189" customWidth="1"/>
    <col min="14093" max="14331" width="11.42578125" style="189"/>
    <col min="14332" max="14332" width="18.140625" style="189" customWidth="1"/>
    <col min="14333" max="14333" width="7.85546875" style="189" bestFit="1" customWidth="1"/>
    <col min="14334" max="14334" width="7.28515625" style="189" bestFit="1" customWidth="1"/>
    <col min="14335" max="14336" width="7.28515625" style="189" customWidth="1"/>
    <col min="14337" max="14338" width="7.28515625" style="189" bestFit="1" customWidth="1"/>
    <col min="14339" max="14341" width="7.28515625" style="189" customWidth="1"/>
    <col min="14342" max="14347" width="0" style="189" hidden="1" customWidth="1"/>
    <col min="14348" max="14348" width="7.85546875" style="189" customWidth="1"/>
    <col min="14349" max="14587" width="11.42578125" style="189"/>
    <col min="14588" max="14588" width="18.140625" style="189" customWidth="1"/>
    <col min="14589" max="14589" width="7.85546875" style="189" bestFit="1" customWidth="1"/>
    <col min="14590" max="14590" width="7.28515625" style="189" bestFit="1" customWidth="1"/>
    <col min="14591" max="14592" width="7.28515625" style="189" customWidth="1"/>
    <col min="14593" max="14594" width="7.28515625" style="189" bestFit="1" customWidth="1"/>
    <col min="14595" max="14597" width="7.28515625" style="189" customWidth="1"/>
    <col min="14598" max="14603" width="0" style="189" hidden="1" customWidth="1"/>
    <col min="14604" max="14604" width="7.85546875" style="189" customWidth="1"/>
    <col min="14605" max="14843" width="11.42578125" style="189"/>
    <col min="14844" max="14844" width="18.140625" style="189" customWidth="1"/>
    <col min="14845" max="14845" width="7.85546875" style="189" bestFit="1" customWidth="1"/>
    <col min="14846" max="14846" width="7.28515625" style="189" bestFit="1" customWidth="1"/>
    <col min="14847" max="14848" width="7.28515625" style="189" customWidth="1"/>
    <col min="14849" max="14850" width="7.28515625" style="189" bestFit="1" customWidth="1"/>
    <col min="14851" max="14853" width="7.28515625" style="189" customWidth="1"/>
    <col min="14854" max="14859" width="0" style="189" hidden="1" customWidth="1"/>
    <col min="14860" max="14860" width="7.85546875" style="189" customWidth="1"/>
    <col min="14861" max="15099" width="11.42578125" style="189"/>
    <col min="15100" max="15100" width="18.140625" style="189" customWidth="1"/>
    <col min="15101" max="15101" width="7.85546875" style="189" bestFit="1" customWidth="1"/>
    <col min="15102" max="15102" width="7.28515625" style="189" bestFit="1" customWidth="1"/>
    <col min="15103" max="15104" width="7.28515625" style="189" customWidth="1"/>
    <col min="15105" max="15106" width="7.28515625" style="189" bestFit="1" customWidth="1"/>
    <col min="15107" max="15109" width="7.28515625" style="189" customWidth="1"/>
    <col min="15110" max="15115" width="0" style="189" hidden="1" customWidth="1"/>
    <col min="15116" max="15116" width="7.85546875" style="189" customWidth="1"/>
    <col min="15117" max="15355" width="11.42578125" style="189"/>
    <col min="15356" max="15356" width="18.140625" style="189" customWidth="1"/>
    <col min="15357" max="15357" width="7.85546875" style="189" bestFit="1" customWidth="1"/>
    <col min="15358" max="15358" width="7.28515625" style="189" bestFit="1" customWidth="1"/>
    <col min="15359" max="15360" width="7.28515625" style="189" customWidth="1"/>
    <col min="15361" max="15362" width="7.28515625" style="189" bestFit="1" customWidth="1"/>
    <col min="15363" max="15365" width="7.28515625" style="189" customWidth="1"/>
    <col min="15366" max="15371" width="0" style="189" hidden="1" customWidth="1"/>
    <col min="15372" max="15372" width="7.85546875" style="189" customWidth="1"/>
    <col min="15373" max="15611" width="11.42578125" style="189"/>
    <col min="15612" max="15612" width="18.140625" style="189" customWidth="1"/>
    <col min="15613" max="15613" width="7.85546875" style="189" bestFit="1" customWidth="1"/>
    <col min="15614" max="15614" width="7.28515625" style="189" bestFit="1" customWidth="1"/>
    <col min="15615" max="15616" width="7.28515625" style="189" customWidth="1"/>
    <col min="15617" max="15618" width="7.28515625" style="189" bestFit="1" customWidth="1"/>
    <col min="15619" max="15621" width="7.28515625" style="189" customWidth="1"/>
    <col min="15622" max="15627" width="0" style="189" hidden="1" customWidth="1"/>
    <col min="15628" max="15628" width="7.85546875" style="189" customWidth="1"/>
    <col min="15629" max="15867" width="11.42578125" style="189"/>
    <col min="15868" max="15868" width="18.140625" style="189" customWidth="1"/>
    <col min="15869" max="15869" width="7.85546875" style="189" bestFit="1" customWidth="1"/>
    <col min="15870" max="15870" width="7.28515625" style="189" bestFit="1" customWidth="1"/>
    <col min="15871" max="15872" width="7.28515625" style="189" customWidth="1"/>
    <col min="15873" max="15874" width="7.28515625" style="189" bestFit="1" customWidth="1"/>
    <col min="15875" max="15877" width="7.28515625" style="189" customWidth="1"/>
    <col min="15878" max="15883" width="0" style="189" hidden="1" customWidth="1"/>
    <col min="15884" max="15884" width="7.85546875" style="189" customWidth="1"/>
    <col min="15885" max="16123" width="11.42578125" style="189"/>
    <col min="16124" max="16124" width="18.140625" style="189" customWidth="1"/>
    <col min="16125" max="16125" width="7.85546875" style="189" bestFit="1" customWidth="1"/>
    <col min="16126" max="16126" width="7.28515625" style="189" bestFit="1" customWidth="1"/>
    <col min="16127" max="16128" width="7.28515625" style="189" customWidth="1"/>
    <col min="16129" max="16130" width="7.28515625" style="189" bestFit="1" customWidth="1"/>
    <col min="16131" max="16133" width="7.28515625" style="189" customWidth="1"/>
    <col min="16134" max="16139" width="0" style="189" hidden="1" customWidth="1"/>
    <col min="16140" max="16140" width="7.85546875" style="189" customWidth="1"/>
    <col min="16141" max="16384" width="11.42578125" style="189"/>
  </cols>
  <sheetData>
    <row r="1" spans="1:16" s="190" customFormat="1" x14ac:dyDescent="0.2"/>
    <row r="2" spans="1:16" s="190" customFormat="1" x14ac:dyDescent="0.2">
      <c r="A2" s="217" t="s">
        <v>121</v>
      </c>
    </row>
    <row r="3" spans="1:16" s="190" customFormat="1" ht="15" x14ac:dyDescent="0.25">
      <c r="A3" s="217" t="s">
        <v>122</v>
      </c>
      <c r="K3" s="359"/>
    </row>
    <row r="4" spans="1:16" s="190" customFormat="1" x14ac:dyDescent="0.2"/>
    <row r="5" spans="1:16" s="190" customFormat="1" ht="12.75" x14ac:dyDescent="0.2">
      <c r="B5" s="425" t="s">
        <v>113</v>
      </c>
      <c r="C5" s="425"/>
      <c r="D5" s="425"/>
      <c r="E5" s="425"/>
      <c r="F5" s="425"/>
      <c r="G5" s="425"/>
      <c r="H5" s="425"/>
      <c r="I5" s="425"/>
      <c r="J5" s="425"/>
      <c r="K5" s="425"/>
      <c r="M5" s="390" t="s">
        <v>595</v>
      </c>
      <c r="O5" s="360"/>
    </row>
    <row r="6" spans="1:16" s="190" customFormat="1" ht="12.75" x14ac:dyDescent="0.2">
      <c r="B6" s="438" t="str">
        <f>'Solicitudes Regiones'!$B$6:$P$6</f>
        <v>Acumuladas de julio de 2008 a septiembre de 2018</v>
      </c>
      <c r="C6" s="438"/>
      <c r="D6" s="438"/>
      <c r="E6" s="438"/>
      <c r="F6" s="438"/>
      <c r="G6" s="438"/>
      <c r="H6" s="438"/>
      <c r="I6" s="438"/>
      <c r="J6" s="438"/>
      <c r="K6" s="438"/>
      <c r="L6" s="231"/>
    </row>
    <row r="7" spans="1:16" s="193" customFormat="1" x14ac:dyDescent="0.2">
      <c r="B7" s="191"/>
      <c r="C7" s="192"/>
      <c r="D7" s="192"/>
      <c r="E7" s="192"/>
      <c r="F7" s="192"/>
      <c r="G7" s="192"/>
      <c r="H7" s="192"/>
      <c r="I7" s="192"/>
      <c r="J7" s="192"/>
      <c r="K7" s="192"/>
      <c r="L7" s="192"/>
    </row>
    <row r="8" spans="1:16" ht="15" customHeight="1" x14ac:dyDescent="0.2">
      <c r="B8" s="454" t="s">
        <v>73</v>
      </c>
      <c r="C8" s="455"/>
      <c r="D8" s="455"/>
      <c r="E8" s="455"/>
      <c r="F8" s="455"/>
      <c r="G8" s="455"/>
      <c r="H8" s="455"/>
      <c r="I8" s="455"/>
      <c r="J8" s="455"/>
      <c r="K8" s="456"/>
      <c r="L8" s="208"/>
    </row>
    <row r="9" spans="1:16" ht="20.25" customHeight="1" x14ac:dyDescent="0.2">
      <c r="B9" s="453" t="s">
        <v>74</v>
      </c>
      <c r="C9" s="454" t="s">
        <v>2</v>
      </c>
      <c r="D9" s="455"/>
      <c r="E9" s="455"/>
      <c r="F9" s="455"/>
      <c r="G9" s="455"/>
      <c r="H9" s="455"/>
      <c r="I9" s="455"/>
      <c r="J9" s="455"/>
      <c r="K9" s="456"/>
    </row>
    <row r="10" spans="1:16" ht="24" x14ac:dyDescent="0.2">
      <c r="B10" s="453"/>
      <c r="C10" s="247" t="s">
        <v>75</v>
      </c>
      <c r="D10" s="247" t="s">
        <v>76</v>
      </c>
      <c r="E10" s="247" t="s">
        <v>77</v>
      </c>
      <c r="F10" s="247" t="s">
        <v>78</v>
      </c>
      <c r="G10" s="247" t="s">
        <v>8</v>
      </c>
      <c r="H10" s="247" t="s">
        <v>79</v>
      </c>
      <c r="I10" s="247" t="s">
        <v>80</v>
      </c>
      <c r="J10" s="247" t="s">
        <v>81</v>
      </c>
      <c r="K10" s="247" t="s">
        <v>46</v>
      </c>
    </row>
    <row r="11" spans="1:16" x14ac:dyDescent="0.2">
      <c r="B11" s="181" t="s">
        <v>379</v>
      </c>
      <c r="C11" s="181">
        <v>1445</v>
      </c>
      <c r="D11" s="181">
        <v>743</v>
      </c>
      <c r="E11" s="181">
        <f>C11+D11</f>
        <v>2188</v>
      </c>
      <c r="F11" s="182">
        <f>E11/$E$41</f>
        <v>5.7174214115864014E-2</v>
      </c>
      <c r="G11" s="181">
        <v>1641</v>
      </c>
      <c r="H11" s="181">
        <v>156</v>
      </c>
      <c r="I11" s="181">
        <f>G11+H11</f>
        <v>1797</v>
      </c>
      <c r="J11" s="182">
        <f>I11/$I$41</f>
        <v>3.1050212530670078E-2</v>
      </c>
      <c r="K11" s="181">
        <f t="shared" ref="K11:K40" si="0">E11+I11</f>
        <v>3985</v>
      </c>
      <c r="P11" s="194"/>
    </row>
    <row r="12" spans="1:16" x14ac:dyDescent="0.2">
      <c r="B12" s="181" t="s">
        <v>380</v>
      </c>
      <c r="C12" s="181">
        <v>784</v>
      </c>
      <c r="D12" s="181">
        <v>421</v>
      </c>
      <c r="E12" s="181">
        <f t="shared" ref="E12:E40" si="1">C12+D12</f>
        <v>1205</v>
      </c>
      <c r="F12" s="182">
        <f t="shared" ref="F12:F40" si="2">E12/$E$41</f>
        <v>3.1487627061067704E-2</v>
      </c>
      <c r="G12" s="181">
        <v>2434</v>
      </c>
      <c r="H12" s="181">
        <v>124</v>
      </c>
      <c r="I12" s="181">
        <f t="shared" ref="I12:I40" si="3">G12+H12</f>
        <v>2558</v>
      </c>
      <c r="J12" s="182">
        <f t="shared" ref="J12:J40" si="4">I12/$I$41</f>
        <v>4.4199467809378994E-2</v>
      </c>
      <c r="K12" s="181">
        <f t="shared" si="0"/>
        <v>3763</v>
      </c>
      <c r="P12" s="194"/>
    </row>
    <row r="13" spans="1:16" x14ac:dyDescent="0.2">
      <c r="B13" s="181" t="s">
        <v>381</v>
      </c>
      <c r="C13" s="181">
        <v>612</v>
      </c>
      <c r="D13" s="181">
        <v>407</v>
      </c>
      <c r="E13" s="181">
        <f t="shared" si="1"/>
        <v>1019</v>
      </c>
      <c r="F13" s="182">
        <f t="shared" si="2"/>
        <v>2.6627296245002482E-2</v>
      </c>
      <c r="G13" s="181">
        <v>1097</v>
      </c>
      <c r="H13" s="181">
        <v>126</v>
      </c>
      <c r="I13" s="181">
        <f t="shared" si="3"/>
        <v>1223</v>
      </c>
      <c r="J13" s="182">
        <f t="shared" si="4"/>
        <v>2.1132114593772677E-2</v>
      </c>
      <c r="K13" s="181">
        <f t="shared" si="0"/>
        <v>2242</v>
      </c>
      <c r="P13" s="194"/>
    </row>
    <row r="14" spans="1:16" x14ac:dyDescent="0.2">
      <c r="B14" s="181" t="s">
        <v>382</v>
      </c>
      <c r="C14" s="181">
        <v>433</v>
      </c>
      <c r="D14" s="181">
        <v>288</v>
      </c>
      <c r="E14" s="181">
        <f t="shared" si="1"/>
        <v>721</v>
      </c>
      <c r="F14" s="182">
        <f t="shared" si="2"/>
        <v>1.8840314614962501E-2</v>
      </c>
      <c r="G14" s="181">
        <v>474</v>
      </c>
      <c r="H14" s="181">
        <v>45</v>
      </c>
      <c r="I14" s="181">
        <f t="shared" si="3"/>
        <v>519</v>
      </c>
      <c r="J14" s="182">
        <f t="shared" si="4"/>
        <v>8.9677575422469503E-3</v>
      </c>
      <c r="K14" s="181">
        <f t="shared" si="0"/>
        <v>1240</v>
      </c>
      <c r="P14" s="194"/>
    </row>
    <row r="15" spans="1:16" x14ac:dyDescent="0.2">
      <c r="B15" s="181" t="s">
        <v>383</v>
      </c>
      <c r="C15" s="181">
        <v>743</v>
      </c>
      <c r="D15" s="181">
        <v>498</v>
      </c>
      <c r="E15" s="181">
        <f t="shared" si="1"/>
        <v>1241</v>
      </c>
      <c r="F15" s="182">
        <f t="shared" si="2"/>
        <v>3.2428336251273879E-2</v>
      </c>
      <c r="G15" s="181">
        <v>2151</v>
      </c>
      <c r="H15" s="181">
        <v>178</v>
      </c>
      <c r="I15" s="181">
        <f t="shared" si="3"/>
        <v>2329</v>
      </c>
      <c r="J15" s="182">
        <f t="shared" si="4"/>
        <v>4.0242595984379861E-2</v>
      </c>
      <c r="K15" s="181">
        <f t="shared" si="0"/>
        <v>3570</v>
      </c>
      <c r="P15" s="194"/>
    </row>
    <row r="16" spans="1:16" x14ac:dyDescent="0.2">
      <c r="B16" s="181" t="s">
        <v>384</v>
      </c>
      <c r="C16" s="181">
        <v>505</v>
      </c>
      <c r="D16" s="181">
        <v>456</v>
      </c>
      <c r="E16" s="181">
        <f t="shared" si="1"/>
        <v>961</v>
      </c>
      <c r="F16" s="182">
        <f t="shared" si="2"/>
        <v>2.5111709216336982E-2</v>
      </c>
      <c r="G16" s="181">
        <v>1122</v>
      </c>
      <c r="H16" s="181">
        <v>156</v>
      </c>
      <c r="I16" s="181">
        <f t="shared" si="3"/>
        <v>1278</v>
      </c>
      <c r="J16" s="182">
        <f t="shared" si="4"/>
        <v>2.2082454988423126E-2</v>
      </c>
      <c r="K16" s="181">
        <f t="shared" si="0"/>
        <v>2239</v>
      </c>
      <c r="P16" s="194"/>
    </row>
    <row r="17" spans="2:16" x14ac:dyDescent="0.2">
      <c r="B17" s="181" t="s">
        <v>385</v>
      </c>
      <c r="C17" s="181">
        <v>102</v>
      </c>
      <c r="D17" s="181">
        <v>32</v>
      </c>
      <c r="E17" s="181">
        <f t="shared" si="1"/>
        <v>134</v>
      </c>
      <c r="F17" s="182">
        <f t="shared" si="2"/>
        <v>3.5015286524340849E-3</v>
      </c>
      <c r="G17" s="181">
        <v>149</v>
      </c>
      <c r="H17" s="181">
        <v>4</v>
      </c>
      <c r="I17" s="181">
        <f t="shared" si="3"/>
        <v>153</v>
      </c>
      <c r="J17" s="182">
        <f t="shared" si="4"/>
        <v>2.6436741887548815E-3</v>
      </c>
      <c r="K17" s="181">
        <f t="shared" si="0"/>
        <v>287</v>
      </c>
      <c r="P17" s="194"/>
    </row>
    <row r="18" spans="2:16" x14ac:dyDescent="0.2">
      <c r="B18" s="181" t="s">
        <v>386</v>
      </c>
      <c r="C18" s="181">
        <v>5011</v>
      </c>
      <c r="D18" s="181">
        <v>2719</v>
      </c>
      <c r="E18" s="181">
        <f t="shared" si="1"/>
        <v>7730</v>
      </c>
      <c r="F18" s="182">
        <f t="shared" si="2"/>
        <v>0.2019911677859364</v>
      </c>
      <c r="G18" s="181">
        <v>12270</v>
      </c>
      <c r="H18" s="181">
        <v>1066</v>
      </c>
      <c r="I18" s="181">
        <f t="shared" si="3"/>
        <v>13336</v>
      </c>
      <c r="J18" s="182">
        <f t="shared" si="4"/>
        <v>0.23043162732833397</v>
      </c>
      <c r="K18" s="181">
        <f t="shared" si="0"/>
        <v>21066</v>
      </c>
      <c r="P18" s="194"/>
    </row>
    <row r="19" spans="2:16" x14ac:dyDescent="0.2">
      <c r="B19" s="181" t="s">
        <v>387</v>
      </c>
      <c r="C19" s="181">
        <v>214</v>
      </c>
      <c r="D19" s="181">
        <v>78</v>
      </c>
      <c r="E19" s="181">
        <f t="shared" si="1"/>
        <v>292</v>
      </c>
      <c r="F19" s="182">
        <f t="shared" si="2"/>
        <v>7.6301967650056184E-3</v>
      </c>
      <c r="G19" s="181">
        <v>202</v>
      </c>
      <c r="H19" s="181">
        <v>19</v>
      </c>
      <c r="I19" s="181">
        <f t="shared" si="3"/>
        <v>221</v>
      </c>
      <c r="J19" s="182">
        <f t="shared" si="4"/>
        <v>3.818640494868162E-3</v>
      </c>
      <c r="K19" s="181">
        <f t="shared" si="0"/>
        <v>513</v>
      </c>
      <c r="P19" s="194"/>
    </row>
    <row r="20" spans="2:16" x14ac:dyDescent="0.2">
      <c r="B20" s="181" t="s">
        <v>388</v>
      </c>
      <c r="C20" s="181">
        <v>928</v>
      </c>
      <c r="D20" s="181">
        <v>594</v>
      </c>
      <c r="E20" s="181">
        <f t="shared" si="1"/>
        <v>1522</v>
      </c>
      <c r="F20" s="182">
        <f t="shared" si="2"/>
        <v>3.9771094097049833E-2</v>
      </c>
      <c r="G20" s="181">
        <v>807</v>
      </c>
      <c r="H20" s="181">
        <v>83</v>
      </c>
      <c r="I20" s="181">
        <f t="shared" si="3"/>
        <v>890</v>
      </c>
      <c r="J20" s="182">
        <f t="shared" si="4"/>
        <v>1.5378235477070878E-2</v>
      </c>
      <c r="K20" s="181">
        <f t="shared" si="0"/>
        <v>2412</v>
      </c>
      <c r="P20" s="194"/>
    </row>
    <row r="21" spans="2:16" x14ac:dyDescent="0.2">
      <c r="B21" s="181" t="s">
        <v>389</v>
      </c>
      <c r="C21" s="181">
        <v>1146</v>
      </c>
      <c r="D21" s="181">
        <v>710</v>
      </c>
      <c r="E21" s="181">
        <f t="shared" si="1"/>
        <v>1856</v>
      </c>
      <c r="F21" s="182">
        <f t="shared" si="2"/>
        <v>4.8498784917295985E-2</v>
      </c>
      <c r="G21" s="181">
        <v>3711</v>
      </c>
      <c r="H21" s="181">
        <v>241</v>
      </c>
      <c r="I21" s="181">
        <f t="shared" si="3"/>
        <v>3952</v>
      </c>
      <c r="J21" s="182">
        <f t="shared" si="4"/>
        <v>6.8286277084701252E-2</v>
      </c>
      <c r="K21" s="181">
        <f t="shared" si="0"/>
        <v>5808</v>
      </c>
      <c r="P21" s="194"/>
    </row>
    <row r="22" spans="2:16" x14ac:dyDescent="0.2">
      <c r="B22" s="181" t="s">
        <v>390</v>
      </c>
      <c r="C22" s="181">
        <v>193</v>
      </c>
      <c r="D22" s="181">
        <v>141</v>
      </c>
      <c r="E22" s="181">
        <f t="shared" si="1"/>
        <v>334</v>
      </c>
      <c r="F22" s="182">
        <f t="shared" si="2"/>
        <v>8.727690820246152E-3</v>
      </c>
      <c r="G22" s="181">
        <v>263</v>
      </c>
      <c r="H22" s="181">
        <v>30</v>
      </c>
      <c r="I22" s="181">
        <f t="shared" si="3"/>
        <v>293</v>
      </c>
      <c r="J22" s="182">
        <f t="shared" si="4"/>
        <v>5.0627224660469297E-3</v>
      </c>
      <c r="K22" s="181">
        <f t="shared" si="0"/>
        <v>627</v>
      </c>
      <c r="P22" s="194"/>
    </row>
    <row r="23" spans="2:16" x14ac:dyDescent="0.2">
      <c r="B23" s="181" t="s">
        <v>391</v>
      </c>
      <c r="C23" s="181">
        <v>185</v>
      </c>
      <c r="D23" s="181">
        <v>115</v>
      </c>
      <c r="E23" s="181">
        <f t="shared" si="1"/>
        <v>300</v>
      </c>
      <c r="F23" s="182">
        <f t="shared" si="2"/>
        <v>7.8392432517181004E-3</v>
      </c>
      <c r="G23" s="181">
        <v>322</v>
      </c>
      <c r="H23" s="181">
        <v>26</v>
      </c>
      <c r="I23" s="181">
        <f t="shared" si="3"/>
        <v>348</v>
      </c>
      <c r="J23" s="182">
        <f t="shared" si="4"/>
        <v>6.0130628606973767E-3</v>
      </c>
      <c r="K23" s="181">
        <f t="shared" si="0"/>
        <v>648</v>
      </c>
      <c r="P23" s="194"/>
    </row>
    <row r="24" spans="2:16" x14ac:dyDescent="0.2">
      <c r="B24" s="181" t="s">
        <v>392</v>
      </c>
      <c r="C24" s="181">
        <v>396</v>
      </c>
      <c r="D24" s="181">
        <v>291</v>
      </c>
      <c r="E24" s="181">
        <f t="shared" si="1"/>
        <v>687</v>
      </c>
      <c r="F24" s="182">
        <f t="shared" si="2"/>
        <v>1.795186704643445E-2</v>
      </c>
      <c r="G24" s="181">
        <v>834</v>
      </c>
      <c r="H24" s="181">
        <v>118</v>
      </c>
      <c r="I24" s="181">
        <f t="shared" si="3"/>
        <v>952</v>
      </c>
      <c r="J24" s="182">
        <f t="shared" si="4"/>
        <v>1.6449528285585928E-2</v>
      </c>
      <c r="K24" s="181">
        <f t="shared" si="0"/>
        <v>1639</v>
      </c>
      <c r="P24" s="194"/>
    </row>
    <row r="25" spans="2:16" ht="16.5" customHeight="1" x14ac:dyDescent="0.2">
      <c r="B25" s="181" t="s">
        <v>393</v>
      </c>
      <c r="C25" s="181">
        <v>487</v>
      </c>
      <c r="D25" s="181">
        <v>396</v>
      </c>
      <c r="E25" s="181">
        <f t="shared" si="1"/>
        <v>883</v>
      </c>
      <c r="F25" s="182">
        <f t="shared" si="2"/>
        <v>2.3073505970890276E-2</v>
      </c>
      <c r="G25" s="181">
        <v>383</v>
      </c>
      <c r="H25" s="181">
        <v>76</v>
      </c>
      <c r="I25" s="181">
        <f t="shared" si="3"/>
        <v>459</v>
      </c>
      <c r="J25" s="182">
        <f t="shared" si="4"/>
        <v>7.9310225662646439E-3</v>
      </c>
      <c r="K25" s="181">
        <f t="shared" si="0"/>
        <v>1342</v>
      </c>
      <c r="P25" s="194"/>
    </row>
    <row r="26" spans="2:16" x14ac:dyDescent="0.2">
      <c r="B26" s="181" t="s">
        <v>394</v>
      </c>
      <c r="C26" s="181">
        <v>134</v>
      </c>
      <c r="D26" s="181">
        <v>51</v>
      </c>
      <c r="E26" s="181">
        <f t="shared" si="1"/>
        <v>185</v>
      </c>
      <c r="F26" s="182">
        <f t="shared" si="2"/>
        <v>4.8342000052261618E-3</v>
      </c>
      <c r="G26" s="181">
        <v>150</v>
      </c>
      <c r="H26" s="181">
        <v>12</v>
      </c>
      <c r="I26" s="181">
        <f t="shared" si="3"/>
        <v>162</v>
      </c>
      <c r="J26" s="182">
        <f t="shared" si="4"/>
        <v>2.7991844351522273E-3</v>
      </c>
      <c r="K26" s="181">
        <f t="shared" si="0"/>
        <v>347</v>
      </c>
      <c r="P26" s="194"/>
    </row>
    <row r="27" spans="2:16" x14ac:dyDescent="0.2">
      <c r="B27" s="181" t="s">
        <v>395</v>
      </c>
      <c r="C27" s="181">
        <v>303</v>
      </c>
      <c r="D27" s="181">
        <v>261</v>
      </c>
      <c r="E27" s="181">
        <f t="shared" si="1"/>
        <v>564</v>
      </c>
      <c r="F27" s="182">
        <f t="shared" si="2"/>
        <v>1.4737777313230029E-2</v>
      </c>
      <c r="G27" s="181">
        <v>385</v>
      </c>
      <c r="H27" s="181">
        <v>64</v>
      </c>
      <c r="I27" s="181">
        <f t="shared" si="3"/>
        <v>449</v>
      </c>
      <c r="J27" s="182">
        <f t="shared" si="4"/>
        <v>7.7582334036009259E-3</v>
      </c>
      <c r="K27" s="181">
        <f t="shared" si="0"/>
        <v>1013</v>
      </c>
      <c r="P27" s="194"/>
    </row>
    <row r="28" spans="2:16" x14ac:dyDescent="0.2">
      <c r="B28" s="181" t="s">
        <v>396</v>
      </c>
      <c r="C28" s="181">
        <v>4199</v>
      </c>
      <c r="D28" s="181">
        <v>2627</v>
      </c>
      <c r="E28" s="181">
        <f t="shared" si="1"/>
        <v>6826</v>
      </c>
      <c r="F28" s="182">
        <f t="shared" si="2"/>
        <v>0.17836891478742586</v>
      </c>
      <c r="G28" s="181">
        <v>12384</v>
      </c>
      <c r="H28" s="181">
        <v>1299</v>
      </c>
      <c r="I28" s="181">
        <f t="shared" si="3"/>
        <v>13683</v>
      </c>
      <c r="J28" s="182">
        <f t="shared" si="4"/>
        <v>0.23642741127276498</v>
      </c>
      <c r="K28" s="181">
        <f t="shared" si="0"/>
        <v>20509</v>
      </c>
      <c r="P28" s="194"/>
    </row>
    <row r="29" spans="2:16" x14ac:dyDescent="0.2">
      <c r="B29" s="181" t="s">
        <v>397</v>
      </c>
      <c r="C29" s="181">
        <v>427</v>
      </c>
      <c r="D29" s="181">
        <v>315</v>
      </c>
      <c r="E29" s="181">
        <f t="shared" si="1"/>
        <v>742</v>
      </c>
      <c r="F29" s="182">
        <f t="shared" si="2"/>
        <v>1.9389061642582771E-2</v>
      </c>
      <c r="G29" s="181">
        <v>846</v>
      </c>
      <c r="H29" s="181">
        <v>110</v>
      </c>
      <c r="I29" s="181">
        <f t="shared" si="3"/>
        <v>956</v>
      </c>
      <c r="J29" s="182">
        <f t="shared" si="4"/>
        <v>1.6518643950651415E-2</v>
      </c>
      <c r="K29" s="181">
        <f t="shared" si="0"/>
        <v>1698</v>
      </c>
      <c r="P29" s="194"/>
    </row>
    <row r="30" spans="2:16" x14ac:dyDescent="0.2">
      <c r="B30" s="181" t="s">
        <v>398</v>
      </c>
      <c r="C30" s="181">
        <v>262</v>
      </c>
      <c r="D30" s="181">
        <v>191</v>
      </c>
      <c r="E30" s="181">
        <f t="shared" si="1"/>
        <v>453</v>
      </c>
      <c r="F30" s="182">
        <f t="shared" si="2"/>
        <v>1.1837257310094332E-2</v>
      </c>
      <c r="G30" s="181">
        <v>556</v>
      </c>
      <c r="H30" s="181">
        <v>57</v>
      </c>
      <c r="I30" s="181">
        <f t="shared" si="3"/>
        <v>613</v>
      </c>
      <c r="J30" s="182">
        <f t="shared" si="4"/>
        <v>1.0591975671285897E-2</v>
      </c>
      <c r="K30" s="181">
        <f t="shared" si="0"/>
        <v>1066</v>
      </c>
      <c r="P30" s="194"/>
    </row>
    <row r="31" spans="2:16" x14ac:dyDescent="0.2">
      <c r="B31" s="181" t="s">
        <v>399</v>
      </c>
      <c r="C31" s="181">
        <v>542</v>
      </c>
      <c r="D31" s="181">
        <v>335</v>
      </c>
      <c r="E31" s="181">
        <f t="shared" si="1"/>
        <v>877</v>
      </c>
      <c r="F31" s="182">
        <f t="shared" si="2"/>
        <v>2.2916721105855915E-2</v>
      </c>
      <c r="G31" s="181">
        <v>1425</v>
      </c>
      <c r="H31" s="181">
        <v>87</v>
      </c>
      <c r="I31" s="181">
        <f t="shared" si="3"/>
        <v>1512</v>
      </c>
      <c r="J31" s="182">
        <f t="shared" si="4"/>
        <v>2.6125721394754119E-2</v>
      </c>
      <c r="K31" s="181">
        <f t="shared" si="0"/>
        <v>2389</v>
      </c>
      <c r="P31" s="194"/>
    </row>
    <row r="32" spans="2:16" x14ac:dyDescent="0.2">
      <c r="B32" s="181" t="s">
        <v>400</v>
      </c>
      <c r="C32" s="181">
        <v>587</v>
      </c>
      <c r="D32" s="181">
        <v>314</v>
      </c>
      <c r="E32" s="181">
        <f t="shared" si="1"/>
        <v>901</v>
      </c>
      <c r="F32" s="182">
        <f t="shared" si="2"/>
        <v>2.3543860565993363E-2</v>
      </c>
      <c r="G32" s="181">
        <v>872</v>
      </c>
      <c r="H32" s="181">
        <v>71</v>
      </c>
      <c r="I32" s="181">
        <f t="shared" si="3"/>
        <v>943</v>
      </c>
      <c r="J32" s="182">
        <f t="shared" si="4"/>
        <v>1.6294018039188583E-2</v>
      </c>
      <c r="K32" s="181">
        <f t="shared" si="0"/>
        <v>1844</v>
      </c>
      <c r="P32" s="194"/>
    </row>
    <row r="33" spans="2:16" x14ac:dyDescent="0.2">
      <c r="B33" s="181" t="s">
        <v>401</v>
      </c>
      <c r="C33" s="181">
        <v>463</v>
      </c>
      <c r="D33" s="181">
        <v>387</v>
      </c>
      <c r="E33" s="181">
        <f t="shared" si="1"/>
        <v>850</v>
      </c>
      <c r="F33" s="182">
        <f t="shared" si="2"/>
        <v>2.2211189213201286E-2</v>
      </c>
      <c r="G33" s="181">
        <v>1498</v>
      </c>
      <c r="H33" s="181">
        <v>85</v>
      </c>
      <c r="I33" s="181">
        <f t="shared" si="3"/>
        <v>1583</v>
      </c>
      <c r="J33" s="182">
        <f t="shared" si="4"/>
        <v>2.7352524449666515E-2</v>
      </c>
      <c r="K33" s="181">
        <f t="shared" si="0"/>
        <v>2433</v>
      </c>
      <c r="P33" s="194"/>
    </row>
    <row r="34" spans="2:16" x14ac:dyDescent="0.2">
      <c r="B34" s="181" t="s">
        <v>402</v>
      </c>
      <c r="C34" s="181">
        <v>994</v>
      </c>
      <c r="D34" s="181">
        <v>664</v>
      </c>
      <c r="E34" s="181">
        <f t="shared" si="1"/>
        <v>1658</v>
      </c>
      <c r="F34" s="182">
        <f t="shared" si="2"/>
        <v>4.332488437116204E-2</v>
      </c>
      <c r="G34" s="181">
        <v>1089</v>
      </c>
      <c r="H34" s="181">
        <v>88</v>
      </c>
      <c r="I34" s="181">
        <f t="shared" si="3"/>
        <v>1177</v>
      </c>
      <c r="J34" s="182">
        <f t="shared" si="4"/>
        <v>2.0337284445519577E-2</v>
      </c>
      <c r="K34" s="181">
        <f t="shared" si="0"/>
        <v>2835</v>
      </c>
      <c r="P34" s="194"/>
    </row>
    <row r="35" spans="2:16" x14ac:dyDescent="0.2">
      <c r="B35" s="181" t="s">
        <v>403</v>
      </c>
      <c r="C35" s="181">
        <v>1162</v>
      </c>
      <c r="D35" s="181">
        <v>752</v>
      </c>
      <c r="E35" s="181">
        <f t="shared" si="1"/>
        <v>1914</v>
      </c>
      <c r="F35" s="182">
        <f t="shared" si="2"/>
        <v>5.0014371945961485E-2</v>
      </c>
      <c r="G35" s="181">
        <v>3389</v>
      </c>
      <c r="H35" s="181">
        <v>229</v>
      </c>
      <c r="I35" s="181">
        <f t="shared" si="3"/>
        <v>3618</v>
      </c>
      <c r="J35" s="182">
        <f t="shared" si="4"/>
        <v>6.251511905173307E-2</v>
      </c>
      <c r="K35" s="181">
        <f t="shared" si="0"/>
        <v>5532</v>
      </c>
      <c r="P35" s="194"/>
    </row>
    <row r="36" spans="2:16" x14ac:dyDescent="0.2">
      <c r="B36" s="181" t="s">
        <v>404</v>
      </c>
      <c r="C36" s="181">
        <v>418</v>
      </c>
      <c r="D36" s="181">
        <v>258</v>
      </c>
      <c r="E36" s="181">
        <f t="shared" si="1"/>
        <v>676</v>
      </c>
      <c r="F36" s="182">
        <f t="shared" si="2"/>
        <v>1.7664428127204788E-2</v>
      </c>
      <c r="G36" s="181">
        <v>1000</v>
      </c>
      <c r="H36" s="181">
        <v>66</v>
      </c>
      <c r="I36" s="181">
        <f t="shared" si="3"/>
        <v>1066</v>
      </c>
      <c r="J36" s="182">
        <f t="shared" si="4"/>
        <v>1.8419324739952309E-2</v>
      </c>
      <c r="K36" s="181">
        <f t="shared" si="0"/>
        <v>1742</v>
      </c>
      <c r="P36" s="194"/>
    </row>
    <row r="37" spans="2:16" x14ac:dyDescent="0.2">
      <c r="B37" s="181" t="s">
        <v>405</v>
      </c>
      <c r="C37" s="181">
        <v>415</v>
      </c>
      <c r="D37" s="181">
        <v>208</v>
      </c>
      <c r="E37" s="181">
        <f t="shared" si="1"/>
        <v>623</v>
      </c>
      <c r="F37" s="182">
        <f t="shared" si="2"/>
        <v>1.627949515273459E-2</v>
      </c>
      <c r="G37" s="181">
        <v>708</v>
      </c>
      <c r="H37" s="181">
        <v>84</v>
      </c>
      <c r="I37" s="181">
        <f t="shared" si="3"/>
        <v>792</v>
      </c>
      <c r="J37" s="182">
        <f t="shared" si="4"/>
        <v>1.3684901682966445E-2</v>
      </c>
      <c r="K37" s="181">
        <f t="shared" si="0"/>
        <v>1415</v>
      </c>
      <c r="P37" s="194"/>
    </row>
    <row r="38" spans="2:16" x14ac:dyDescent="0.2">
      <c r="B38" s="181" t="s">
        <v>406</v>
      </c>
      <c r="C38" s="181">
        <v>142</v>
      </c>
      <c r="D38" s="181">
        <v>71</v>
      </c>
      <c r="E38" s="181">
        <f t="shared" si="1"/>
        <v>213</v>
      </c>
      <c r="F38" s="182">
        <f t="shared" si="2"/>
        <v>5.5658627087198514E-3</v>
      </c>
      <c r="G38" s="181">
        <v>313</v>
      </c>
      <c r="H38" s="181">
        <v>23</v>
      </c>
      <c r="I38" s="181">
        <f t="shared" si="3"/>
        <v>336</v>
      </c>
      <c r="J38" s="182">
        <f t="shared" si="4"/>
        <v>5.8057158655009161E-3</v>
      </c>
      <c r="K38" s="181">
        <f t="shared" si="0"/>
        <v>549</v>
      </c>
      <c r="P38" s="194"/>
    </row>
    <row r="39" spans="2:16" x14ac:dyDescent="0.2">
      <c r="B39" s="181" t="s">
        <v>407</v>
      </c>
      <c r="C39" s="181">
        <v>400</v>
      </c>
      <c r="D39" s="181">
        <v>205</v>
      </c>
      <c r="E39" s="181">
        <f t="shared" si="1"/>
        <v>605</v>
      </c>
      <c r="F39" s="182">
        <f t="shared" si="2"/>
        <v>1.5809140557631503E-2</v>
      </c>
      <c r="G39" s="181">
        <v>454</v>
      </c>
      <c r="H39" s="181">
        <v>40</v>
      </c>
      <c r="I39" s="181">
        <f t="shared" si="3"/>
        <v>494</v>
      </c>
      <c r="J39" s="182">
        <f t="shared" si="4"/>
        <v>8.5357846355876565E-3</v>
      </c>
      <c r="K39" s="181">
        <f t="shared" si="0"/>
        <v>1099</v>
      </c>
      <c r="P39" s="194"/>
    </row>
    <row r="40" spans="2:16" x14ac:dyDescent="0.2">
      <c r="B40" s="181" t="s">
        <v>408</v>
      </c>
      <c r="C40" s="181">
        <v>89</v>
      </c>
      <c r="D40" s="181">
        <v>20</v>
      </c>
      <c r="E40" s="181">
        <f t="shared" si="1"/>
        <v>109</v>
      </c>
      <c r="F40" s="182">
        <f t="shared" si="2"/>
        <v>2.8482583814575767E-3</v>
      </c>
      <c r="G40" s="181">
        <v>177</v>
      </c>
      <c r="H40" s="181">
        <v>5</v>
      </c>
      <c r="I40" s="181">
        <f t="shared" si="3"/>
        <v>182</v>
      </c>
      <c r="J40" s="182">
        <f t="shared" si="4"/>
        <v>3.1447627604796629E-3</v>
      </c>
      <c r="K40" s="181">
        <f t="shared" si="0"/>
        <v>291</v>
      </c>
      <c r="P40" s="194"/>
    </row>
    <row r="41" spans="2:16" x14ac:dyDescent="0.2">
      <c r="B41" s="183" t="s">
        <v>66</v>
      </c>
      <c r="C41" s="181">
        <f t="shared" ref="C41:H41" si="5">SUM(C11:C40)</f>
        <v>23721</v>
      </c>
      <c r="D41" s="181">
        <f t="shared" si="5"/>
        <v>14548</v>
      </c>
      <c r="E41" s="183">
        <f t="shared" ref="E41" si="6">C41+D41</f>
        <v>38269</v>
      </c>
      <c r="F41" s="185">
        <f t="shared" ref="F41" si="7">E41/$E$41</f>
        <v>1</v>
      </c>
      <c r="G41" s="181">
        <f t="shared" si="5"/>
        <v>53106</v>
      </c>
      <c r="H41" s="181">
        <f t="shared" si="5"/>
        <v>4768</v>
      </c>
      <c r="I41" s="183">
        <f t="shared" ref="I41" si="8">G41+H41</f>
        <v>57874</v>
      </c>
      <c r="J41" s="214">
        <f t="shared" ref="J41" si="9">I41/$I$41</f>
        <v>1</v>
      </c>
      <c r="K41" s="183">
        <f t="shared" ref="K41:K42" si="10">E41+I41</f>
        <v>96143</v>
      </c>
      <c r="P41" s="194"/>
    </row>
    <row r="42" spans="2:16" ht="25.5" customHeight="1" x14ac:dyDescent="0.2">
      <c r="B42" s="195" t="s">
        <v>82</v>
      </c>
      <c r="C42" s="196">
        <f>+C41/$K$41</f>
        <v>0.24672623071882507</v>
      </c>
      <c r="D42" s="196">
        <f>+D41/$K$41</f>
        <v>0.15131626847508398</v>
      </c>
      <c r="E42" s="197">
        <f>C42+D42</f>
        <v>0.39804249919390905</v>
      </c>
      <c r="F42" s="197"/>
      <c r="G42" s="196">
        <f>+G41/$K$41</f>
        <v>0.55236470673892013</v>
      </c>
      <c r="H42" s="196">
        <f>+H41/$K$41</f>
        <v>4.9592794067170778E-2</v>
      </c>
      <c r="I42" s="197">
        <f>G42+H42</f>
        <v>0.60195750080609089</v>
      </c>
      <c r="J42" s="197"/>
      <c r="K42" s="197">
        <f t="shared" si="10"/>
        <v>1</v>
      </c>
    </row>
    <row r="43" spans="2:16" x14ac:dyDescent="0.2">
      <c r="B43" s="188"/>
      <c r="C43" s="201"/>
      <c r="D43" s="201"/>
      <c r="E43" s="201"/>
      <c r="F43" s="201"/>
      <c r="G43" s="201"/>
      <c r="H43" s="201"/>
      <c r="I43" s="201"/>
      <c r="J43" s="201"/>
      <c r="K43" s="201"/>
    </row>
    <row r="44" spans="2:16" ht="12.75" x14ac:dyDescent="0.2">
      <c r="B44" s="425" t="s">
        <v>114</v>
      </c>
      <c r="C44" s="425"/>
      <c r="D44" s="425"/>
      <c r="E44" s="425"/>
      <c r="F44" s="425"/>
      <c r="G44" s="425"/>
      <c r="H44" s="425"/>
      <c r="I44" s="425"/>
      <c r="J44" s="425"/>
      <c r="K44" s="425"/>
    </row>
    <row r="45" spans="2:16" ht="12.75" x14ac:dyDescent="0.2">
      <c r="B45" s="438" t="str">
        <f>'Solicitudes Regiones'!$B$6:$P$6</f>
        <v>Acumuladas de julio de 2008 a septiembre de 2018</v>
      </c>
      <c r="C45" s="438"/>
      <c r="D45" s="438"/>
      <c r="E45" s="438"/>
      <c r="F45" s="438"/>
      <c r="G45" s="438"/>
      <c r="H45" s="438"/>
      <c r="I45" s="438"/>
      <c r="J45" s="438"/>
      <c r="K45" s="438"/>
    </row>
    <row r="47" spans="2:16" ht="15" customHeight="1" x14ac:dyDescent="0.2">
      <c r="B47" s="453" t="s">
        <v>83</v>
      </c>
      <c r="C47" s="453"/>
      <c r="D47" s="453"/>
      <c r="E47" s="453"/>
      <c r="F47" s="453"/>
      <c r="G47" s="453"/>
      <c r="H47" s="453"/>
      <c r="I47" s="453"/>
      <c r="J47" s="453"/>
      <c r="K47" s="453"/>
      <c r="L47" s="202"/>
    </row>
    <row r="48" spans="2:16" ht="15" customHeight="1" x14ac:dyDescent="0.2">
      <c r="B48" s="453" t="s">
        <v>74</v>
      </c>
      <c r="C48" s="453" t="s">
        <v>2</v>
      </c>
      <c r="D48" s="453"/>
      <c r="E48" s="453"/>
      <c r="F48" s="453"/>
      <c r="G48" s="453"/>
      <c r="H48" s="453"/>
      <c r="I48" s="453"/>
      <c r="J48" s="453"/>
      <c r="K48" s="453"/>
    </row>
    <row r="49" spans="2:11" ht="24" x14ac:dyDescent="0.2">
      <c r="B49" s="453"/>
      <c r="C49" s="187" t="s">
        <v>75</v>
      </c>
      <c r="D49" s="187" t="s">
        <v>76</v>
      </c>
      <c r="E49" s="187" t="s">
        <v>77</v>
      </c>
      <c r="F49" s="187" t="s">
        <v>78</v>
      </c>
      <c r="G49" s="187" t="s">
        <v>8</v>
      </c>
      <c r="H49" s="187" t="s">
        <v>79</v>
      </c>
      <c r="I49" s="187" t="s">
        <v>80</v>
      </c>
      <c r="J49" s="187" t="s">
        <v>81</v>
      </c>
      <c r="K49" s="187" t="s">
        <v>46</v>
      </c>
    </row>
    <row r="50" spans="2:11" x14ac:dyDescent="0.2">
      <c r="B50" s="181" t="s">
        <v>379</v>
      </c>
      <c r="C50" s="181">
        <v>1380</v>
      </c>
      <c r="D50" s="181">
        <v>364</v>
      </c>
      <c r="E50" s="181">
        <f>C50+D50</f>
        <v>1744</v>
      </c>
      <c r="F50" s="182">
        <f>E50/$E$80</f>
        <v>5.7472400724995883E-2</v>
      </c>
      <c r="G50" s="181">
        <v>1417</v>
      </c>
      <c r="H50" s="181">
        <v>135</v>
      </c>
      <c r="I50" s="181">
        <f>G50+H50</f>
        <v>1552</v>
      </c>
      <c r="J50" s="182">
        <f>I50/$I$80</f>
        <v>3.1191591132905924E-2</v>
      </c>
      <c r="K50" s="181">
        <f t="shared" ref="K50:K79" si="11">E50+I50</f>
        <v>3296</v>
      </c>
    </row>
    <row r="51" spans="2:11" x14ac:dyDescent="0.2">
      <c r="B51" s="181" t="s">
        <v>380</v>
      </c>
      <c r="C51" s="181">
        <v>701</v>
      </c>
      <c r="D51" s="181">
        <v>226</v>
      </c>
      <c r="E51" s="181">
        <f t="shared" ref="E51:E79" si="12">C51+D51</f>
        <v>927</v>
      </c>
      <c r="F51" s="182">
        <f t="shared" ref="F51:F79" si="13">E51/$E$80</f>
        <v>3.0548690064260999E-2</v>
      </c>
      <c r="G51" s="181">
        <v>2074</v>
      </c>
      <c r="H51" s="181">
        <v>103</v>
      </c>
      <c r="I51" s="181">
        <f t="shared" ref="I51:I79" si="14">G51+H51</f>
        <v>2177</v>
      </c>
      <c r="J51" s="182">
        <f t="shared" ref="J51:J79" si="15">I51/$I$80</f>
        <v>4.3752637819804249E-2</v>
      </c>
      <c r="K51" s="181">
        <f t="shared" si="11"/>
        <v>3104</v>
      </c>
    </row>
    <row r="52" spans="2:11" x14ac:dyDescent="0.2">
      <c r="B52" s="181" t="s">
        <v>381</v>
      </c>
      <c r="C52" s="181">
        <v>570</v>
      </c>
      <c r="D52" s="181">
        <v>185</v>
      </c>
      <c r="E52" s="181">
        <f t="shared" si="12"/>
        <v>755</v>
      </c>
      <c r="F52" s="182">
        <f t="shared" si="13"/>
        <v>2.4880540451474708E-2</v>
      </c>
      <c r="G52" s="181">
        <v>972</v>
      </c>
      <c r="H52" s="181">
        <v>108</v>
      </c>
      <c r="I52" s="181">
        <f t="shared" si="14"/>
        <v>1080</v>
      </c>
      <c r="J52" s="182">
        <f t="shared" si="15"/>
        <v>2.1705488674960308E-2</v>
      </c>
      <c r="K52" s="181">
        <f t="shared" si="11"/>
        <v>1835</v>
      </c>
    </row>
    <row r="53" spans="2:11" x14ac:dyDescent="0.2">
      <c r="B53" s="181" t="s">
        <v>382</v>
      </c>
      <c r="C53" s="181">
        <v>421</v>
      </c>
      <c r="D53" s="181">
        <v>116</v>
      </c>
      <c r="E53" s="181">
        <f t="shared" si="12"/>
        <v>537</v>
      </c>
      <c r="F53" s="182">
        <f t="shared" si="13"/>
        <v>1.7696490360850223E-2</v>
      </c>
      <c r="G53" s="181">
        <v>405</v>
      </c>
      <c r="H53" s="181">
        <v>38</v>
      </c>
      <c r="I53" s="181">
        <f t="shared" si="14"/>
        <v>443</v>
      </c>
      <c r="J53" s="182">
        <f t="shared" si="15"/>
        <v>8.9032698916735337E-3</v>
      </c>
      <c r="K53" s="181">
        <f t="shared" si="11"/>
        <v>980</v>
      </c>
    </row>
    <row r="54" spans="2:11" x14ac:dyDescent="0.2">
      <c r="B54" s="181" t="s">
        <v>383</v>
      </c>
      <c r="C54" s="181">
        <v>697</v>
      </c>
      <c r="D54" s="181">
        <v>343</v>
      </c>
      <c r="E54" s="181">
        <f t="shared" si="12"/>
        <v>1040</v>
      </c>
      <c r="F54" s="182">
        <f t="shared" si="13"/>
        <v>3.4272532542428735E-2</v>
      </c>
      <c r="G54" s="181">
        <v>1950</v>
      </c>
      <c r="H54" s="181">
        <v>146</v>
      </c>
      <c r="I54" s="181">
        <f t="shared" si="14"/>
        <v>2096</v>
      </c>
      <c r="J54" s="182">
        <f t="shared" si="15"/>
        <v>4.2124726169182225E-2</v>
      </c>
      <c r="K54" s="181">
        <f t="shared" si="11"/>
        <v>3136</v>
      </c>
    </row>
    <row r="55" spans="2:11" x14ac:dyDescent="0.2">
      <c r="B55" s="181" t="s">
        <v>384</v>
      </c>
      <c r="C55" s="181">
        <v>476</v>
      </c>
      <c r="D55" s="181">
        <v>290</v>
      </c>
      <c r="E55" s="181">
        <f t="shared" si="12"/>
        <v>766</v>
      </c>
      <c r="F55" s="182">
        <f t="shared" si="13"/>
        <v>2.5243038391827319E-2</v>
      </c>
      <c r="G55" s="181">
        <v>1034</v>
      </c>
      <c r="H55" s="181">
        <v>134</v>
      </c>
      <c r="I55" s="181">
        <f t="shared" si="14"/>
        <v>1168</v>
      </c>
      <c r="J55" s="182">
        <f t="shared" si="15"/>
        <v>2.3474084048475591E-2</v>
      </c>
      <c r="K55" s="181">
        <f t="shared" si="11"/>
        <v>1934</v>
      </c>
    </row>
    <row r="56" spans="2:11" x14ac:dyDescent="0.2">
      <c r="B56" s="181" t="s">
        <v>385</v>
      </c>
      <c r="C56" s="181">
        <v>101</v>
      </c>
      <c r="D56" s="181">
        <v>14</v>
      </c>
      <c r="E56" s="181">
        <f t="shared" si="12"/>
        <v>115</v>
      </c>
      <c r="F56" s="182">
        <f t="shared" si="13"/>
        <v>3.7897511945954852E-3</v>
      </c>
      <c r="G56" s="181">
        <v>133</v>
      </c>
      <c r="H56" s="181">
        <v>4</v>
      </c>
      <c r="I56" s="181">
        <f t="shared" si="14"/>
        <v>137</v>
      </c>
      <c r="J56" s="182">
        <f t="shared" si="15"/>
        <v>2.7533814337681131E-3</v>
      </c>
      <c r="K56" s="181">
        <f t="shared" si="11"/>
        <v>252</v>
      </c>
    </row>
    <row r="57" spans="2:11" x14ac:dyDescent="0.2">
      <c r="B57" s="181" t="s">
        <v>386</v>
      </c>
      <c r="C57" s="181">
        <v>4580</v>
      </c>
      <c r="D57" s="181">
        <v>1580</v>
      </c>
      <c r="E57" s="181">
        <f t="shared" si="12"/>
        <v>6160</v>
      </c>
      <c r="F57" s="182">
        <f t="shared" si="13"/>
        <v>0.20299884659746251</v>
      </c>
      <c r="G57" s="181">
        <v>10334</v>
      </c>
      <c r="H57" s="181">
        <v>836</v>
      </c>
      <c r="I57" s="181">
        <f t="shared" si="14"/>
        <v>11170</v>
      </c>
      <c r="J57" s="182">
        <f t="shared" si="15"/>
        <v>0.22449102638824689</v>
      </c>
      <c r="K57" s="181">
        <f t="shared" si="11"/>
        <v>17330</v>
      </c>
    </row>
    <row r="58" spans="2:11" x14ac:dyDescent="0.2">
      <c r="B58" s="181" t="s">
        <v>387</v>
      </c>
      <c r="C58" s="181">
        <v>206</v>
      </c>
      <c r="D58" s="181">
        <v>45</v>
      </c>
      <c r="E58" s="181">
        <f t="shared" si="12"/>
        <v>251</v>
      </c>
      <c r="F58" s="182">
        <f t="shared" si="13"/>
        <v>8.2715439116823192E-3</v>
      </c>
      <c r="G58" s="181">
        <v>179</v>
      </c>
      <c r="H58" s="181">
        <v>18</v>
      </c>
      <c r="I58" s="181">
        <f t="shared" si="14"/>
        <v>197</v>
      </c>
      <c r="J58" s="182">
        <f t="shared" si="15"/>
        <v>3.9592419157103527E-3</v>
      </c>
      <c r="K58" s="181">
        <f t="shared" si="11"/>
        <v>448</v>
      </c>
    </row>
    <row r="59" spans="2:11" x14ac:dyDescent="0.2">
      <c r="B59" s="181" t="s">
        <v>388</v>
      </c>
      <c r="C59" s="181">
        <v>892</v>
      </c>
      <c r="D59" s="181">
        <v>252</v>
      </c>
      <c r="E59" s="181">
        <f t="shared" si="12"/>
        <v>1144</v>
      </c>
      <c r="F59" s="182">
        <f t="shared" si="13"/>
        <v>3.769978579667161E-2</v>
      </c>
      <c r="G59" s="181">
        <v>740</v>
      </c>
      <c r="H59" s="181">
        <v>67</v>
      </c>
      <c r="I59" s="181">
        <f t="shared" si="14"/>
        <v>807</v>
      </c>
      <c r="J59" s="182">
        <f t="shared" si="15"/>
        <v>1.6218823482123119E-2</v>
      </c>
      <c r="K59" s="181">
        <f t="shared" si="11"/>
        <v>1951</v>
      </c>
    </row>
    <row r="60" spans="2:11" x14ac:dyDescent="0.2">
      <c r="B60" s="181" t="s">
        <v>389</v>
      </c>
      <c r="C60" s="181">
        <v>1057</v>
      </c>
      <c r="D60" s="181">
        <v>349</v>
      </c>
      <c r="E60" s="181">
        <f t="shared" si="12"/>
        <v>1406</v>
      </c>
      <c r="F60" s="182">
        <f t="shared" si="13"/>
        <v>4.6333827648706541E-2</v>
      </c>
      <c r="G60" s="181">
        <v>3194</v>
      </c>
      <c r="H60" s="181">
        <v>186</v>
      </c>
      <c r="I60" s="181">
        <f t="shared" si="14"/>
        <v>3380</v>
      </c>
      <c r="J60" s="182">
        <f t="shared" si="15"/>
        <v>6.7930140482746149E-2</v>
      </c>
      <c r="K60" s="181">
        <f t="shared" si="11"/>
        <v>4786</v>
      </c>
    </row>
    <row r="61" spans="2:11" x14ac:dyDescent="0.2">
      <c r="B61" s="181" t="s">
        <v>390</v>
      </c>
      <c r="C61" s="181">
        <v>190</v>
      </c>
      <c r="D61" s="181">
        <v>52</v>
      </c>
      <c r="E61" s="181">
        <f t="shared" si="12"/>
        <v>242</v>
      </c>
      <c r="F61" s="182">
        <f t="shared" si="13"/>
        <v>7.9749546877574563E-3</v>
      </c>
      <c r="G61" s="181">
        <v>228</v>
      </c>
      <c r="H61" s="181">
        <v>25</v>
      </c>
      <c r="I61" s="181">
        <f t="shared" si="14"/>
        <v>253</v>
      </c>
      <c r="J61" s="182">
        <f t="shared" si="15"/>
        <v>5.0847116988564419E-3</v>
      </c>
      <c r="K61" s="181">
        <f t="shared" si="11"/>
        <v>495</v>
      </c>
    </row>
    <row r="62" spans="2:11" x14ac:dyDescent="0.2">
      <c r="B62" s="181" t="s">
        <v>391</v>
      </c>
      <c r="C62" s="181">
        <v>181</v>
      </c>
      <c r="D62" s="181">
        <v>62</v>
      </c>
      <c r="E62" s="181">
        <f t="shared" si="12"/>
        <v>243</v>
      </c>
      <c r="F62" s="182">
        <f t="shared" si="13"/>
        <v>8.0079090459713297E-3</v>
      </c>
      <c r="G62" s="181">
        <v>296</v>
      </c>
      <c r="H62" s="181">
        <v>22</v>
      </c>
      <c r="I62" s="181">
        <f t="shared" si="14"/>
        <v>318</v>
      </c>
      <c r="J62" s="182">
        <f t="shared" si="15"/>
        <v>6.3910605542938682E-3</v>
      </c>
      <c r="K62" s="181">
        <f t="shared" si="11"/>
        <v>561</v>
      </c>
    </row>
    <row r="63" spans="2:11" x14ac:dyDescent="0.2">
      <c r="B63" s="181" t="s">
        <v>392</v>
      </c>
      <c r="C63" s="181">
        <v>344</v>
      </c>
      <c r="D63" s="181">
        <v>199</v>
      </c>
      <c r="E63" s="181">
        <f t="shared" si="12"/>
        <v>543</v>
      </c>
      <c r="F63" s="182">
        <f t="shared" si="13"/>
        <v>1.7894216510133464E-2</v>
      </c>
      <c r="G63" s="181">
        <v>746</v>
      </c>
      <c r="H63" s="181">
        <v>88</v>
      </c>
      <c r="I63" s="181">
        <f t="shared" si="14"/>
        <v>834</v>
      </c>
      <c r="J63" s="182">
        <f t="shared" si="15"/>
        <v>1.6761460698997126E-2</v>
      </c>
      <c r="K63" s="181">
        <f t="shared" si="11"/>
        <v>1377</v>
      </c>
    </row>
    <row r="64" spans="2:11" ht="13.5" customHeight="1" x14ac:dyDescent="0.2">
      <c r="B64" s="181" t="s">
        <v>393</v>
      </c>
      <c r="C64" s="181">
        <v>472</v>
      </c>
      <c r="D64" s="181">
        <v>253</v>
      </c>
      <c r="E64" s="181">
        <f t="shared" si="12"/>
        <v>725</v>
      </c>
      <c r="F64" s="182">
        <f t="shared" si="13"/>
        <v>2.3891909705058494E-2</v>
      </c>
      <c r="G64" s="181">
        <v>345</v>
      </c>
      <c r="H64" s="181">
        <v>62</v>
      </c>
      <c r="I64" s="181">
        <f t="shared" si="14"/>
        <v>407</v>
      </c>
      <c r="J64" s="182">
        <f t="shared" si="15"/>
        <v>8.1797536025081906E-3</v>
      </c>
      <c r="K64" s="181">
        <f t="shared" si="11"/>
        <v>1132</v>
      </c>
    </row>
    <row r="65" spans="2:11" x14ac:dyDescent="0.2">
      <c r="B65" s="181" t="s">
        <v>394</v>
      </c>
      <c r="C65" s="181">
        <v>124</v>
      </c>
      <c r="D65" s="181">
        <v>31</v>
      </c>
      <c r="E65" s="181">
        <f t="shared" si="12"/>
        <v>155</v>
      </c>
      <c r="F65" s="182">
        <f t="shared" si="13"/>
        <v>5.1079255231504363E-3</v>
      </c>
      <c r="G65" s="181">
        <v>135</v>
      </c>
      <c r="H65" s="181">
        <v>7</v>
      </c>
      <c r="I65" s="181">
        <f t="shared" si="14"/>
        <v>142</v>
      </c>
      <c r="J65" s="182">
        <f t="shared" si="15"/>
        <v>2.8538698072632998E-3</v>
      </c>
      <c r="K65" s="181">
        <f t="shared" si="11"/>
        <v>297</v>
      </c>
    </row>
    <row r="66" spans="2:11" x14ac:dyDescent="0.2">
      <c r="B66" s="181" t="s">
        <v>395</v>
      </c>
      <c r="C66" s="181">
        <v>295</v>
      </c>
      <c r="D66" s="181">
        <v>111</v>
      </c>
      <c r="E66" s="181">
        <f t="shared" si="12"/>
        <v>406</v>
      </c>
      <c r="F66" s="182">
        <f t="shared" si="13"/>
        <v>1.3379469434832756E-2</v>
      </c>
      <c r="G66" s="181">
        <v>342</v>
      </c>
      <c r="H66" s="181">
        <v>38</v>
      </c>
      <c r="I66" s="181">
        <f t="shared" si="14"/>
        <v>380</v>
      </c>
      <c r="J66" s="182">
        <f t="shared" si="15"/>
        <v>7.6371163856341819E-3</v>
      </c>
      <c r="K66" s="181">
        <f t="shared" si="11"/>
        <v>786</v>
      </c>
    </row>
    <row r="67" spans="2:11" x14ac:dyDescent="0.2">
      <c r="B67" s="181" t="s">
        <v>396</v>
      </c>
      <c r="C67" s="181">
        <v>3852</v>
      </c>
      <c r="D67" s="181">
        <v>2017</v>
      </c>
      <c r="E67" s="181">
        <f t="shared" si="12"/>
        <v>5869</v>
      </c>
      <c r="F67" s="182">
        <f t="shared" si="13"/>
        <v>0.19340912835722524</v>
      </c>
      <c r="G67" s="181">
        <v>10741</v>
      </c>
      <c r="H67" s="181">
        <v>1078</v>
      </c>
      <c r="I67" s="181">
        <f t="shared" si="14"/>
        <v>11819</v>
      </c>
      <c r="J67" s="182">
        <f t="shared" si="15"/>
        <v>0.2375344172679221</v>
      </c>
      <c r="K67" s="181">
        <f t="shared" si="11"/>
        <v>17688</v>
      </c>
    </row>
    <row r="68" spans="2:11" x14ac:dyDescent="0.2">
      <c r="B68" s="181" t="s">
        <v>397</v>
      </c>
      <c r="C68" s="181">
        <v>409</v>
      </c>
      <c r="D68" s="181">
        <v>215</v>
      </c>
      <c r="E68" s="181">
        <f t="shared" si="12"/>
        <v>624</v>
      </c>
      <c r="F68" s="182">
        <f t="shared" si="13"/>
        <v>2.0563519525457243E-2</v>
      </c>
      <c r="G68" s="181">
        <v>766</v>
      </c>
      <c r="H68" s="181">
        <v>93</v>
      </c>
      <c r="I68" s="181">
        <f t="shared" si="14"/>
        <v>859</v>
      </c>
      <c r="J68" s="182">
        <f t="shared" si="15"/>
        <v>1.7263902566473061E-2</v>
      </c>
      <c r="K68" s="181">
        <f t="shared" si="11"/>
        <v>1483</v>
      </c>
    </row>
    <row r="69" spans="2:11" x14ac:dyDescent="0.2">
      <c r="B69" s="181" t="s">
        <v>398</v>
      </c>
      <c r="C69" s="181">
        <v>234</v>
      </c>
      <c r="D69" s="181">
        <v>139</v>
      </c>
      <c r="E69" s="181">
        <f t="shared" si="12"/>
        <v>373</v>
      </c>
      <c r="F69" s="182">
        <f t="shared" si="13"/>
        <v>1.2291975613774922E-2</v>
      </c>
      <c r="G69" s="181">
        <v>487</v>
      </c>
      <c r="H69" s="181">
        <v>50</v>
      </c>
      <c r="I69" s="181">
        <f t="shared" si="14"/>
        <v>537</v>
      </c>
      <c r="J69" s="182">
        <f t="shared" si="15"/>
        <v>1.0792451313383042E-2</v>
      </c>
      <c r="K69" s="181">
        <f t="shared" si="11"/>
        <v>910</v>
      </c>
    </row>
    <row r="70" spans="2:11" x14ac:dyDescent="0.2">
      <c r="B70" s="181" t="s">
        <v>399</v>
      </c>
      <c r="C70" s="181">
        <v>492</v>
      </c>
      <c r="D70" s="181">
        <v>165</v>
      </c>
      <c r="E70" s="181">
        <f t="shared" si="12"/>
        <v>657</v>
      </c>
      <c r="F70" s="182">
        <f t="shared" si="13"/>
        <v>2.1651013346515077E-2</v>
      </c>
      <c r="G70" s="181">
        <v>1252</v>
      </c>
      <c r="H70" s="181">
        <v>66</v>
      </c>
      <c r="I70" s="181">
        <f t="shared" si="14"/>
        <v>1318</v>
      </c>
      <c r="J70" s="182">
        <f t="shared" si="15"/>
        <v>2.6488735253331189E-2</v>
      </c>
      <c r="K70" s="181">
        <f t="shared" si="11"/>
        <v>1975</v>
      </c>
    </row>
    <row r="71" spans="2:11" x14ac:dyDescent="0.2">
      <c r="B71" s="181" t="s">
        <v>400</v>
      </c>
      <c r="C71" s="181">
        <v>534</v>
      </c>
      <c r="D71" s="181">
        <v>148</v>
      </c>
      <c r="E71" s="181">
        <f t="shared" si="12"/>
        <v>682</v>
      </c>
      <c r="F71" s="182">
        <f t="shared" si="13"/>
        <v>2.2474872301861921E-2</v>
      </c>
      <c r="G71" s="181">
        <v>774</v>
      </c>
      <c r="H71" s="181">
        <v>55</v>
      </c>
      <c r="I71" s="181">
        <f t="shared" si="14"/>
        <v>829</v>
      </c>
      <c r="J71" s="182">
        <f t="shared" si="15"/>
        <v>1.6660972325501941E-2</v>
      </c>
      <c r="K71" s="181">
        <f t="shared" si="11"/>
        <v>1511</v>
      </c>
    </row>
    <row r="72" spans="2:11" x14ac:dyDescent="0.2">
      <c r="B72" s="181" t="s">
        <v>401</v>
      </c>
      <c r="C72" s="181">
        <v>406</v>
      </c>
      <c r="D72" s="181">
        <v>159</v>
      </c>
      <c r="E72" s="181">
        <f t="shared" si="12"/>
        <v>565</v>
      </c>
      <c r="F72" s="182">
        <f t="shared" si="13"/>
        <v>1.8619212390838687E-2</v>
      </c>
      <c r="G72" s="181">
        <v>1283</v>
      </c>
      <c r="H72" s="181">
        <v>68</v>
      </c>
      <c r="I72" s="181">
        <f t="shared" si="14"/>
        <v>1351</v>
      </c>
      <c r="J72" s="182">
        <f t="shared" si="15"/>
        <v>2.7151958518399421E-2</v>
      </c>
      <c r="K72" s="181">
        <f t="shared" si="11"/>
        <v>1916</v>
      </c>
    </row>
    <row r="73" spans="2:11" x14ac:dyDescent="0.2">
      <c r="B73" s="181" t="s">
        <v>402</v>
      </c>
      <c r="C73" s="181">
        <v>923</v>
      </c>
      <c r="D73" s="181">
        <v>284</v>
      </c>
      <c r="E73" s="181">
        <f t="shared" si="12"/>
        <v>1207</v>
      </c>
      <c r="F73" s="182">
        <f t="shared" si="13"/>
        <v>3.9775910364145656E-2</v>
      </c>
      <c r="G73" s="181">
        <v>948</v>
      </c>
      <c r="H73" s="181">
        <v>76</v>
      </c>
      <c r="I73" s="181">
        <f t="shared" si="14"/>
        <v>1024</v>
      </c>
      <c r="J73" s="182">
        <f t="shared" si="15"/>
        <v>2.0580018891814218E-2</v>
      </c>
      <c r="K73" s="181">
        <f t="shared" si="11"/>
        <v>2231</v>
      </c>
    </row>
    <row r="74" spans="2:11" x14ac:dyDescent="0.2">
      <c r="B74" s="181" t="s">
        <v>403</v>
      </c>
      <c r="C74" s="181">
        <v>1049</v>
      </c>
      <c r="D74" s="181">
        <v>390</v>
      </c>
      <c r="E74" s="181">
        <f t="shared" si="12"/>
        <v>1439</v>
      </c>
      <c r="F74" s="182">
        <f t="shared" si="13"/>
        <v>4.7421321469764376E-2</v>
      </c>
      <c r="G74" s="181">
        <v>2768</v>
      </c>
      <c r="H74" s="181">
        <v>190</v>
      </c>
      <c r="I74" s="181">
        <f t="shared" si="14"/>
        <v>2958</v>
      </c>
      <c r="J74" s="182">
        <f t="shared" si="15"/>
        <v>5.9448921759752395E-2</v>
      </c>
      <c r="K74" s="181">
        <f t="shared" si="11"/>
        <v>4397</v>
      </c>
    </row>
    <row r="75" spans="2:11" x14ac:dyDescent="0.2">
      <c r="B75" s="181" t="s">
        <v>404</v>
      </c>
      <c r="C75" s="181">
        <v>396</v>
      </c>
      <c r="D75" s="181">
        <v>132</v>
      </c>
      <c r="E75" s="181">
        <f t="shared" si="12"/>
        <v>528</v>
      </c>
      <c r="F75" s="182">
        <f t="shared" si="13"/>
        <v>1.7399901136925359E-2</v>
      </c>
      <c r="G75" s="181">
        <v>905</v>
      </c>
      <c r="H75" s="181">
        <v>48</v>
      </c>
      <c r="I75" s="181">
        <f t="shared" si="14"/>
        <v>953</v>
      </c>
      <c r="J75" s="182">
        <f t="shared" si="15"/>
        <v>1.9153083988182568E-2</v>
      </c>
      <c r="K75" s="181">
        <f t="shared" si="11"/>
        <v>1481</v>
      </c>
    </row>
    <row r="76" spans="2:11" x14ac:dyDescent="0.2">
      <c r="B76" s="181" t="s">
        <v>405</v>
      </c>
      <c r="C76" s="181">
        <v>398</v>
      </c>
      <c r="D76" s="181">
        <v>104</v>
      </c>
      <c r="E76" s="181">
        <f t="shared" si="12"/>
        <v>502</v>
      </c>
      <c r="F76" s="182">
        <f t="shared" si="13"/>
        <v>1.6543087823364638E-2</v>
      </c>
      <c r="G76" s="181">
        <v>613</v>
      </c>
      <c r="H76" s="181">
        <v>69</v>
      </c>
      <c r="I76" s="181">
        <f t="shared" si="14"/>
        <v>682</v>
      </c>
      <c r="J76" s="182">
        <f t="shared" si="15"/>
        <v>1.3706614144743454E-2</v>
      </c>
      <c r="K76" s="181">
        <f t="shared" si="11"/>
        <v>1184</v>
      </c>
    </row>
    <row r="77" spans="2:11" x14ac:dyDescent="0.2">
      <c r="B77" s="181" t="s">
        <v>406</v>
      </c>
      <c r="C77" s="181">
        <v>135</v>
      </c>
      <c r="D77" s="181">
        <v>36</v>
      </c>
      <c r="E77" s="181">
        <f t="shared" si="12"/>
        <v>171</v>
      </c>
      <c r="F77" s="182">
        <f t="shared" si="13"/>
        <v>5.6351952545724169E-3</v>
      </c>
      <c r="G77" s="181">
        <v>276</v>
      </c>
      <c r="H77" s="181">
        <v>21</v>
      </c>
      <c r="I77" s="181">
        <f t="shared" si="14"/>
        <v>297</v>
      </c>
      <c r="J77" s="182">
        <f t="shared" si="15"/>
        <v>5.9690093856140849E-3</v>
      </c>
      <c r="K77" s="181">
        <f t="shared" si="11"/>
        <v>468</v>
      </c>
    </row>
    <row r="78" spans="2:11" x14ac:dyDescent="0.2">
      <c r="B78" s="181" t="s">
        <v>407</v>
      </c>
      <c r="C78" s="181">
        <v>390</v>
      </c>
      <c r="D78" s="181">
        <v>84</v>
      </c>
      <c r="E78" s="181">
        <f t="shared" si="12"/>
        <v>474</v>
      </c>
      <c r="F78" s="182">
        <f t="shared" si="13"/>
        <v>1.5620365793376174E-2</v>
      </c>
      <c r="G78" s="181">
        <v>408</v>
      </c>
      <c r="H78" s="181">
        <v>30</v>
      </c>
      <c r="I78" s="181">
        <f t="shared" si="14"/>
        <v>438</v>
      </c>
      <c r="J78" s="182">
        <f t="shared" si="15"/>
        <v>8.8027815181783466E-3</v>
      </c>
      <c r="K78" s="181">
        <f t="shared" si="11"/>
        <v>912</v>
      </c>
    </row>
    <row r="79" spans="2:11" x14ac:dyDescent="0.2">
      <c r="B79" s="181" t="s">
        <v>408</v>
      </c>
      <c r="C79" s="181">
        <v>84</v>
      </c>
      <c r="D79" s="181">
        <v>11</v>
      </c>
      <c r="E79" s="181">
        <f t="shared" si="12"/>
        <v>95</v>
      </c>
      <c r="F79" s="182">
        <f t="shared" si="13"/>
        <v>3.1306640303180094E-3</v>
      </c>
      <c r="G79" s="181">
        <v>146</v>
      </c>
      <c r="H79" s="181">
        <v>5</v>
      </c>
      <c r="I79" s="181">
        <f t="shared" si="14"/>
        <v>151</v>
      </c>
      <c r="J79" s="182">
        <f t="shared" si="15"/>
        <v>3.0347488795546356E-3</v>
      </c>
      <c r="K79" s="181">
        <f t="shared" si="11"/>
        <v>246</v>
      </c>
    </row>
    <row r="80" spans="2:11" x14ac:dyDescent="0.2">
      <c r="B80" s="183" t="s">
        <v>66</v>
      </c>
      <c r="C80" s="181">
        <f t="shared" ref="C80:H80" si="16">SUM(C50:C79)</f>
        <v>21989</v>
      </c>
      <c r="D80" s="181">
        <f t="shared" si="16"/>
        <v>8356</v>
      </c>
      <c r="E80" s="183">
        <f t="shared" ref="E80" si="17">C80+D80</f>
        <v>30345</v>
      </c>
      <c r="F80" s="185">
        <f t="shared" ref="F80" si="18">E80/$E$80</f>
        <v>1</v>
      </c>
      <c r="G80" s="181">
        <f t="shared" si="16"/>
        <v>45891</v>
      </c>
      <c r="H80" s="181">
        <f t="shared" si="16"/>
        <v>3866</v>
      </c>
      <c r="I80" s="183">
        <f t="shared" ref="I80" si="19">G80+H80</f>
        <v>49757</v>
      </c>
      <c r="J80" s="185">
        <f t="shared" ref="J80" si="20">I80/$I$80</f>
        <v>1</v>
      </c>
      <c r="K80" s="183">
        <f t="shared" ref="K80:K81" si="21">E80+I80</f>
        <v>80102</v>
      </c>
    </row>
    <row r="81" spans="2:11" ht="24" x14ac:dyDescent="0.2">
      <c r="B81" s="195" t="s">
        <v>84</v>
      </c>
      <c r="C81" s="196">
        <f>+C80/$K$80</f>
        <v>0.27451249656687721</v>
      </c>
      <c r="D81" s="196">
        <f>+D80/$K$80</f>
        <v>0.10431699583031635</v>
      </c>
      <c r="E81" s="197">
        <f>C81+D81</f>
        <v>0.37882949239719355</v>
      </c>
      <c r="F81" s="197"/>
      <c r="G81" s="196">
        <f>+G80/$K$80</f>
        <v>0.5729070435195126</v>
      </c>
      <c r="H81" s="196">
        <f>+H80/$K$80</f>
        <v>4.8263464083293801E-2</v>
      </c>
      <c r="I81" s="197">
        <f>G81+H81</f>
        <v>0.62117050760280645</v>
      </c>
      <c r="J81" s="197"/>
      <c r="K81" s="197">
        <f t="shared" si="21"/>
        <v>1</v>
      </c>
    </row>
    <row r="82" spans="2:11" x14ac:dyDescent="0.2">
      <c r="B82" s="188" t="s">
        <v>149</v>
      </c>
    </row>
    <row r="83" spans="2:11" x14ac:dyDescent="0.2">
      <c r="B83" s="188" t="s">
        <v>150</v>
      </c>
    </row>
  </sheetData>
  <mergeCells count="10">
    <mergeCell ref="B6:K6"/>
    <mergeCell ref="B5:K5"/>
    <mergeCell ref="B45:K45"/>
    <mergeCell ref="B44:K44"/>
    <mergeCell ref="B47:K47"/>
    <mergeCell ref="B48:B49"/>
    <mergeCell ref="C48:K48"/>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A1:P43"/>
  <sheetViews>
    <sheetView showGridLines="0" zoomScaleNormal="100" workbookViewId="0"/>
  </sheetViews>
  <sheetFormatPr baseColWidth="10" defaultRowHeight="12" x14ac:dyDescent="0.2"/>
  <cols>
    <col min="1" max="1" width="6" style="189" customWidth="1"/>
    <col min="2" max="2" width="18.140625" style="189" customWidth="1"/>
    <col min="3" max="3" width="8" style="189" bestFit="1" customWidth="1"/>
    <col min="4" max="4" width="7.42578125" style="189" bestFit="1" customWidth="1"/>
    <col min="5" max="6" width="7.42578125" style="189" customWidth="1"/>
    <col min="7" max="7" width="8.28515625" style="189" bestFit="1" customWidth="1"/>
    <col min="8" max="8" width="7.42578125" style="189" bestFit="1" customWidth="1"/>
    <col min="9" max="11" width="7.42578125" style="189" customWidth="1"/>
    <col min="12" max="12" width="7.85546875" style="189" customWidth="1"/>
    <col min="13" max="251" width="11.42578125" style="189"/>
    <col min="252" max="252" width="18.140625" style="189" customWidth="1"/>
    <col min="253" max="253" width="8" style="189" bestFit="1" customWidth="1"/>
    <col min="254" max="254" width="7.42578125" style="189" bestFit="1" customWidth="1"/>
    <col min="255" max="256" width="7.42578125" style="189" customWidth="1"/>
    <col min="257" max="257" width="8.28515625" style="189" bestFit="1" customWidth="1"/>
    <col min="258" max="258" width="7.42578125" style="189" bestFit="1" customWidth="1"/>
    <col min="259" max="261" width="7.42578125" style="189" customWidth="1"/>
    <col min="262" max="267" width="0" style="189" hidden="1" customWidth="1"/>
    <col min="268" max="268" width="7.85546875" style="189" customWidth="1"/>
    <col min="269" max="507" width="11.42578125" style="189"/>
    <col min="508" max="508" width="18.140625" style="189" customWidth="1"/>
    <col min="509" max="509" width="8" style="189" bestFit="1" customWidth="1"/>
    <col min="510" max="510" width="7.42578125" style="189" bestFit="1" customWidth="1"/>
    <col min="511" max="512" width="7.42578125" style="189" customWidth="1"/>
    <col min="513" max="513" width="8.28515625" style="189" bestFit="1" customWidth="1"/>
    <col min="514" max="514" width="7.42578125" style="189" bestFit="1" customWidth="1"/>
    <col min="515" max="517" width="7.42578125" style="189" customWidth="1"/>
    <col min="518" max="523" width="0" style="189" hidden="1" customWidth="1"/>
    <col min="524" max="524" width="7.85546875" style="189" customWidth="1"/>
    <col min="525" max="763" width="11.42578125" style="189"/>
    <col min="764" max="764" width="18.140625" style="189" customWidth="1"/>
    <col min="765" max="765" width="8" style="189" bestFit="1" customWidth="1"/>
    <col min="766" max="766" width="7.42578125" style="189" bestFit="1" customWidth="1"/>
    <col min="767" max="768" width="7.42578125" style="189" customWidth="1"/>
    <col min="769" max="769" width="8.28515625" style="189" bestFit="1" customWidth="1"/>
    <col min="770" max="770" width="7.42578125" style="189" bestFit="1" customWidth="1"/>
    <col min="771" max="773" width="7.42578125" style="189" customWidth="1"/>
    <col min="774" max="779" width="0" style="189" hidden="1" customWidth="1"/>
    <col min="780" max="780" width="7.85546875" style="189" customWidth="1"/>
    <col min="781" max="1019" width="11.42578125" style="189"/>
    <col min="1020" max="1020" width="18.140625" style="189" customWidth="1"/>
    <col min="1021" max="1021" width="8" style="189" bestFit="1" customWidth="1"/>
    <col min="1022" max="1022" width="7.42578125" style="189" bestFit="1" customWidth="1"/>
    <col min="1023" max="1024" width="7.42578125" style="189" customWidth="1"/>
    <col min="1025" max="1025" width="8.28515625" style="189" bestFit="1" customWidth="1"/>
    <col min="1026" max="1026" width="7.42578125" style="189" bestFit="1" customWidth="1"/>
    <col min="1027" max="1029" width="7.42578125" style="189" customWidth="1"/>
    <col min="1030" max="1035" width="0" style="189" hidden="1" customWidth="1"/>
    <col min="1036" max="1036" width="7.85546875" style="189" customWidth="1"/>
    <col min="1037" max="1275" width="11.42578125" style="189"/>
    <col min="1276" max="1276" width="18.140625" style="189" customWidth="1"/>
    <col min="1277" max="1277" width="8" style="189" bestFit="1" customWidth="1"/>
    <col min="1278" max="1278" width="7.42578125" style="189" bestFit="1" customWidth="1"/>
    <col min="1279" max="1280" width="7.42578125" style="189" customWidth="1"/>
    <col min="1281" max="1281" width="8.28515625" style="189" bestFit="1" customWidth="1"/>
    <col min="1282" max="1282" width="7.42578125" style="189" bestFit="1" customWidth="1"/>
    <col min="1283" max="1285" width="7.42578125" style="189" customWidth="1"/>
    <col min="1286" max="1291" width="0" style="189" hidden="1" customWidth="1"/>
    <col min="1292" max="1292" width="7.85546875" style="189" customWidth="1"/>
    <col min="1293" max="1531" width="11.42578125" style="189"/>
    <col min="1532" max="1532" width="18.140625" style="189" customWidth="1"/>
    <col min="1533" max="1533" width="8" style="189" bestFit="1" customWidth="1"/>
    <col min="1534" max="1534" width="7.42578125" style="189" bestFit="1" customWidth="1"/>
    <col min="1535" max="1536" width="7.42578125" style="189" customWidth="1"/>
    <col min="1537" max="1537" width="8.28515625" style="189" bestFit="1" customWidth="1"/>
    <col min="1538" max="1538" width="7.42578125" style="189" bestFit="1" customWidth="1"/>
    <col min="1539" max="1541" width="7.42578125" style="189" customWidth="1"/>
    <col min="1542" max="1547" width="0" style="189" hidden="1" customWidth="1"/>
    <col min="1548" max="1548" width="7.85546875" style="189" customWidth="1"/>
    <col min="1549" max="1787" width="11.42578125" style="189"/>
    <col min="1788" max="1788" width="18.140625" style="189" customWidth="1"/>
    <col min="1789" max="1789" width="8" style="189" bestFit="1" customWidth="1"/>
    <col min="1790" max="1790" width="7.42578125" style="189" bestFit="1" customWidth="1"/>
    <col min="1791" max="1792" width="7.42578125" style="189" customWidth="1"/>
    <col min="1793" max="1793" width="8.28515625" style="189" bestFit="1" customWidth="1"/>
    <col min="1794" max="1794" width="7.42578125" style="189" bestFit="1" customWidth="1"/>
    <col min="1795" max="1797" width="7.42578125" style="189" customWidth="1"/>
    <col min="1798" max="1803" width="0" style="189" hidden="1" customWidth="1"/>
    <col min="1804" max="1804" width="7.85546875" style="189" customWidth="1"/>
    <col min="1805" max="2043" width="11.42578125" style="189"/>
    <col min="2044" max="2044" width="18.140625" style="189" customWidth="1"/>
    <col min="2045" max="2045" width="8" style="189" bestFit="1" customWidth="1"/>
    <col min="2046" max="2046" width="7.42578125" style="189" bestFit="1" customWidth="1"/>
    <col min="2047" max="2048" width="7.42578125" style="189" customWidth="1"/>
    <col min="2049" max="2049" width="8.28515625" style="189" bestFit="1" customWidth="1"/>
    <col min="2050" max="2050" width="7.42578125" style="189" bestFit="1" customWidth="1"/>
    <col min="2051" max="2053" width="7.42578125" style="189" customWidth="1"/>
    <col min="2054" max="2059" width="0" style="189" hidden="1" customWidth="1"/>
    <col min="2060" max="2060" width="7.85546875" style="189" customWidth="1"/>
    <col min="2061" max="2299" width="11.42578125" style="189"/>
    <col min="2300" max="2300" width="18.140625" style="189" customWidth="1"/>
    <col min="2301" max="2301" width="8" style="189" bestFit="1" customWidth="1"/>
    <col min="2302" max="2302" width="7.42578125" style="189" bestFit="1" customWidth="1"/>
    <col min="2303" max="2304" width="7.42578125" style="189" customWidth="1"/>
    <col min="2305" max="2305" width="8.28515625" style="189" bestFit="1" customWidth="1"/>
    <col min="2306" max="2306" width="7.42578125" style="189" bestFit="1" customWidth="1"/>
    <col min="2307" max="2309" width="7.42578125" style="189" customWidth="1"/>
    <col min="2310" max="2315" width="0" style="189" hidden="1" customWidth="1"/>
    <col min="2316" max="2316" width="7.85546875" style="189" customWidth="1"/>
    <col min="2317" max="2555" width="11.42578125" style="189"/>
    <col min="2556" max="2556" width="18.140625" style="189" customWidth="1"/>
    <col min="2557" max="2557" width="8" style="189" bestFit="1" customWidth="1"/>
    <col min="2558" max="2558" width="7.42578125" style="189" bestFit="1" customWidth="1"/>
    <col min="2559" max="2560" width="7.42578125" style="189" customWidth="1"/>
    <col min="2561" max="2561" width="8.28515625" style="189" bestFit="1" customWidth="1"/>
    <col min="2562" max="2562" width="7.42578125" style="189" bestFit="1" customWidth="1"/>
    <col min="2563" max="2565" width="7.42578125" style="189" customWidth="1"/>
    <col min="2566" max="2571" width="0" style="189" hidden="1" customWidth="1"/>
    <col min="2572" max="2572" width="7.85546875" style="189" customWidth="1"/>
    <col min="2573" max="2811" width="11.42578125" style="189"/>
    <col min="2812" max="2812" width="18.140625" style="189" customWidth="1"/>
    <col min="2813" max="2813" width="8" style="189" bestFit="1" customWidth="1"/>
    <col min="2814" max="2814" width="7.42578125" style="189" bestFit="1" customWidth="1"/>
    <col min="2815" max="2816" width="7.42578125" style="189" customWidth="1"/>
    <col min="2817" max="2817" width="8.28515625" style="189" bestFit="1" customWidth="1"/>
    <col min="2818" max="2818" width="7.42578125" style="189" bestFit="1" customWidth="1"/>
    <col min="2819" max="2821" width="7.42578125" style="189" customWidth="1"/>
    <col min="2822" max="2827" width="0" style="189" hidden="1" customWidth="1"/>
    <col min="2828" max="2828" width="7.85546875" style="189" customWidth="1"/>
    <col min="2829" max="3067" width="11.42578125" style="189"/>
    <col min="3068" max="3068" width="18.140625" style="189" customWidth="1"/>
    <col min="3069" max="3069" width="8" style="189" bestFit="1" customWidth="1"/>
    <col min="3070" max="3070" width="7.42578125" style="189" bestFit="1" customWidth="1"/>
    <col min="3071" max="3072" width="7.42578125" style="189" customWidth="1"/>
    <col min="3073" max="3073" width="8.28515625" style="189" bestFit="1" customWidth="1"/>
    <col min="3074" max="3074" width="7.42578125" style="189" bestFit="1" customWidth="1"/>
    <col min="3075" max="3077" width="7.42578125" style="189" customWidth="1"/>
    <col min="3078" max="3083" width="0" style="189" hidden="1" customWidth="1"/>
    <col min="3084" max="3084" width="7.85546875" style="189" customWidth="1"/>
    <col min="3085" max="3323" width="11.42578125" style="189"/>
    <col min="3324" max="3324" width="18.140625" style="189" customWidth="1"/>
    <col min="3325" max="3325" width="8" style="189" bestFit="1" customWidth="1"/>
    <col min="3326" max="3326" width="7.42578125" style="189" bestFit="1" customWidth="1"/>
    <col min="3327" max="3328" width="7.42578125" style="189" customWidth="1"/>
    <col min="3329" max="3329" width="8.28515625" style="189" bestFit="1" customWidth="1"/>
    <col min="3330" max="3330" width="7.42578125" style="189" bestFit="1" customWidth="1"/>
    <col min="3331" max="3333" width="7.42578125" style="189" customWidth="1"/>
    <col min="3334" max="3339" width="0" style="189" hidden="1" customWidth="1"/>
    <col min="3340" max="3340" width="7.85546875" style="189" customWidth="1"/>
    <col min="3341" max="3579" width="11.42578125" style="189"/>
    <col min="3580" max="3580" width="18.140625" style="189" customWidth="1"/>
    <col min="3581" max="3581" width="8" style="189" bestFit="1" customWidth="1"/>
    <col min="3582" max="3582" width="7.42578125" style="189" bestFit="1" customWidth="1"/>
    <col min="3583" max="3584" width="7.42578125" style="189" customWidth="1"/>
    <col min="3585" max="3585" width="8.28515625" style="189" bestFit="1" customWidth="1"/>
    <col min="3586" max="3586" width="7.42578125" style="189" bestFit="1" customWidth="1"/>
    <col min="3587" max="3589" width="7.42578125" style="189" customWidth="1"/>
    <col min="3590" max="3595" width="0" style="189" hidden="1" customWidth="1"/>
    <col min="3596" max="3596" width="7.85546875" style="189" customWidth="1"/>
    <col min="3597" max="3835" width="11.42578125" style="189"/>
    <col min="3836" max="3836" width="18.140625" style="189" customWidth="1"/>
    <col min="3837" max="3837" width="8" style="189" bestFit="1" customWidth="1"/>
    <col min="3838" max="3838" width="7.42578125" style="189" bestFit="1" customWidth="1"/>
    <col min="3839" max="3840" width="7.42578125" style="189" customWidth="1"/>
    <col min="3841" max="3841" width="8.28515625" style="189" bestFit="1" customWidth="1"/>
    <col min="3842" max="3842" width="7.42578125" style="189" bestFit="1" customWidth="1"/>
    <col min="3843" max="3845" width="7.42578125" style="189" customWidth="1"/>
    <col min="3846" max="3851" width="0" style="189" hidden="1" customWidth="1"/>
    <col min="3852" max="3852" width="7.85546875" style="189" customWidth="1"/>
    <col min="3853" max="4091" width="11.42578125" style="189"/>
    <col min="4092" max="4092" width="18.140625" style="189" customWidth="1"/>
    <col min="4093" max="4093" width="8" style="189" bestFit="1" customWidth="1"/>
    <col min="4094" max="4094" width="7.42578125" style="189" bestFit="1" customWidth="1"/>
    <col min="4095" max="4096" width="7.42578125" style="189" customWidth="1"/>
    <col min="4097" max="4097" width="8.28515625" style="189" bestFit="1" customWidth="1"/>
    <col min="4098" max="4098" width="7.42578125" style="189" bestFit="1" customWidth="1"/>
    <col min="4099" max="4101" width="7.42578125" style="189" customWidth="1"/>
    <col min="4102" max="4107" width="0" style="189" hidden="1" customWidth="1"/>
    <col min="4108" max="4108" width="7.85546875" style="189" customWidth="1"/>
    <col min="4109" max="4347" width="11.42578125" style="189"/>
    <col min="4348" max="4348" width="18.140625" style="189" customWidth="1"/>
    <col min="4349" max="4349" width="8" style="189" bestFit="1" customWidth="1"/>
    <col min="4350" max="4350" width="7.42578125" style="189" bestFit="1" customWidth="1"/>
    <col min="4351" max="4352" width="7.42578125" style="189" customWidth="1"/>
    <col min="4353" max="4353" width="8.28515625" style="189" bestFit="1" customWidth="1"/>
    <col min="4354" max="4354" width="7.42578125" style="189" bestFit="1" customWidth="1"/>
    <col min="4355" max="4357" width="7.42578125" style="189" customWidth="1"/>
    <col min="4358" max="4363" width="0" style="189" hidden="1" customWidth="1"/>
    <col min="4364" max="4364" width="7.85546875" style="189" customWidth="1"/>
    <col min="4365" max="4603" width="11.42578125" style="189"/>
    <col min="4604" max="4604" width="18.140625" style="189" customWidth="1"/>
    <col min="4605" max="4605" width="8" style="189" bestFit="1" customWidth="1"/>
    <col min="4606" max="4606" width="7.42578125" style="189" bestFit="1" customWidth="1"/>
    <col min="4607" max="4608" width="7.42578125" style="189" customWidth="1"/>
    <col min="4609" max="4609" width="8.28515625" style="189" bestFit="1" customWidth="1"/>
    <col min="4610" max="4610" width="7.42578125" style="189" bestFit="1" customWidth="1"/>
    <col min="4611" max="4613" width="7.42578125" style="189" customWidth="1"/>
    <col min="4614" max="4619" width="0" style="189" hidden="1" customWidth="1"/>
    <col min="4620" max="4620" width="7.85546875" style="189" customWidth="1"/>
    <col min="4621" max="4859" width="11.42578125" style="189"/>
    <col min="4860" max="4860" width="18.140625" style="189" customWidth="1"/>
    <col min="4861" max="4861" width="8" style="189" bestFit="1" customWidth="1"/>
    <col min="4862" max="4862" width="7.42578125" style="189" bestFit="1" customWidth="1"/>
    <col min="4863" max="4864" width="7.42578125" style="189" customWidth="1"/>
    <col min="4865" max="4865" width="8.28515625" style="189" bestFit="1" customWidth="1"/>
    <col min="4866" max="4866" width="7.42578125" style="189" bestFit="1" customWidth="1"/>
    <col min="4867" max="4869" width="7.42578125" style="189" customWidth="1"/>
    <col min="4870" max="4875" width="0" style="189" hidden="1" customWidth="1"/>
    <col min="4876" max="4876" width="7.85546875" style="189" customWidth="1"/>
    <col min="4877" max="5115" width="11.42578125" style="189"/>
    <col min="5116" max="5116" width="18.140625" style="189" customWidth="1"/>
    <col min="5117" max="5117" width="8" style="189" bestFit="1" customWidth="1"/>
    <col min="5118" max="5118" width="7.42578125" style="189" bestFit="1" customWidth="1"/>
    <col min="5119" max="5120" width="7.42578125" style="189" customWidth="1"/>
    <col min="5121" max="5121" width="8.28515625" style="189" bestFit="1" customWidth="1"/>
    <col min="5122" max="5122" width="7.42578125" style="189" bestFit="1" customWidth="1"/>
    <col min="5123" max="5125" width="7.42578125" style="189" customWidth="1"/>
    <col min="5126" max="5131" width="0" style="189" hidden="1" customWidth="1"/>
    <col min="5132" max="5132" width="7.85546875" style="189" customWidth="1"/>
    <col min="5133" max="5371" width="11.42578125" style="189"/>
    <col min="5372" max="5372" width="18.140625" style="189" customWidth="1"/>
    <col min="5373" max="5373" width="8" style="189" bestFit="1" customWidth="1"/>
    <col min="5374" max="5374" width="7.42578125" style="189" bestFit="1" customWidth="1"/>
    <col min="5375" max="5376" width="7.42578125" style="189" customWidth="1"/>
    <col min="5377" max="5377" width="8.28515625" style="189" bestFit="1" customWidth="1"/>
    <col min="5378" max="5378" width="7.42578125" style="189" bestFit="1" customWidth="1"/>
    <col min="5379" max="5381" width="7.42578125" style="189" customWidth="1"/>
    <col min="5382" max="5387" width="0" style="189" hidden="1" customWidth="1"/>
    <col min="5388" max="5388" width="7.85546875" style="189" customWidth="1"/>
    <col min="5389" max="5627" width="11.42578125" style="189"/>
    <col min="5628" max="5628" width="18.140625" style="189" customWidth="1"/>
    <col min="5629" max="5629" width="8" style="189" bestFit="1" customWidth="1"/>
    <col min="5630" max="5630" width="7.42578125" style="189" bestFit="1" customWidth="1"/>
    <col min="5631" max="5632" width="7.42578125" style="189" customWidth="1"/>
    <col min="5633" max="5633" width="8.28515625" style="189" bestFit="1" customWidth="1"/>
    <col min="5634" max="5634" width="7.42578125" style="189" bestFit="1" customWidth="1"/>
    <col min="5635" max="5637" width="7.42578125" style="189" customWidth="1"/>
    <col min="5638" max="5643" width="0" style="189" hidden="1" customWidth="1"/>
    <col min="5644" max="5644" width="7.85546875" style="189" customWidth="1"/>
    <col min="5645" max="5883" width="11.42578125" style="189"/>
    <col min="5884" max="5884" width="18.140625" style="189" customWidth="1"/>
    <col min="5885" max="5885" width="8" style="189" bestFit="1" customWidth="1"/>
    <col min="5886" max="5886" width="7.42578125" style="189" bestFit="1" customWidth="1"/>
    <col min="5887" max="5888" width="7.42578125" style="189" customWidth="1"/>
    <col min="5889" max="5889" width="8.28515625" style="189" bestFit="1" customWidth="1"/>
    <col min="5890" max="5890" width="7.42578125" style="189" bestFit="1" customWidth="1"/>
    <col min="5891" max="5893" width="7.42578125" style="189" customWidth="1"/>
    <col min="5894" max="5899" width="0" style="189" hidden="1" customWidth="1"/>
    <col min="5900" max="5900" width="7.85546875" style="189" customWidth="1"/>
    <col min="5901" max="6139" width="11.42578125" style="189"/>
    <col min="6140" max="6140" width="18.140625" style="189" customWidth="1"/>
    <col min="6141" max="6141" width="8" style="189" bestFit="1" customWidth="1"/>
    <col min="6142" max="6142" width="7.42578125" style="189" bestFit="1" customWidth="1"/>
    <col min="6143" max="6144" width="7.42578125" style="189" customWidth="1"/>
    <col min="6145" max="6145" width="8.28515625" style="189" bestFit="1" customWidth="1"/>
    <col min="6146" max="6146" width="7.42578125" style="189" bestFit="1" customWidth="1"/>
    <col min="6147" max="6149" width="7.42578125" style="189" customWidth="1"/>
    <col min="6150" max="6155" width="0" style="189" hidden="1" customWidth="1"/>
    <col min="6156" max="6156" width="7.85546875" style="189" customWidth="1"/>
    <col min="6157" max="6395" width="11.42578125" style="189"/>
    <col min="6396" max="6396" width="18.140625" style="189" customWidth="1"/>
    <col min="6397" max="6397" width="8" style="189" bestFit="1" customWidth="1"/>
    <col min="6398" max="6398" width="7.42578125" style="189" bestFit="1" customWidth="1"/>
    <col min="6399" max="6400" width="7.42578125" style="189" customWidth="1"/>
    <col min="6401" max="6401" width="8.28515625" style="189" bestFit="1" customWidth="1"/>
    <col min="6402" max="6402" width="7.42578125" style="189" bestFit="1" customWidth="1"/>
    <col min="6403" max="6405" width="7.42578125" style="189" customWidth="1"/>
    <col min="6406" max="6411" width="0" style="189" hidden="1" customWidth="1"/>
    <col min="6412" max="6412" width="7.85546875" style="189" customWidth="1"/>
    <col min="6413" max="6651" width="11.42578125" style="189"/>
    <col min="6652" max="6652" width="18.140625" style="189" customWidth="1"/>
    <col min="6653" max="6653" width="8" style="189" bestFit="1" customWidth="1"/>
    <col min="6654" max="6654" width="7.42578125" style="189" bestFit="1" customWidth="1"/>
    <col min="6655" max="6656" width="7.42578125" style="189" customWidth="1"/>
    <col min="6657" max="6657" width="8.28515625" style="189" bestFit="1" customWidth="1"/>
    <col min="6658" max="6658" width="7.42578125" style="189" bestFit="1" customWidth="1"/>
    <col min="6659" max="6661" width="7.42578125" style="189" customWidth="1"/>
    <col min="6662" max="6667" width="0" style="189" hidden="1" customWidth="1"/>
    <col min="6668" max="6668" width="7.85546875" style="189" customWidth="1"/>
    <col min="6669" max="6907" width="11.42578125" style="189"/>
    <col min="6908" max="6908" width="18.140625" style="189" customWidth="1"/>
    <col min="6909" max="6909" width="8" style="189" bestFit="1" customWidth="1"/>
    <col min="6910" max="6910" width="7.42578125" style="189" bestFit="1" customWidth="1"/>
    <col min="6911" max="6912" width="7.42578125" style="189" customWidth="1"/>
    <col min="6913" max="6913" width="8.28515625" style="189" bestFit="1" customWidth="1"/>
    <col min="6914" max="6914" width="7.42578125" style="189" bestFit="1" customWidth="1"/>
    <col min="6915" max="6917" width="7.42578125" style="189" customWidth="1"/>
    <col min="6918" max="6923" width="0" style="189" hidden="1" customWidth="1"/>
    <col min="6924" max="6924" width="7.85546875" style="189" customWidth="1"/>
    <col min="6925" max="7163" width="11.42578125" style="189"/>
    <col min="7164" max="7164" width="18.140625" style="189" customWidth="1"/>
    <col min="7165" max="7165" width="8" style="189" bestFit="1" customWidth="1"/>
    <col min="7166" max="7166" width="7.42578125" style="189" bestFit="1" customWidth="1"/>
    <col min="7167" max="7168" width="7.42578125" style="189" customWidth="1"/>
    <col min="7169" max="7169" width="8.28515625" style="189" bestFit="1" customWidth="1"/>
    <col min="7170" max="7170" width="7.42578125" style="189" bestFit="1" customWidth="1"/>
    <col min="7171" max="7173" width="7.42578125" style="189" customWidth="1"/>
    <col min="7174" max="7179" width="0" style="189" hidden="1" customWidth="1"/>
    <col min="7180" max="7180" width="7.85546875" style="189" customWidth="1"/>
    <col min="7181" max="7419" width="11.42578125" style="189"/>
    <col min="7420" max="7420" width="18.140625" style="189" customWidth="1"/>
    <col min="7421" max="7421" width="8" style="189" bestFit="1" customWidth="1"/>
    <col min="7422" max="7422" width="7.42578125" style="189" bestFit="1" customWidth="1"/>
    <col min="7423" max="7424" width="7.42578125" style="189" customWidth="1"/>
    <col min="7425" max="7425" width="8.28515625" style="189" bestFit="1" customWidth="1"/>
    <col min="7426" max="7426" width="7.42578125" style="189" bestFit="1" customWidth="1"/>
    <col min="7427" max="7429" width="7.42578125" style="189" customWidth="1"/>
    <col min="7430" max="7435" width="0" style="189" hidden="1" customWidth="1"/>
    <col min="7436" max="7436" width="7.85546875" style="189" customWidth="1"/>
    <col min="7437" max="7675" width="11.42578125" style="189"/>
    <col min="7676" max="7676" width="18.140625" style="189" customWidth="1"/>
    <col min="7677" max="7677" width="8" style="189" bestFit="1" customWidth="1"/>
    <col min="7678" max="7678" width="7.42578125" style="189" bestFit="1" customWidth="1"/>
    <col min="7679" max="7680" width="7.42578125" style="189" customWidth="1"/>
    <col min="7681" max="7681" width="8.28515625" style="189" bestFit="1" customWidth="1"/>
    <col min="7682" max="7682" width="7.42578125" style="189" bestFit="1" customWidth="1"/>
    <col min="7683" max="7685" width="7.42578125" style="189" customWidth="1"/>
    <col min="7686" max="7691" width="0" style="189" hidden="1" customWidth="1"/>
    <col min="7692" max="7692" width="7.85546875" style="189" customWidth="1"/>
    <col min="7693" max="7931" width="11.42578125" style="189"/>
    <col min="7932" max="7932" width="18.140625" style="189" customWidth="1"/>
    <col min="7933" max="7933" width="8" style="189" bestFit="1" customWidth="1"/>
    <col min="7934" max="7934" width="7.42578125" style="189" bestFit="1" customWidth="1"/>
    <col min="7935" max="7936" width="7.42578125" style="189" customWidth="1"/>
    <col min="7937" max="7937" width="8.28515625" style="189" bestFit="1" customWidth="1"/>
    <col min="7938" max="7938" width="7.42578125" style="189" bestFit="1" customWidth="1"/>
    <col min="7939" max="7941" width="7.42578125" style="189" customWidth="1"/>
    <col min="7942" max="7947" width="0" style="189" hidden="1" customWidth="1"/>
    <col min="7948" max="7948" width="7.85546875" style="189" customWidth="1"/>
    <col min="7949" max="8187" width="11.42578125" style="189"/>
    <col min="8188" max="8188" width="18.140625" style="189" customWidth="1"/>
    <col min="8189" max="8189" width="8" style="189" bestFit="1" customWidth="1"/>
    <col min="8190" max="8190" width="7.42578125" style="189" bestFit="1" customWidth="1"/>
    <col min="8191" max="8192" width="7.42578125" style="189" customWidth="1"/>
    <col min="8193" max="8193" width="8.28515625" style="189" bestFit="1" customWidth="1"/>
    <col min="8194" max="8194" width="7.42578125" style="189" bestFit="1" customWidth="1"/>
    <col min="8195" max="8197" width="7.42578125" style="189" customWidth="1"/>
    <col min="8198" max="8203" width="0" style="189" hidden="1" customWidth="1"/>
    <col min="8204" max="8204" width="7.85546875" style="189" customWidth="1"/>
    <col min="8205" max="8443" width="11.42578125" style="189"/>
    <col min="8444" max="8444" width="18.140625" style="189" customWidth="1"/>
    <col min="8445" max="8445" width="8" style="189" bestFit="1" customWidth="1"/>
    <col min="8446" max="8446" width="7.42578125" style="189" bestFit="1" customWidth="1"/>
    <col min="8447" max="8448" width="7.42578125" style="189" customWidth="1"/>
    <col min="8449" max="8449" width="8.28515625" style="189" bestFit="1" customWidth="1"/>
    <col min="8450" max="8450" width="7.42578125" style="189" bestFit="1" customWidth="1"/>
    <col min="8451" max="8453" width="7.42578125" style="189" customWidth="1"/>
    <col min="8454" max="8459" width="0" style="189" hidden="1" customWidth="1"/>
    <col min="8460" max="8460" width="7.85546875" style="189" customWidth="1"/>
    <col min="8461" max="8699" width="11.42578125" style="189"/>
    <col min="8700" max="8700" width="18.140625" style="189" customWidth="1"/>
    <col min="8701" max="8701" width="8" style="189" bestFit="1" customWidth="1"/>
    <col min="8702" max="8702" width="7.42578125" style="189" bestFit="1" customWidth="1"/>
    <col min="8703" max="8704" width="7.42578125" style="189" customWidth="1"/>
    <col min="8705" max="8705" width="8.28515625" style="189" bestFit="1" customWidth="1"/>
    <col min="8706" max="8706" width="7.42578125" style="189" bestFit="1" customWidth="1"/>
    <col min="8707" max="8709" width="7.42578125" style="189" customWidth="1"/>
    <col min="8710" max="8715" width="0" style="189" hidden="1" customWidth="1"/>
    <col min="8716" max="8716" width="7.85546875" style="189" customWidth="1"/>
    <col min="8717" max="8955" width="11.42578125" style="189"/>
    <col min="8956" max="8956" width="18.140625" style="189" customWidth="1"/>
    <col min="8957" max="8957" width="8" style="189" bestFit="1" customWidth="1"/>
    <col min="8958" max="8958" width="7.42578125" style="189" bestFit="1" customWidth="1"/>
    <col min="8959" max="8960" width="7.42578125" style="189" customWidth="1"/>
    <col min="8961" max="8961" width="8.28515625" style="189" bestFit="1" customWidth="1"/>
    <col min="8962" max="8962" width="7.42578125" style="189" bestFit="1" customWidth="1"/>
    <col min="8963" max="8965" width="7.42578125" style="189" customWidth="1"/>
    <col min="8966" max="8971" width="0" style="189" hidden="1" customWidth="1"/>
    <col min="8972" max="8972" width="7.85546875" style="189" customWidth="1"/>
    <col min="8973" max="9211" width="11.42578125" style="189"/>
    <col min="9212" max="9212" width="18.140625" style="189" customWidth="1"/>
    <col min="9213" max="9213" width="8" style="189" bestFit="1" customWidth="1"/>
    <col min="9214" max="9214" width="7.42578125" style="189" bestFit="1" customWidth="1"/>
    <col min="9215" max="9216" width="7.42578125" style="189" customWidth="1"/>
    <col min="9217" max="9217" width="8.28515625" style="189" bestFit="1" customWidth="1"/>
    <col min="9218" max="9218" width="7.42578125" style="189" bestFit="1" customWidth="1"/>
    <col min="9219" max="9221" width="7.42578125" style="189" customWidth="1"/>
    <col min="9222" max="9227" width="0" style="189" hidden="1" customWidth="1"/>
    <col min="9228" max="9228" width="7.85546875" style="189" customWidth="1"/>
    <col min="9229" max="9467" width="11.42578125" style="189"/>
    <col min="9468" max="9468" width="18.140625" style="189" customWidth="1"/>
    <col min="9469" max="9469" width="8" style="189" bestFit="1" customWidth="1"/>
    <col min="9470" max="9470" width="7.42578125" style="189" bestFit="1" customWidth="1"/>
    <col min="9471" max="9472" width="7.42578125" style="189" customWidth="1"/>
    <col min="9473" max="9473" width="8.28515625" style="189" bestFit="1" customWidth="1"/>
    <col min="9474" max="9474" width="7.42578125" style="189" bestFit="1" customWidth="1"/>
    <col min="9475" max="9477" width="7.42578125" style="189" customWidth="1"/>
    <col min="9478" max="9483" width="0" style="189" hidden="1" customWidth="1"/>
    <col min="9484" max="9484" width="7.85546875" style="189" customWidth="1"/>
    <col min="9485" max="9723" width="11.42578125" style="189"/>
    <col min="9724" max="9724" width="18.140625" style="189" customWidth="1"/>
    <col min="9725" max="9725" width="8" style="189" bestFit="1" customWidth="1"/>
    <col min="9726" max="9726" width="7.42578125" style="189" bestFit="1" customWidth="1"/>
    <col min="9727" max="9728" width="7.42578125" style="189" customWidth="1"/>
    <col min="9729" max="9729" width="8.28515625" style="189" bestFit="1" customWidth="1"/>
    <col min="9730" max="9730" width="7.42578125" style="189" bestFit="1" customWidth="1"/>
    <col min="9731" max="9733" width="7.42578125" style="189" customWidth="1"/>
    <col min="9734" max="9739" width="0" style="189" hidden="1" customWidth="1"/>
    <col min="9740" max="9740" width="7.85546875" style="189" customWidth="1"/>
    <col min="9741" max="9979" width="11.42578125" style="189"/>
    <col min="9980" max="9980" width="18.140625" style="189" customWidth="1"/>
    <col min="9981" max="9981" width="8" style="189" bestFit="1" customWidth="1"/>
    <col min="9982" max="9982" width="7.42578125" style="189" bestFit="1" customWidth="1"/>
    <col min="9983" max="9984" width="7.42578125" style="189" customWidth="1"/>
    <col min="9985" max="9985" width="8.28515625" style="189" bestFit="1" customWidth="1"/>
    <col min="9986" max="9986" width="7.42578125" style="189" bestFit="1" customWidth="1"/>
    <col min="9987" max="9989" width="7.42578125" style="189" customWidth="1"/>
    <col min="9990" max="9995" width="0" style="189" hidden="1" customWidth="1"/>
    <col min="9996" max="9996" width="7.85546875" style="189" customWidth="1"/>
    <col min="9997" max="10235" width="11.42578125" style="189"/>
    <col min="10236" max="10236" width="18.140625" style="189" customWidth="1"/>
    <col min="10237" max="10237" width="8" style="189" bestFit="1" customWidth="1"/>
    <col min="10238" max="10238" width="7.42578125" style="189" bestFit="1" customWidth="1"/>
    <col min="10239" max="10240" width="7.42578125" style="189" customWidth="1"/>
    <col min="10241" max="10241" width="8.28515625" style="189" bestFit="1" customWidth="1"/>
    <col min="10242" max="10242" width="7.42578125" style="189" bestFit="1" customWidth="1"/>
    <col min="10243" max="10245" width="7.42578125" style="189" customWidth="1"/>
    <col min="10246" max="10251" width="0" style="189" hidden="1" customWidth="1"/>
    <col min="10252" max="10252" width="7.85546875" style="189" customWidth="1"/>
    <col min="10253" max="10491" width="11.42578125" style="189"/>
    <col min="10492" max="10492" width="18.140625" style="189" customWidth="1"/>
    <col min="10493" max="10493" width="8" style="189" bestFit="1" customWidth="1"/>
    <col min="10494" max="10494" width="7.42578125" style="189" bestFit="1" customWidth="1"/>
    <col min="10495" max="10496" width="7.42578125" style="189" customWidth="1"/>
    <col min="10497" max="10497" width="8.28515625" style="189" bestFit="1" customWidth="1"/>
    <col min="10498" max="10498" width="7.42578125" style="189" bestFit="1" customWidth="1"/>
    <col min="10499" max="10501" width="7.42578125" style="189" customWidth="1"/>
    <col min="10502" max="10507" width="0" style="189" hidden="1" customWidth="1"/>
    <col min="10508" max="10508" width="7.85546875" style="189" customWidth="1"/>
    <col min="10509" max="10747" width="11.42578125" style="189"/>
    <col min="10748" max="10748" width="18.140625" style="189" customWidth="1"/>
    <col min="10749" max="10749" width="8" style="189" bestFit="1" customWidth="1"/>
    <col min="10750" max="10750" width="7.42578125" style="189" bestFit="1" customWidth="1"/>
    <col min="10751" max="10752" width="7.42578125" style="189" customWidth="1"/>
    <col min="10753" max="10753" width="8.28515625" style="189" bestFit="1" customWidth="1"/>
    <col min="10754" max="10754" width="7.42578125" style="189" bestFit="1" customWidth="1"/>
    <col min="10755" max="10757" width="7.42578125" style="189" customWidth="1"/>
    <col min="10758" max="10763" width="0" style="189" hidden="1" customWidth="1"/>
    <col min="10764" max="10764" width="7.85546875" style="189" customWidth="1"/>
    <col min="10765" max="11003" width="11.42578125" style="189"/>
    <col min="11004" max="11004" width="18.140625" style="189" customWidth="1"/>
    <col min="11005" max="11005" width="8" style="189" bestFit="1" customWidth="1"/>
    <col min="11006" max="11006" width="7.42578125" style="189" bestFit="1" customWidth="1"/>
    <col min="11007" max="11008" width="7.42578125" style="189" customWidth="1"/>
    <col min="11009" max="11009" width="8.28515625" style="189" bestFit="1" customWidth="1"/>
    <col min="11010" max="11010" width="7.42578125" style="189" bestFit="1" customWidth="1"/>
    <col min="11011" max="11013" width="7.42578125" style="189" customWidth="1"/>
    <col min="11014" max="11019" width="0" style="189" hidden="1" customWidth="1"/>
    <col min="11020" max="11020" width="7.85546875" style="189" customWidth="1"/>
    <col min="11021" max="11259" width="11.42578125" style="189"/>
    <col min="11260" max="11260" width="18.140625" style="189" customWidth="1"/>
    <col min="11261" max="11261" width="8" style="189" bestFit="1" customWidth="1"/>
    <col min="11262" max="11262" width="7.42578125" style="189" bestFit="1" customWidth="1"/>
    <col min="11263" max="11264" width="7.42578125" style="189" customWidth="1"/>
    <col min="11265" max="11265" width="8.28515625" style="189" bestFit="1" customWidth="1"/>
    <col min="11266" max="11266" width="7.42578125" style="189" bestFit="1" customWidth="1"/>
    <col min="11267" max="11269" width="7.42578125" style="189" customWidth="1"/>
    <col min="11270" max="11275" width="0" style="189" hidden="1" customWidth="1"/>
    <col min="11276" max="11276" width="7.85546875" style="189" customWidth="1"/>
    <col min="11277" max="11515" width="11.42578125" style="189"/>
    <col min="11516" max="11516" width="18.140625" style="189" customWidth="1"/>
    <col min="11517" max="11517" width="8" style="189" bestFit="1" customWidth="1"/>
    <col min="11518" max="11518" width="7.42578125" style="189" bestFit="1" customWidth="1"/>
    <col min="11519" max="11520" width="7.42578125" style="189" customWidth="1"/>
    <col min="11521" max="11521" width="8.28515625" style="189" bestFit="1" customWidth="1"/>
    <col min="11522" max="11522" width="7.42578125" style="189" bestFit="1" customWidth="1"/>
    <col min="11523" max="11525" width="7.42578125" style="189" customWidth="1"/>
    <col min="11526" max="11531" width="0" style="189" hidden="1" customWidth="1"/>
    <col min="11532" max="11532" width="7.85546875" style="189" customWidth="1"/>
    <col min="11533" max="11771" width="11.42578125" style="189"/>
    <col min="11772" max="11772" width="18.140625" style="189" customWidth="1"/>
    <col min="11773" max="11773" width="8" style="189" bestFit="1" customWidth="1"/>
    <col min="11774" max="11774" width="7.42578125" style="189" bestFit="1" customWidth="1"/>
    <col min="11775" max="11776" width="7.42578125" style="189" customWidth="1"/>
    <col min="11777" max="11777" width="8.28515625" style="189" bestFit="1" customWidth="1"/>
    <col min="11778" max="11778" width="7.42578125" style="189" bestFit="1" customWidth="1"/>
    <col min="11779" max="11781" width="7.42578125" style="189" customWidth="1"/>
    <col min="11782" max="11787" width="0" style="189" hidden="1" customWidth="1"/>
    <col min="11788" max="11788" width="7.85546875" style="189" customWidth="1"/>
    <col min="11789" max="12027" width="11.42578125" style="189"/>
    <col min="12028" max="12028" width="18.140625" style="189" customWidth="1"/>
    <col min="12029" max="12029" width="8" style="189" bestFit="1" customWidth="1"/>
    <col min="12030" max="12030" width="7.42578125" style="189" bestFit="1" customWidth="1"/>
    <col min="12031" max="12032" width="7.42578125" style="189" customWidth="1"/>
    <col min="12033" max="12033" width="8.28515625" style="189" bestFit="1" customWidth="1"/>
    <col min="12034" max="12034" width="7.42578125" style="189" bestFit="1" customWidth="1"/>
    <col min="12035" max="12037" width="7.42578125" style="189" customWidth="1"/>
    <col min="12038" max="12043" width="0" style="189" hidden="1" customWidth="1"/>
    <col min="12044" max="12044" width="7.85546875" style="189" customWidth="1"/>
    <col min="12045" max="12283" width="11.42578125" style="189"/>
    <col min="12284" max="12284" width="18.140625" style="189" customWidth="1"/>
    <col min="12285" max="12285" width="8" style="189" bestFit="1" customWidth="1"/>
    <col min="12286" max="12286" width="7.42578125" style="189" bestFit="1" customWidth="1"/>
    <col min="12287" max="12288" width="7.42578125" style="189" customWidth="1"/>
    <col min="12289" max="12289" width="8.28515625" style="189" bestFit="1" customWidth="1"/>
    <col min="12290" max="12290" width="7.42578125" style="189" bestFit="1" customWidth="1"/>
    <col min="12291" max="12293" width="7.42578125" style="189" customWidth="1"/>
    <col min="12294" max="12299" width="0" style="189" hidden="1" customWidth="1"/>
    <col min="12300" max="12300" width="7.85546875" style="189" customWidth="1"/>
    <col min="12301" max="12539" width="11.42578125" style="189"/>
    <col min="12540" max="12540" width="18.140625" style="189" customWidth="1"/>
    <col min="12541" max="12541" width="8" style="189" bestFit="1" customWidth="1"/>
    <col min="12542" max="12542" width="7.42578125" style="189" bestFit="1" customWidth="1"/>
    <col min="12543" max="12544" width="7.42578125" style="189" customWidth="1"/>
    <col min="12545" max="12545" width="8.28515625" style="189" bestFit="1" customWidth="1"/>
    <col min="12546" max="12546" width="7.42578125" style="189" bestFit="1" customWidth="1"/>
    <col min="12547" max="12549" width="7.42578125" style="189" customWidth="1"/>
    <col min="12550" max="12555" width="0" style="189" hidden="1" customWidth="1"/>
    <col min="12556" max="12556" width="7.85546875" style="189" customWidth="1"/>
    <col min="12557" max="12795" width="11.42578125" style="189"/>
    <col min="12796" max="12796" width="18.140625" style="189" customWidth="1"/>
    <col min="12797" max="12797" width="8" style="189" bestFit="1" customWidth="1"/>
    <col min="12798" max="12798" width="7.42578125" style="189" bestFit="1" customWidth="1"/>
    <col min="12799" max="12800" width="7.42578125" style="189" customWidth="1"/>
    <col min="12801" max="12801" width="8.28515625" style="189" bestFit="1" customWidth="1"/>
    <col min="12802" max="12802" width="7.42578125" style="189" bestFit="1" customWidth="1"/>
    <col min="12803" max="12805" width="7.42578125" style="189" customWidth="1"/>
    <col min="12806" max="12811" width="0" style="189" hidden="1" customWidth="1"/>
    <col min="12812" max="12812" width="7.85546875" style="189" customWidth="1"/>
    <col min="12813" max="13051" width="11.42578125" style="189"/>
    <col min="13052" max="13052" width="18.140625" style="189" customWidth="1"/>
    <col min="13053" max="13053" width="8" style="189" bestFit="1" customWidth="1"/>
    <col min="13054" max="13054" width="7.42578125" style="189" bestFit="1" customWidth="1"/>
    <col min="13055" max="13056" width="7.42578125" style="189" customWidth="1"/>
    <col min="13057" max="13057" width="8.28515625" style="189" bestFit="1" customWidth="1"/>
    <col min="13058" max="13058" width="7.42578125" style="189" bestFit="1" customWidth="1"/>
    <col min="13059" max="13061" width="7.42578125" style="189" customWidth="1"/>
    <col min="13062" max="13067" width="0" style="189" hidden="1" customWidth="1"/>
    <col min="13068" max="13068" width="7.85546875" style="189" customWidth="1"/>
    <col min="13069" max="13307" width="11.42578125" style="189"/>
    <col min="13308" max="13308" width="18.140625" style="189" customWidth="1"/>
    <col min="13309" max="13309" width="8" style="189" bestFit="1" customWidth="1"/>
    <col min="13310" max="13310" width="7.42578125" style="189" bestFit="1" customWidth="1"/>
    <col min="13311" max="13312" width="7.42578125" style="189" customWidth="1"/>
    <col min="13313" max="13313" width="8.28515625" style="189" bestFit="1" customWidth="1"/>
    <col min="13314" max="13314" width="7.42578125" style="189" bestFit="1" customWidth="1"/>
    <col min="13315" max="13317" width="7.42578125" style="189" customWidth="1"/>
    <col min="13318" max="13323" width="0" style="189" hidden="1" customWidth="1"/>
    <col min="13324" max="13324" width="7.85546875" style="189" customWidth="1"/>
    <col min="13325" max="13563" width="11.42578125" style="189"/>
    <col min="13564" max="13564" width="18.140625" style="189" customWidth="1"/>
    <col min="13565" max="13565" width="8" style="189" bestFit="1" customWidth="1"/>
    <col min="13566" max="13566" width="7.42578125" style="189" bestFit="1" customWidth="1"/>
    <col min="13567" max="13568" width="7.42578125" style="189" customWidth="1"/>
    <col min="13569" max="13569" width="8.28515625" style="189" bestFit="1" customWidth="1"/>
    <col min="13570" max="13570" width="7.42578125" style="189" bestFit="1" customWidth="1"/>
    <col min="13571" max="13573" width="7.42578125" style="189" customWidth="1"/>
    <col min="13574" max="13579" width="0" style="189" hidden="1" customWidth="1"/>
    <col min="13580" max="13580" width="7.85546875" style="189" customWidth="1"/>
    <col min="13581" max="13819" width="11.42578125" style="189"/>
    <col min="13820" max="13820" width="18.140625" style="189" customWidth="1"/>
    <col min="13821" max="13821" width="8" style="189" bestFit="1" customWidth="1"/>
    <col min="13822" max="13822" width="7.42578125" style="189" bestFit="1" customWidth="1"/>
    <col min="13823" max="13824" width="7.42578125" style="189" customWidth="1"/>
    <col min="13825" max="13825" width="8.28515625" style="189" bestFit="1" customWidth="1"/>
    <col min="13826" max="13826" width="7.42578125" style="189" bestFit="1" customWidth="1"/>
    <col min="13827" max="13829" width="7.42578125" style="189" customWidth="1"/>
    <col min="13830" max="13835" width="0" style="189" hidden="1" customWidth="1"/>
    <col min="13836" max="13836" width="7.85546875" style="189" customWidth="1"/>
    <col min="13837" max="14075" width="11.42578125" style="189"/>
    <col min="14076" max="14076" width="18.140625" style="189" customWidth="1"/>
    <col min="14077" max="14077" width="8" style="189" bestFit="1" customWidth="1"/>
    <col min="14078" max="14078" width="7.42578125" style="189" bestFit="1" customWidth="1"/>
    <col min="14079" max="14080" width="7.42578125" style="189" customWidth="1"/>
    <col min="14081" max="14081" width="8.28515625" style="189" bestFit="1" customWidth="1"/>
    <col min="14082" max="14082" width="7.42578125" style="189" bestFit="1" customWidth="1"/>
    <col min="14083" max="14085" width="7.42578125" style="189" customWidth="1"/>
    <col min="14086" max="14091" width="0" style="189" hidden="1" customWidth="1"/>
    <col min="14092" max="14092" width="7.85546875" style="189" customWidth="1"/>
    <col min="14093" max="14331" width="11.42578125" style="189"/>
    <col min="14332" max="14332" width="18.140625" style="189" customWidth="1"/>
    <col min="14333" max="14333" width="8" style="189" bestFit="1" customWidth="1"/>
    <col min="14334" max="14334" width="7.42578125" style="189" bestFit="1" customWidth="1"/>
    <col min="14335" max="14336" width="7.42578125" style="189" customWidth="1"/>
    <col min="14337" max="14337" width="8.28515625" style="189" bestFit="1" customWidth="1"/>
    <col min="14338" max="14338" width="7.42578125" style="189" bestFit="1" customWidth="1"/>
    <col min="14339" max="14341" width="7.42578125" style="189" customWidth="1"/>
    <col min="14342" max="14347" width="0" style="189" hidden="1" customWidth="1"/>
    <col min="14348" max="14348" width="7.85546875" style="189" customWidth="1"/>
    <col min="14349" max="14587" width="11.42578125" style="189"/>
    <col min="14588" max="14588" width="18.140625" style="189" customWidth="1"/>
    <col min="14589" max="14589" width="8" style="189" bestFit="1" customWidth="1"/>
    <col min="14590" max="14590" width="7.42578125" style="189" bestFit="1" customWidth="1"/>
    <col min="14591" max="14592" width="7.42578125" style="189" customWidth="1"/>
    <col min="14593" max="14593" width="8.28515625" style="189" bestFit="1" customWidth="1"/>
    <col min="14594" max="14594" width="7.42578125" style="189" bestFit="1" customWidth="1"/>
    <col min="14595" max="14597" width="7.42578125" style="189" customWidth="1"/>
    <col min="14598" max="14603" width="0" style="189" hidden="1" customWidth="1"/>
    <col min="14604" max="14604" width="7.85546875" style="189" customWidth="1"/>
    <col min="14605" max="14843" width="11.42578125" style="189"/>
    <col min="14844" max="14844" width="18.140625" style="189" customWidth="1"/>
    <col min="14845" max="14845" width="8" style="189" bestFit="1" customWidth="1"/>
    <col min="14846" max="14846" width="7.42578125" style="189" bestFit="1" customWidth="1"/>
    <col min="14847" max="14848" width="7.42578125" style="189" customWidth="1"/>
    <col min="14849" max="14849" width="8.28515625" style="189" bestFit="1" customWidth="1"/>
    <col min="14850" max="14850" width="7.42578125" style="189" bestFit="1" customWidth="1"/>
    <col min="14851" max="14853" width="7.42578125" style="189" customWidth="1"/>
    <col min="14854" max="14859" width="0" style="189" hidden="1" customWidth="1"/>
    <col min="14860" max="14860" width="7.85546875" style="189" customWidth="1"/>
    <col min="14861" max="15099" width="11.42578125" style="189"/>
    <col min="15100" max="15100" width="18.140625" style="189" customWidth="1"/>
    <col min="15101" max="15101" width="8" style="189" bestFit="1" customWidth="1"/>
    <col min="15102" max="15102" width="7.42578125" style="189" bestFit="1" customWidth="1"/>
    <col min="15103" max="15104" width="7.42578125" style="189" customWidth="1"/>
    <col min="15105" max="15105" width="8.28515625" style="189" bestFit="1" customWidth="1"/>
    <col min="15106" max="15106" width="7.42578125" style="189" bestFit="1" customWidth="1"/>
    <col min="15107" max="15109" width="7.42578125" style="189" customWidth="1"/>
    <col min="15110" max="15115" width="0" style="189" hidden="1" customWidth="1"/>
    <col min="15116" max="15116" width="7.85546875" style="189" customWidth="1"/>
    <col min="15117" max="15355" width="11.42578125" style="189"/>
    <col min="15356" max="15356" width="18.140625" style="189" customWidth="1"/>
    <col min="15357" max="15357" width="8" style="189" bestFit="1" customWidth="1"/>
    <col min="15358" max="15358" width="7.42578125" style="189" bestFit="1" customWidth="1"/>
    <col min="15359" max="15360" width="7.42578125" style="189" customWidth="1"/>
    <col min="15361" max="15361" width="8.28515625" style="189" bestFit="1" customWidth="1"/>
    <col min="15362" max="15362" width="7.42578125" style="189" bestFit="1" customWidth="1"/>
    <col min="15363" max="15365" width="7.42578125" style="189" customWidth="1"/>
    <col min="15366" max="15371" width="0" style="189" hidden="1" customWidth="1"/>
    <col min="15372" max="15372" width="7.85546875" style="189" customWidth="1"/>
    <col min="15373" max="15611" width="11.42578125" style="189"/>
    <col min="15612" max="15612" width="18.140625" style="189" customWidth="1"/>
    <col min="15613" max="15613" width="8" style="189" bestFit="1" customWidth="1"/>
    <col min="15614" max="15614" width="7.42578125" style="189" bestFit="1" customWidth="1"/>
    <col min="15615" max="15616" width="7.42578125" style="189" customWidth="1"/>
    <col min="15617" max="15617" width="8.28515625" style="189" bestFit="1" customWidth="1"/>
    <col min="15618" max="15618" width="7.42578125" style="189" bestFit="1" customWidth="1"/>
    <col min="15619" max="15621" width="7.42578125" style="189" customWidth="1"/>
    <col min="15622" max="15627" width="0" style="189" hidden="1" customWidth="1"/>
    <col min="15628" max="15628" width="7.85546875" style="189" customWidth="1"/>
    <col min="15629" max="15867" width="11.42578125" style="189"/>
    <col min="15868" max="15868" width="18.140625" style="189" customWidth="1"/>
    <col min="15869" max="15869" width="8" style="189" bestFit="1" customWidth="1"/>
    <col min="15870" max="15870" width="7.42578125" style="189" bestFit="1" customWidth="1"/>
    <col min="15871" max="15872" width="7.42578125" style="189" customWidth="1"/>
    <col min="15873" max="15873" width="8.28515625" style="189" bestFit="1" customWidth="1"/>
    <col min="15874" max="15874" width="7.42578125" style="189" bestFit="1" customWidth="1"/>
    <col min="15875" max="15877" width="7.42578125" style="189" customWidth="1"/>
    <col min="15878" max="15883" width="0" style="189" hidden="1" customWidth="1"/>
    <col min="15884" max="15884" width="7.85546875" style="189" customWidth="1"/>
    <col min="15885" max="16123" width="11.42578125" style="189"/>
    <col min="16124" max="16124" width="18.140625" style="189" customWidth="1"/>
    <col min="16125" max="16125" width="8" style="189" bestFit="1" customWidth="1"/>
    <col min="16126" max="16126" width="7.42578125" style="189" bestFit="1" customWidth="1"/>
    <col min="16127" max="16128" width="7.42578125" style="189" customWidth="1"/>
    <col min="16129" max="16129" width="8.28515625" style="189" bestFit="1" customWidth="1"/>
    <col min="16130" max="16130" width="7.42578125" style="189" bestFit="1" customWidth="1"/>
    <col min="16131" max="16133" width="7.42578125" style="189" customWidth="1"/>
    <col min="16134" max="16139" width="0" style="189" hidden="1" customWidth="1"/>
    <col min="16140" max="16140" width="7.85546875" style="189" customWidth="1"/>
    <col min="16141" max="16384" width="11.42578125" style="189"/>
  </cols>
  <sheetData>
    <row r="1" spans="1:16" s="190" customFormat="1" x14ac:dyDescent="0.2">
      <c r="B1" s="203"/>
      <c r="C1" s="203"/>
      <c r="D1" s="203"/>
      <c r="E1" s="203"/>
      <c r="F1" s="203"/>
      <c r="G1" s="203"/>
      <c r="H1" s="203"/>
      <c r="I1" s="203"/>
      <c r="J1" s="203"/>
      <c r="K1" s="203"/>
      <c r="L1" s="203"/>
    </row>
    <row r="2" spans="1:16" s="190" customFormat="1" x14ac:dyDescent="0.2">
      <c r="A2" s="217" t="s">
        <v>121</v>
      </c>
      <c r="B2" s="203"/>
      <c r="C2" s="203"/>
      <c r="D2" s="203"/>
      <c r="E2" s="203"/>
      <c r="F2" s="203"/>
      <c r="G2" s="203"/>
      <c r="H2" s="203"/>
      <c r="I2" s="203"/>
      <c r="K2" s="203"/>
      <c r="L2" s="203"/>
    </row>
    <row r="3" spans="1:16" s="190" customFormat="1" ht="15" x14ac:dyDescent="0.25">
      <c r="A3" s="217" t="s">
        <v>122</v>
      </c>
      <c r="B3" s="203"/>
      <c r="C3" s="203"/>
      <c r="D3" s="203"/>
      <c r="E3" s="203"/>
      <c r="F3" s="203"/>
      <c r="G3" s="203"/>
      <c r="H3" s="203"/>
      <c r="I3" s="203"/>
      <c r="J3" s="203"/>
      <c r="K3" s="359"/>
      <c r="L3" s="203"/>
    </row>
    <row r="4" spans="1:16" s="190" customFormat="1" x14ac:dyDescent="0.2">
      <c r="B4" s="203"/>
      <c r="C4" s="203"/>
      <c r="D4" s="203"/>
      <c r="E4" s="203"/>
      <c r="F4" s="203"/>
      <c r="G4" s="203"/>
      <c r="H4" s="203"/>
      <c r="I4" s="203"/>
      <c r="J4" s="203"/>
      <c r="K4" s="203"/>
      <c r="L4" s="203"/>
    </row>
    <row r="5" spans="1:16" s="190" customFormat="1" ht="12.75" x14ac:dyDescent="0.2">
      <c r="B5" s="425" t="s">
        <v>116</v>
      </c>
      <c r="C5" s="425"/>
      <c r="D5" s="425"/>
      <c r="E5" s="425"/>
      <c r="F5" s="425"/>
      <c r="G5" s="425"/>
      <c r="H5" s="425"/>
      <c r="I5" s="425"/>
      <c r="J5" s="425"/>
      <c r="K5" s="425"/>
      <c r="M5" s="390" t="s">
        <v>595</v>
      </c>
      <c r="O5" s="360"/>
    </row>
    <row r="6" spans="1:16" s="190" customFormat="1" ht="12.75" x14ac:dyDescent="0.2">
      <c r="B6" s="438" t="str">
        <f>'Solicitudes Regiones'!$B$6:$P$6</f>
        <v>Acumuladas de julio de 2008 a septiembre de 2018</v>
      </c>
      <c r="C6" s="438"/>
      <c r="D6" s="438"/>
      <c r="E6" s="438"/>
      <c r="F6" s="438"/>
      <c r="G6" s="438"/>
      <c r="H6" s="438"/>
      <c r="I6" s="438"/>
      <c r="J6" s="438"/>
      <c r="K6" s="438"/>
      <c r="L6" s="231"/>
    </row>
    <row r="7" spans="1:16" x14ac:dyDescent="0.2">
      <c r="B7" s="191"/>
      <c r="C7" s="192"/>
      <c r="D7" s="192"/>
      <c r="E7" s="192"/>
      <c r="F7" s="192"/>
      <c r="G7" s="192"/>
      <c r="H7" s="192"/>
      <c r="I7" s="192"/>
      <c r="J7" s="192"/>
      <c r="K7" s="192"/>
      <c r="L7" s="192"/>
    </row>
    <row r="8" spans="1:16" ht="15" customHeight="1" x14ac:dyDescent="0.2">
      <c r="B8" s="454" t="s">
        <v>73</v>
      </c>
      <c r="C8" s="455"/>
      <c r="D8" s="455"/>
      <c r="E8" s="455"/>
      <c r="F8" s="455"/>
      <c r="G8" s="455"/>
      <c r="H8" s="455"/>
      <c r="I8" s="455"/>
      <c r="J8" s="455"/>
      <c r="K8" s="456"/>
      <c r="L8" s="208"/>
    </row>
    <row r="9" spans="1:16" ht="20.25" customHeight="1" x14ac:dyDescent="0.2">
      <c r="B9" s="453" t="s">
        <v>74</v>
      </c>
      <c r="C9" s="454" t="s">
        <v>2</v>
      </c>
      <c r="D9" s="455"/>
      <c r="E9" s="455"/>
      <c r="F9" s="455"/>
      <c r="G9" s="455"/>
      <c r="H9" s="455"/>
      <c r="I9" s="455"/>
      <c r="J9" s="455"/>
      <c r="K9" s="456"/>
    </row>
    <row r="10" spans="1:16" ht="24" x14ac:dyDescent="0.2">
      <c r="B10" s="453"/>
      <c r="C10" s="186" t="s">
        <v>75</v>
      </c>
      <c r="D10" s="186" t="s">
        <v>76</v>
      </c>
      <c r="E10" s="186" t="s">
        <v>77</v>
      </c>
      <c r="F10" s="186" t="s">
        <v>78</v>
      </c>
      <c r="G10" s="186" t="s">
        <v>8</v>
      </c>
      <c r="H10" s="186" t="s">
        <v>79</v>
      </c>
      <c r="I10" s="186" t="s">
        <v>80</v>
      </c>
      <c r="J10" s="186" t="s">
        <v>81</v>
      </c>
      <c r="K10" s="247" t="s">
        <v>46</v>
      </c>
    </row>
    <row r="11" spans="1:16" x14ac:dyDescent="0.2">
      <c r="B11" s="181" t="s">
        <v>409</v>
      </c>
      <c r="C11" s="181">
        <v>1137</v>
      </c>
      <c r="D11" s="181">
        <v>684</v>
      </c>
      <c r="E11" s="181">
        <f>D11+C11</f>
        <v>1821</v>
      </c>
      <c r="F11" s="182">
        <f>E11/$E$21</f>
        <v>0.52342627191721758</v>
      </c>
      <c r="G11" s="181">
        <v>3465</v>
      </c>
      <c r="H11" s="181">
        <v>302</v>
      </c>
      <c r="I11" s="181">
        <f>G11+H11</f>
        <v>3767</v>
      </c>
      <c r="J11" s="182">
        <f>I11/$I$21</f>
        <v>0.56358467983243565</v>
      </c>
      <c r="K11" s="181">
        <f t="shared" ref="K11:K20" si="0">E11+I11</f>
        <v>5588</v>
      </c>
      <c r="P11" s="194"/>
    </row>
    <row r="12" spans="1:16" x14ac:dyDescent="0.2">
      <c r="B12" s="181" t="s">
        <v>410</v>
      </c>
      <c r="C12" s="181">
        <v>35</v>
      </c>
      <c r="D12" s="181">
        <v>8</v>
      </c>
      <c r="E12" s="181">
        <f t="shared" ref="E12:E20" si="1">D12+C12</f>
        <v>43</v>
      </c>
      <c r="F12" s="182">
        <f t="shared" ref="F12:F20" si="2">E12/$E$21</f>
        <v>1.2359873526875538E-2</v>
      </c>
      <c r="G12" s="181">
        <v>70</v>
      </c>
      <c r="H12" s="181">
        <v>1</v>
      </c>
      <c r="I12" s="181">
        <f t="shared" ref="I12:I20" si="3">G12+H12</f>
        <v>71</v>
      </c>
      <c r="J12" s="182">
        <f t="shared" ref="J12:J20" si="4">I12/$I$21</f>
        <v>1.0622381807301018E-2</v>
      </c>
      <c r="K12" s="181">
        <f t="shared" si="0"/>
        <v>114</v>
      </c>
      <c r="P12" s="194"/>
    </row>
    <row r="13" spans="1:16" x14ac:dyDescent="0.2">
      <c r="B13" s="181" t="s">
        <v>411</v>
      </c>
      <c r="C13" s="181">
        <v>449</v>
      </c>
      <c r="D13" s="181">
        <v>234</v>
      </c>
      <c r="E13" s="181">
        <f t="shared" si="1"/>
        <v>683</v>
      </c>
      <c r="F13" s="182">
        <f t="shared" si="2"/>
        <v>0.19632078183386031</v>
      </c>
      <c r="G13" s="181">
        <v>1500</v>
      </c>
      <c r="H13" s="181">
        <v>116</v>
      </c>
      <c r="I13" s="181">
        <f t="shared" si="3"/>
        <v>1616</v>
      </c>
      <c r="J13" s="182">
        <f t="shared" si="4"/>
        <v>0.24177139437462597</v>
      </c>
      <c r="K13" s="181">
        <f t="shared" si="0"/>
        <v>2299</v>
      </c>
      <c r="P13" s="194"/>
    </row>
    <row r="14" spans="1:16" x14ac:dyDescent="0.2">
      <c r="B14" s="181" t="s">
        <v>412</v>
      </c>
      <c r="C14" s="181">
        <v>93</v>
      </c>
      <c r="D14" s="181">
        <v>41</v>
      </c>
      <c r="E14" s="181">
        <f t="shared" si="1"/>
        <v>134</v>
      </c>
      <c r="F14" s="182">
        <f t="shared" si="2"/>
        <v>3.8516815176774938E-2</v>
      </c>
      <c r="G14" s="181">
        <v>297</v>
      </c>
      <c r="H14" s="181">
        <v>21</v>
      </c>
      <c r="I14" s="181">
        <f t="shared" si="3"/>
        <v>318</v>
      </c>
      <c r="J14" s="182">
        <f t="shared" si="4"/>
        <v>4.757630161579892E-2</v>
      </c>
      <c r="K14" s="181">
        <f t="shared" si="0"/>
        <v>452</v>
      </c>
      <c r="P14" s="194"/>
    </row>
    <row r="15" spans="1:16" x14ac:dyDescent="0.2">
      <c r="B15" s="181" t="s">
        <v>413</v>
      </c>
      <c r="C15" s="181">
        <v>35</v>
      </c>
      <c r="D15" s="181">
        <v>14</v>
      </c>
      <c r="E15" s="181">
        <f t="shared" si="1"/>
        <v>49</v>
      </c>
      <c r="F15" s="182">
        <f t="shared" si="2"/>
        <v>1.4084507042253521E-2</v>
      </c>
      <c r="G15" s="181">
        <v>53</v>
      </c>
      <c r="H15" s="181">
        <v>4</v>
      </c>
      <c r="I15" s="181">
        <f t="shared" si="3"/>
        <v>57</v>
      </c>
      <c r="J15" s="182">
        <f t="shared" si="4"/>
        <v>8.527827648114902E-3</v>
      </c>
      <c r="K15" s="181">
        <f t="shared" si="0"/>
        <v>106</v>
      </c>
      <c r="P15" s="194"/>
    </row>
    <row r="16" spans="1:16" x14ac:dyDescent="0.2">
      <c r="B16" s="181" t="s">
        <v>414</v>
      </c>
      <c r="C16" s="181">
        <v>128</v>
      </c>
      <c r="D16" s="181">
        <v>44</v>
      </c>
      <c r="E16" s="181">
        <f t="shared" si="1"/>
        <v>172</v>
      </c>
      <c r="F16" s="182">
        <f t="shared" si="2"/>
        <v>4.9439494107502154E-2</v>
      </c>
      <c r="G16" s="181">
        <v>173</v>
      </c>
      <c r="H16" s="181">
        <v>10</v>
      </c>
      <c r="I16" s="181">
        <f t="shared" si="3"/>
        <v>183</v>
      </c>
      <c r="J16" s="182">
        <f t="shared" si="4"/>
        <v>2.7378815080789945E-2</v>
      </c>
      <c r="K16" s="181">
        <f t="shared" si="0"/>
        <v>355</v>
      </c>
      <c r="P16" s="194"/>
    </row>
    <row r="17" spans="2:16" x14ac:dyDescent="0.2">
      <c r="B17" s="181" t="s">
        <v>415</v>
      </c>
      <c r="C17" s="181">
        <v>4</v>
      </c>
      <c r="D17" s="181">
        <v>1</v>
      </c>
      <c r="E17" s="181">
        <f t="shared" si="1"/>
        <v>5</v>
      </c>
      <c r="F17" s="182">
        <f t="shared" si="2"/>
        <v>1.4371945961483186E-3</v>
      </c>
      <c r="G17" s="181">
        <v>18</v>
      </c>
      <c r="H17" s="181">
        <v>0</v>
      </c>
      <c r="I17" s="181">
        <f t="shared" si="3"/>
        <v>18</v>
      </c>
      <c r="J17" s="182">
        <f t="shared" si="4"/>
        <v>2.6929982046678637E-3</v>
      </c>
      <c r="K17" s="181">
        <f t="shared" si="0"/>
        <v>23</v>
      </c>
      <c r="P17" s="194"/>
    </row>
    <row r="18" spans="2:16" x14ac:dyDescent="0.2">
      <c r="B18" s="181" t="s">
        <v>416</v>
      </c>
      <c r="C18" s="181">
        <v>9</v>
      </c>
      <c r="D18" s="181">
        <v>2</v>
      </c>
      <c r="E18" s="181">
        <f t="shared" si="1"/>
        <v>11</v>
      </c>
      <c r="F18" s="182">
        <f t="shared" si="2"/>
        <v>3.1618281115263006E-3</v>
      </c>
      <c r="G18" s="181">
        <v>21</v>
      </c>
      <c r="H18" s="181">
        <v>2</v>
      </c>
      <c r="I18" s="181">
        <f t="shared" si="3"/>
        <v>23</v>
      </c>
      <c r="J18" s="182">
        <f t="shared" si="4"/>
        <v>3.4410532615200477E-3</v>
      </c>
      <c r="K18" s="181">
        <f t="shared" si="0"/>
        <v>34</v>
      </c>
      <c r="P18" s="194"/>
    </row>
    <row r="19" spans="2:16" x14ac:dyDescent="0.2">
      <c r="B19" s="181" t="s">
        <v>417</v>
      </c>
      <c r="C19" s="181">
        <v>340</v>
      </c>
      <c r="D19" s="181">
        <v>102</v>
      </c>
      <c r="E19" s="181">
        <f t="shared" si="1"/>
        <v>442</v>
      </c>
      <c r="F19" s="182">
        <f t="shared" si="2"/>
        <v>0.12704800229951135</v>
      </c>
      <c r="G19" s="181">
        <v>393</v>
      </c>
      <c r="H19" s="181">
        <v>31</v>
      </c>
      <c r="I19" s="181">
        <f t="shared" si="3"/>
        <v>424</v>
      </c>
      <c r="J19" s="182">
        <f t="shared" si="4"/>
        <v>6.3435068821065227E-2</v>
      </c>
      <c r="K19" s="181">
        <f t="shared" si="0"/>
        <v>866</v>
      </c>
      <c r="P19" s="194"/>
    </row>
    <row r="20" spans="2:16" x14ac:dyDescent="0.2">
      <c r="B20" s="181" t="s">
        <v>418</v>
      </c>
      <c r="C20" s="181">
        <v>90</v>
      </c>
      <c r="D20" s="181">
        <v>29</v>
      </c>
      <c r="E20" s="181">
        <f t="shared" si="1"/>
        <v>119</v>
      </c>
      <c r="F20" s="182">
        <f t="shared" si="2"/>
        <v>3.4205231388329982E-2</v>
      </c>
      <c r="G20" s="181">
        <v>192</v>
      </c>
      <c r="H20" s="181">
        <v>15</v>
      </c>
      <c r="I20" s="181">
        <f t="shared" si="3"/>
        <v>207</v>
      </c>
      <c r="J20" s="182">
        <f t="shared" si="4"/>
        <v>3.096947935368043E-2</v>
      </c>
      <c r="K20" s="181">
        <f t="shared" si="0"/>
        <v>326</v>
      </c>
      <c r="P20" s="194"/>
    </row>
    <row r="21" spans="2:16" x14ac:dyDescent="0.2">
      <c r="B21" s="183" t="s">
        <v>66</v>
      </c>
      <c r="C21" s="181">
        <f t="shared" ref="C21:H21" si="5">SUM(C11:C20)</f>
        <v>2320</v>
      </c>
      <c r="D21" s="181">
        <f t="shared" si="5"/>
        <v>1159</v>
      </c>
      <c r="E21" s="183">
        <f t="shared" ref="E21" si="6">D21+C21</f>
        <v>3479</v>
      </c>
      <c r="F21" s="185">
        <f t="shared" ref="F21" si="7">E21/$E$21</f>
        <v>1</v>
      </c>
      <c r="G21" s="181">
        <f t="shared" si="5"/>
        <v>6182</v>
      </c>
      <c r="H21" s="181">
        <f t="shared" si="5"/>
        <v>502</v>
      </c>
      <c r="I21" s="183">
        <f t="shared" ref="I21" si="8">G21+H21</f>
        <v>6684</v>
      </c>
      <c r="J21" s="185">
        <f t="shared" ref="J21" si="9">I21/$I$21</f>
        <v>1</v>
      </c>
      <c r="K21" s="183">
        <f t="shared" ref="K21:K22" si="10">E21+I21</f>
        <v>10163</v>
      </c>
      <c r="P21" s="194"/>
    </row>
    <row r="22" spans="2:16" ht="25.5" customHeight="1" x14ac:dyDescent="0.2">
      <c r="B22" s="195" t="s">
        <v>82</v>
      </c>
      <c r="C22" s="196">
        <f>+C21/$K$21</f>
        <v>0.22827905146118271</v>
      </c>
      <c r="D22" s="196">
        <f>+D21/$K$21</f>
        <v>0.11404112958772016</v>
      </c>
      <c r="E22" s="237">
        <f>C22+D22</f>
        <v>0.34232018104890288</v>
      </c>
      <c r="F22" s="197"/>
      <c r="G22" s="196">
        <f>+G21/$K$21</f>
        <v>0.60828495522975501</v>
      </c>
      <c r="H22" s="196">
        <f>+H21/$K$21</f>
        <v>4.9394863721342122E-2</v>
      </c>
      <c r="I22" s="197">
        <f>G22+H22</f>
        <v>0.65767981895109717</v>
      </c>
      <c r="J22" s="197"/>
      <c r="K22" s="197">
        <f t="shared" si="10"/>
        <v>1</v>
      </c>
    </row>
    <row r="23" spans="2:16" x14ac:dyDescent="0.2">
      <c r="B23" s="188"/>
      <c r="C23" s="201"/>
      <c r="D23" s="201"/>
      <c r="E23" s="201"/>
      <c r="F23" s="201"/>
      <c r="G23" s="201"/>
      <c r="H23" s="201"/>
      <c r="I23" s="201"/>
      <c r="J23" s="201"/>
      <c r="K23" s="201"/>
    </row>
    <row r="24" spans="2:16" ht="12.75" x14ac:dyDescent="0.2">
      <c r="B24" s="425" t="s">
        <v>117</v>
      </c>
      <c r="C24" s="425"/>
      <c r="D24" s="425"/>
      <c r="E24" s="425"/>
      <c r="F24" s="425"/>
      <c r="G24" s="425"/>
      <c r="H24" s="425"/>
      <c r="I24" s="425"/>
      <c r="J24" s="425"/>
      <c r="K24" s="425"/>
    </row>
    <row r="25" spans="2:16" ht="12.75" x14ac:dyDescent="0.2">
      <c r="B25" s="438" t="str">
        <f>'Solicitudes Regiones'!$B$6:$P$6</f>
        <v>Acumuladas de julio de 2008 a septiembre de 2018</v>
      </c>
      <c r="C25" s="438"/>
      <c r="D25" s="438"/>
      <c r="E25" s="438"/>
      <c r="F25" s="438"/>
      <c r="G25" s="438"/>
      <c r="H25" s="438"/>
      <c r="I25" s="438"/>
      <c r="J25" s="438"/>
      <c r="K25" s="438"/>
    </row>
    <row r="26" spans="2:16" x14ac:dyDescent="0.2">
      <c r="B26" s="188"/>
      <c r="C26" s="201"/>
      <c r="D26" s="201"/>
      <c r="E26" s="201"/>
      <c r="F26" s="201"/>
      <c r="G26" s="201"/>
      <c r="H26" s="201"/>
      <c r="I26" s="201"/>
      <c r="J26" s="201"/>
      <c r="K26" s="201"/>
    </row>
    <row r="27" spans="2:16" ht="15" customHeight="1" x14ac:dyDescent="0.2">
      <c r="B27" s="453" t="s">
        <v>83</v>
      </c>
      <c r="C27" s="453"/>
      <c r="D27" s="453"/>
      <c r="E27" s="453"/>
      <c r="F27" s="453"/>
      <c r="G27" s="453"/>
      <c r="H27" s="453"/>
      <c r="I27" s="453"/>
      <c r="J27" s="453"/>
      <c r="K27" s="453"/>
      <c r="L27" s="202"/>
    </row>
    <row r="28" spans="2:16" ht="15" customHeight="1" x14ac:dyDescent="0.2">
      <c r="B28" s="453" t="s">
        <v>74</v>
      </c>
      <c r="C28" s="453" t="s">
        <v>2</v>
      </c>
      <c r="D28" s="453"/>
      <c r="E28" s="453"/>
      <c r="F28" s="453"/>
      <c r="G28" s="453"/>
      <c r="H28" s="453"/>
      <c r="I28" s="453"/>
      <c r="J28" s="453"/>
      <c r="K28" s="187" t="s">
        <v>115</v>
      </c>
    </row>
    <row r="29" spans="2:16" ht="24" x14ac:dyDescent="0.2">
      <c r="B29" s="453"/>
      <c r="C29" s="187" t="s">
        <v>75</v>
      </c>
      <c r="D29" s="187" t="s">
        <v>76</v>
      </c>
      <c r="E29" s="187" t="s">
        <v>77</v>
      </c>
      <c r="F29" s="187" t="s">
        <v>78</v>
      </c>
      <c r="G29" s="187" t="s">
        <v>8</v>
      </c>
      <c r="H29" s="187" t="s">
        <v>79</v>
      </c>
      <c r="I29" s="187" t="s">
        <v>80</v>
      </c>
      <c r="J29" s="187" t="s">
        <v>81</v>
      </c>
      <c r="K29" s="187" t="s">
        <v>46</v>
      </c>
    </row>
    <row r="30" spans="2:16" x14ac:dyDescent="0.2">
      <c r="B30" s="181" t="s">
        <v>409</v>
      </c>
      <c r="C30" s="181">
        <v>977</v>
      </c>
      <c r="D30" s="181">
        <v>306</v>
      </c>
      <c r="E30" s="181">
        <f>C30+D30</f>
        <v>1283</v>
      </c>
      <c r="F30" s="182">
        <f>E30/$E$40</f>
        <v>0.48598484848484846</v>
      </c>
      <c r="G30" s="181">
        <v>2772</v>
      </c>
      <c r="H30" s="181">
        <v>237</v>
      </c>
      <c r="I30" s="181">
        <f>G30+H30</f>
        <v>3009</v>
      </c>
      <c r="J30" s="182">
        <f>I30/$I$40</f>
        <v>0.5589819803083782</v>
      </c>
      <c r="K30" s="181">
        <f t="shared" ref="K30:K39" si="11">E30+I30</f>
        <v>4292</v>
      </c>
    </row>
    <row r="31" spans="2:16" x14ac:dyDescent="0.2">
      <c r="B31" s="181" t="s">
        <v>410</v>
      </c>
      <c r="C31" s="181">
        <v>34</v>
      </c>
      <c r="D31" s="181">
        <v>3</v>
      </c>
      <c r="E31" s="181">
        <f t="shared" ref="E31:E39" si="12">C31+D31</f>
        <v>37</v>
      </c>
      <c r="F31" s="182">
        <f t="shared" ref="F31:F39" si="13">E31/$E$40</f>
        <v>1.4015151515151515E-2</v>
      </c>
      <c r="G31" s="181">
        <v>61</v>
      </c>
      <c r="H31" s="181">
        <v>1</v>
      </c>
      <c r="I31" s="181">
        <f t="shared" ref="I31:I39" si="14">G31+H31</f>
        <v>62</v>
      </c>
      <c r="J31" s="182">
        <f t="shared" ref="J31:J39" si="15">I31/$I$40</f>
        <v>1.1517741036596692E-2</v>
      </c>
      <c r="K31" s="181">
        <f t="shared" si="11"/>
        <v>99</v>
      </c>
    </row>
    <row r="32" spans="2:16" x14ac:dyDescent="0.2">
      <c r="B32" s="181" t="s">
        <v>411</v>
      </c>
      <c r="C32" s="181">
        <v>416</v>
      </c>
      <c r="D32" s="181">
        <v>132</v>
      </c>
      <c r="E32" s="181">
        <f t="shared" si="12"/>
        <v>548</v>
      </c>
      <c r="F32" s="182">
        <f t="shared" si="13"/>
        <v>0.20757575757575758</v>
      </c>
      <c r="G32" s="181">
        <v>1213</v>
      </c>
      <c r="H32" s="181">
        <v>89</v>
      </c>
      <c r="I32" s="181">
        <f t="shared" si="14"/>
        <v>1302</v>
      </c>
      <c r="J32" s="182">
        <f t="shared" si="15"/>
        <v>0.24187256176853056</v>
      </c>
      <c r="K32" s="181">
        <f t="shared" si="11"/>
        <v>1850</v>
      </c>
    </row>
    <row r="33" spans="2:11" x14ac:dyDescent="0.2">
      <c r="B33" s="181" t="s">
        <v>412</v>
      </c>
      <c r="C33" s="181">
        <v>87</v>
      </c>
      <c r="D33" s="181">
        <v>19</v>
      </c>
      <c r="E33" s="181">
        <f t="shared" si="12"/>
        <v>106</v>
      </c>
      <c r="F33" s="182">
        <f t="shared" si="13"/>
        <v>4.0151515151515153E-2</v>
      </c>
      <c r="G33" s="181">
        <v>230</v>
      </c>
      <c r="H33" s="181">
        <v>14</v>
      </c>
      <c r="I33" s="181">
        <f t="shared" si="14"/>
        <v>244</v>
      </c>
      <c r="J33" s="182">
        <f t="shared" si="15"/>
        <v>4.5327884079509564E-2</v>
      </c>
      <c r="K33" s="181">
        <f t="shared" si="11"/>
        <v>350</v>
      </c>
    </row>
    <row r="34" spans="2:11" x14ac:dyDescent="0.2">
      <c r="B34" s="181" t="s">
        <v>413</v>
      </c>
      <c r="C34" s="181">
        <v>35</v>
      </c>
      <c r="D34" s="181">
        <v>6</v>
      </c>
      <c r="E34" s="181">
        <f t="shared" si="12"/>
        <v>41</v>
      </c>
      <c r="F34" s="182">
        <f t="shared" si="13"/>
        <v>1.553030303030303E-2</v>
      </c>
      <c r="G34" s="181">
        <v>47</v>
      </c>
      <c r="H34" s="181">
        <v>4</v>
      </c>
      <c r="I34" s="181">
        <f t="shared" si="14"/>
        <v>51</v>
      </c>
      <c r="J34" s="182">
        <f t="shared" si="15"/>
        <v>9.4742708526843761E-3</v>
      </c>
      <c r="K34" s="181">
        <f t="shared" si="11"/>
        <v>92</v>
      </c>
    </row>
    <row r="35" spans="2:11" x14ac:dyDescent="0.2">
      <c r="B35" s="181" t="s">
        <v>414</v>
      </c>
      <c r="C35" s="181">
        <v>117</v>
      </c>
      <c r="D35" s="181">
        <v>21</v>
      </c>
      <c r="E35" s="181">
        <f t="shared" si="12"/>
        <v>138</v>
      </c>
      <c r="F35" s="182">
        <f t="shared" si="13"/>
        <v>5.2272727272727269E-2</v>
      </c>
      <c r="G35" s="181">
        <v>147</v>
      </c>
      <c r="H35" s="181">
        <v>4</v>
      </c>
      <c r="I35" s="181">
        <f t="shared" si="14"/>
        <v>151</v>
      </c>
      <c r="J35" s="182">
        <f t="shared" si="15"/>
        <v>2.8051272524614528E-2</v>
      </c>
      <c r="K35" s="181">
        <f t="shared" si="11"/>
        <v>289</v>
      </c>
    </row>
    <row r="36" spans="2:11" x14ac:dyDescent="0.2">
      <c r="B36" s="181" t="s">
        <v>415</v>
      </c>
      <c r="C36" s="181">
        <v>4</v>
      </c>
      <c r="D36" s="181">
        <v>0</v>
      </c>
      <c r="E36" s="181">
        <f t="shared" si="12"/>
        <v>4</v>
      </c>
      <c r="F36" s="182">
        <f t="shared" si="13"/>
        <v>1.5151515151515152E-3</v>
      </c>
      <c r="G36" s="181">
        <v>17</v>
      </c>
      <c r="H36" s="181">
        <v>0</v>
      </c>
      <c r="I36" s="181">
        <f t="shared" si="14"/>
        <v>17</v>
      </c>
      <c r="J36" s="182">
        <f t="shared" si="15"/>
        <v>3.1580902842281255E-3</v>
      </c>
      <c r="K36" s="181">
        <f t="shared" si="11"/>
        <v>21</v>
      </c>
    </row>
    <row r="37" spans="2:11" x14ac:dyDescent="0.2">
      <c r="B37" s="181" t="s">
        <v>416</v>
      </c>
      <c r="C37" s="181">
        <v>9</v>
      </c>
      <c r="D37" s="181">
        <v>1</v>
      </c>
      <c r="E37" s="181">
        <f t="shared" si="12"/>
        <v>10</v>
      </c>
      <c r="F37" s="182">
        <f t="shared" si="13"/>
        <v>3.787878787878788E-3</v>
      </c>
      <c r="G37" s="181">
        <v>16</v>
      </c>
      <c r="H37" s="181">
        <v>2</v>
      </c>
      <c r="I37" s="181">
        <f t="shared" si="14"/>
        <v>18</v>
      </c>
      <c r="J37" s="182">
        <f t="shared" si="15"/>
        <v>3.3438603009474273E-3</v>
      </c>
      <c r="K37" s="181">
        <f t="shared" si="11"/>
        <v>28</v>
      </c>
    </row>
    <row r="38" spans="2:11" x14ac:dyDescent="0.2">
      <c r="B38" s="181" t="s">
        <v>417</v>
      </c>
      <c r="C38" s="181">
        <v>319</v>
      </c>
      <c r="D38" s="181">
        <v>57</v>
      </c>
      <c r="E38" s="181">
        <f t="shared" si="12"/>
        <v>376</v>
      </c>
      <c r="F38" s="182">
        <f t="shared" si="13"/>
        <v>0.14242424242424243</v>
      </c>
      <c r="G38" s="181">
        <v>338</v>
      </c>
      <c r="H38" s="181">
        <v>21</v>
      </c>
      <c r="I38" s="181">
        <f t="shared" si="14"/>
        <v>359</v>
      </c>
      <c r="J38" s="182">
        <f t="shared" si="15"/>
        <v>6.6691436002229237E-2</v>
      </c>
      <c r="K38" s="181">
        <f t="shared" si="11"/>
        <v>735</v>
      </c>
    </row>
    <row r="39" spans="2:11" x14ac:dyDescent="0.2">
      <c r="B39" s="181" t="s">
        <v>418</v>
      </c>
      <c r="C39" s="181">
        <v>79</v>
      </c>
      <c r="D39" s="181">
        <v>18</v>
      </c>
      <c r="E39" s="181">
        <f t="shared" si="12"/>
        <v>97</v>
      </c>
      <c r="F39" s="182">
        <f t="shared" si="13"/>
        <v>3.6742424242424243E-2</v>
      </c>
      <c r="G39" s="181">
        <v>157</v>
      </c>
      <c r="H39" s="181">
        <v>13</v>
      </c>
      <c r="I39" s="181">
        <f t="shared" si="14"/>
        <v>170</v>
      </c>
      <c r="J39" s="182">
        <f t="shared" si="15"/>
        <v>3.1580902842281253E-2</v>
      </c>
      <c r="K39" s="181">
        <f t="shared" si="11"/>
        <v>267</v>
      </c>
    </row>
    <row r="40" spans="2:11" x14ac:dyDescent="0.2">
      <c r="B40" s="183" t="s">
        <v>66</v>
      </c>
      <c r="C40" s="181">
        <f t="shared" ref="C40:H40" si="16">SUM(C30:C39)</f>
        <v>2077</v>
      </c>
      <c r="D40" s="181">
        <f t="shared" si="16"/>
        <v>563</v>
      </c>
      <c r="E40" s="183">
        <f t="shared" ref="E40" si="17">C40+D40</f>
        <v>2640</v>
      </c>
      <c r="F40" s="185">
        <f t="shared" ref="F40" si="18">E40/$E$40</f>
        <v>1</v>
      </c>
      <c r="G40" s="181">
        <f t="shared" si="16"/>
        <v>4998</v>
      </c>
      <c r="H40" s="181">
        <f t="shared" si="16"/>
        <v>385</v>
      </c>
      <c r="I40" s="183">
        <f t="shared" ref="I40" si="19">G40+H40</f>
        <v>5383</v>
      </c>
      <c r="J40" s="185">
        <f t="shared" ref="J40" si="20">I40/$I$40</f>
        <v>1</v>
      </c>
      <c r="K40" s="183">
        <f t="shared" ref="K40:K41" si="21">E40+I40</f>
        <v>8023</v>
      </c>
    </row>
    <row r="41" spans="2:11" ht="24" x14ac:dyDescent="0.2">
      <c r="B41" s="195" t="s">
        <v>84</v>
      </c>
      <c r="C41" s="196">
        <f>+C40/$K$40</f>
        <v>0.2588807179359342</v>
      </c>
      <c r="D41" s="196">
        <f>+D40/$K$40</f>
        <v>7.0173251900785244E-2</v>
      </c>
      <c r="E41" s="197">
        <f>C41+D41</f>
        <v>0.32905396983671942</v>
      </c>
      <c r="F41" s="196"/>
      <c r="G41" s="196">
        <f>+G40/$K$40</f>
        <v>0.62295899289542567</v>
      </c>
      <c r="H41" s="196">
        <f>+H40/$K$40</f>
        <v>4.7987037267854915E-2</v>
      </c>
      <c r="I41" s="197">
        <f>G41+H41</f>
        <v>0.67094603016328058</v>
      </c>
      <c r="J41" s="197"/>
      <c r="K41" s="197">
        <f t="shared" si="21"/>
        <v>1</v>
      </c>
    </row>
    <row r="42" spans="2:11" x14ac:dyDescent="0.2">
      <c r="B42" s="188" t="s">
        <v>149</v>
      </c>
    </row>
    <row r="43" spans="2:11" x14ac:dyDescent="0.2">
      <c r="B43" s="188" t="s">
        <v>150</v>
      </c>
    </row>
  </sheetData>
  <mergeCells count="10">
    <mergeCell ref="B6:K6"/>
    <mergeCell ref="B5:K5"/>
    <mergeCell ref="B25:K25"/>
    <mergeCell ref="B24:K24"/>
    <mergeCell ref="B27:K27"/>
    <mergeCell ref="B28:B29"/>
    <mergeCell ref="C28:J28"/>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8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1:P45"/>
  <sheetViews>
    <sheetView showGridLines="0" zoomScaleNormal="100" workbookViewId="0"/>
  </sheetViews>
  <sheetFormatPr baseColWidth="10" defaultRowHeight="12" x14ac:dyDescent="0.2"/>
  <cols>
    <col min="1" max="1" width="6" style="189" customWidth="1"/>
    <col min="2" max="2" width="18.140625" style="189" customWidth="1"/>
    <col min="3" max="3" width="8.42578125" style="189" bestFit="1" customWidth="1"/>
    <col min="4" max="4" width="8" style="189" bestFit="1" customWidth="1"/>
    <col min="5" max="6" width="8" style="189" customWidth="1"/>
    <col min="7" max="7" width="8.28515625" style="189" bestFit="1" customWidth="1"/>
    <col min="8" max="8" width="8" style="189" bestFit="1" customWidth="1"/>
    <col min="9" max="11" width="8" style="189" customWidth="1"/>
    <col min="12" max="12" width="7.85546875" style="189" customWidth="1"/>
    <col min="13" max="251" width="11.42578125" style="189"/>
    <col min="252" max="252" width="18.140625" style="189" customWidth="1"/>
    <col min="253" max="253" width="8.42578125" style="189" bestFit="1" customWidth="1"/>
    <col min="254" max="254" width="8" style="189" bestFit="1" customWidth="1"/>
    <col min="255" max="256" width="8" style="189" customWidth="1"/>
    <col min="257" max="257" width="8.28515625" style="189" bestFit="1" customWidth="1"/>
    <col min="258" max="258" width="8" style="189" bestFit="1" customWidth="1"/>
    <col min="259" max="261" width="8" style="189" customWidth="1"/>
    <col min="262" max="267" width="0" style="189" hidden="1" customWidth="1"/>
    <col min="268" max="268" width="7.85546875" style="189" customWidth="1"/>
    <col min="269" max="507" width="11.42578125" style="189"/>
    <col min="508" max="508" width="18.140625" style="189" customWidth="1"/>
    <col min="509" max="509" width="8.42578125" style="189" bestFit="1" customWidth="1"/>
    <col min="510" max="510" width="8" style="189" bestFit="1" customWidth="1"/>
    <col min="511" max="512" width="8" style="189" customWidth="1"/>
    <col min="513" max="513" width="8.28515625" style="189" bestFit="1" customWidth="1"/>
    <col min="514" max="514" width="8" style="189" bestFit="1" customWidth="1"/>
    <col min="515" max="517" width="8" style="189" customWidth="1"/>
    <col min="518" max="523" width="0" style="189" hidden="1" customWidth="1"/>
    <col min="524" max="524" width="7.85546875" style="189" customWidth="1"/>
    <col min="525" max="763" width="11.42578125" style="189"/>
    <col min="764" max="764" width="18.140625" style="189" customWidth="1"/>
    <col min="765" max="765" width="8.42578125" style="189" bestFit="1" customWidth="1"/>
    <col min="766" max="766" width="8" style="189" bestFit="1" customWidth="1"/>
    <col min="767" max="768" width="8" style="189" customWidth="1"/>
    <col min="769" max="769" width="8.28515625" style="189" bestFit="1" customWidth="1"/>
    <col min="770" max="770" width="8" style="189" bestFit="1" customWidth="1"/>
    <col min="771" max="773" width="8" style="189" customWidth="1"/>
    <col min="774" max="779" width="0" style="189" hidden="1" customWidth="1"/>
    <col min="780" max="780" width="7.85546875" style="189" customWidth="1"/>
    <col min="781" max="1019" width="11.42578125" style="189"/>
    <col min="1020" max="1020" width="18.140625" style="189" customWidth="1"/>
    <col min="1021" max="1021" width="8.42578125" style="189" bestFit="1" customWidth="1"/>
    <col min="1022" max="1022" width="8" style="189" bestFit="1" customWidth="1"/>
    <col min="1023" max="1024" width="8" style="189" customWidth="1"/>
    <col min="1025" max="1025" width="8.28515625" style="189" bestFit="1" customWidth="1"/>
    <col min="1026" max="1026" width="8" style="189" bestFit="1" customWidth="1"/>
    <col min="1027" max="1029" width="8" style="189" customWidth="1"/>
    <col min="1030" max="1035" width="0" style="189" hidden="1" customWidth="1"/>
    <col min="1036" max="1036" width="7.85546875" style="189" customWidth="1"/>
    <col min="1037" max="1275" width="11.42578125" style="189"/>
    <col min="1276" max="1276" width="18.140625" style="189" customWidth="1"/>
    <col min="1277" max="1277" width="8.42578125" style="189" bestFit="1" customWidth="1"/>
    <col min="1278" max="1278" width="8" style="189" bestFit="1" customWidth="1"/>
    <col min="1279" max="1280" width="8" style="189" customWidth="1"/>
    <col min="1281" max="1281" width="8.28515625" style="189" bestFit="1" customWidth="1"/>
    <col min="1282" max="1282" width="8" style="189" bestFit="1" customWidth="1"/>
    <col min="1283" max="1285" width="8" style="189" customWidth="1"/>
    <col min="1286" max="1291" width="0" style="189" hidden="1" customWidth="1"/>
    <col min="1292" max="1292" width="7.85546875" style="189" customWidth="1"/>
    <col min="1293" max="1531" width="11.42578125" style="189"/>
    <col min="1532" max="1532" width="18.140625" style="189" customWidth="1"/>
    <col min="1533" max="1533" width="8.42578125" style="189" bestFit="1" customWidth="1"/>
    <col min="1534" max="1534" width="8" style="189" bestFit="1" customWidth="1"/>
    <col min="1535" max="1536" width="8" style="189" customWidth="1"/>
    <col min="1537" max="1537" width="8.28515625" style="189" bestFit="1" customWidth="1"/>
    <col min="1538" max="1538" width="8" style="189" bestFit="1" customWidth="1"/>
    <col min="1539" max="1541" width="8" style="189" customWidth="1"/>
    <col min="1542" max="1547" width="0" style="189" hidden="1" customWidth="1"/>
    <col min="1548" max="1548" width="7.85546875" style="189" customWidth="1"/>
    <col min="1549" max="1787" width="11.42578125" style="189"/>
    <col min="1788" max="1788" width="18.140625" style="189" customWidth="1"/>
    <col min="1789" max="1789" width="8.42578125" style="189" bestFit="1" customWidth="1"/>
    <col min="1790" max="1790" width="8" style="189" bestFit="1" customWidth="1"/>
    <col min="1791" max="1792" width="8" style="189" customWidth="1"/>
    <col min="1793" max="1793" width="8.28515625" style="189" bestFit="1" customWidth="1"/>
    <col min="1794" max="1794" width="8" style="189" bestFit="1" customWidth="1"/>
    <col min="1795" max="1797" width="8" style="189" customWidth="1"/>
    <col min="1798" max="1803" width="0" style="189" hidden="1" customWidth="1"/>
    <col min="1804" max="1804" width="7.85546875" style="189" customWidth="1"/>
    <col min="1805" max="2043" width="11.42578125" style="189"/>
    <col min="2044" max="2044" width="18.140625" style="189" customWidth="1"/>
    <col min="2045" max="2045" width="8.42578125" style="189" bestFit="1" customWidth="1"/>
    <col min="2046" max="2046" width="8" style="189" bestFit="1" customWidth="1"/>
    <col min="2047" max="2048" width="8" style="189" customWidth="1"/>
    <col min="2049" max="2049" width="8.28515625" style="189" bestFit="1" customWidth="1"/>
    <col min="2050" max="2050" width="8" style="189" bestFit="1" customWidth="1"/>
    <col min="2051" max="2053" width="8" style="189" customWidth="1"/>
    <col min="2054" max="2059" width="0" style="189" hidden="1" customWidth="1"/>
    <col min="2060" max="2060" width="7.85546875" style="189" customWidth="1"/>
    <col min="2061" max="2299" width="11.42578125" style="189"/>
    <col min="2300" max="2300" width="18.140625" style="189" customWidth="1"/>
    <col min="2301" max="2301" width="8.42578125" style="189" bestFit="1" customWidth="1"/>
    <col min="2302" max="2302" width="8" style="189" bestFit="1" customWidth="1"/>
    <col min="2303" max="2304" width="8" style="189" customWidth="1"/>
    <col min="2305" max="2305" width="8.28515625" style="189" bestFit="1" customWidth="1"/>
    <col min="2306" max="2306" width="8" style="189" bestFit="1" customWidth="1"/>
    <col min="2307" max="2309" width="8" style="189" customWidth="1"/>
    <col min="2310" max="2315" width="0" style="189" hidden="1" customWidth="1"/>
    <col min="2316" max="2316" width="7.85546875" style="189" customWidth="1"/>
    <col min="2317" max="2555" width="11.42578125" style="189"/>
    <col min="2556" max="2556" width="18.140625" style="189" customWidth="1"/>
    <col min="2557" max="2557" width="8.42578125" style="189" bestFit="1" customWidth="1"/>
    <col min="2558" max="2558" width="8" style="189" bestFit="1" customWidth="1"/>
    <col min="2559" max="2560" width="8" style="189" customWidth="1"/>
    <col min="2561" max="2561" width="8.28515625" style="189" bestFit="1" customWidth="1"/>
    <col min="2562" max="2562" width="8" style="189" bestFit="1" customWidth="1"/>
    <col min="2563" max="2565" width="8" style="189" customWidth="1"/>
    <col min="2566" max="2571" width="0" style="189" hidden="1" customWidth="1"/>
    <col min="2572" max="2572" width="7.85546875" style="189" customWidth="1"/>
    <col min="2573" max="2811" width="11.42578125" style="189"/>
    <col min="2812" max="2812" width="18.140625" style="189" customWidth="1"/>
    <col min="2813" max="2813" width="8.42578125" style="189" bestFit="1" customWidth="1"/>
    <col min="2814" max="2814" width="8" style="189" bestFit="1" customWidth="1"/>
    <col min="2815" max="2816" width="8" style="189" customWidth="1"/>
    <col min="2817" max="2817" width="8.28515625" style="189" bestFit="1" customWidth="1"/>
    <col min="2818" max="2818" width="8" style="189" bestFit="1" customWidth="1"/>
    <col min="2819" max="2821" width="8" style="189" customWidth="1"/>
    <col min="2822" max="2827" width="0" style="189" hidden="1" customWidth="1"/>
    <col min="2828" max="2828" width="7.85546875" style="189" customWidth="1"/>
    <col min="2829" max="3067" width="11.42578125" style="189"/>
    <col min="3068" max="3068" width="18.140625" style="189" customWidth="1"/>
    <col min="3069" max="3069" width="8.42578125" style="189" bestFit="1" customWidth="1"/>
    <col min="3070" max="3070" width="8" style="189" bestFit="1" customWidth="1"/>
    <col min="3071" max="3072" width="8" style="189" customWidth="1"/>
    <col min="3073" max="3073" width="8.28515625" style="189" bestFit="1" customWidth="1"/>
    <col min="3074" max="3074" width="8" style="189" bestFit="1" customWidth="1"/>
    <col min="3075" max="3077" width="8" style="189" customWidth="1"/>
    <col min="3078" max="3083" width="0" style="189" hidden="1" customWidth="1"/>
    <col min="3084" max="3084" width="7.85546875" style="189" customWidth="1"/>
    <col min="3085" max="3323" width="11.42578125" style="189"/>
    <col min="3324" max="3324" width="18.140625" style="189" customWidth="1"/>
    <col min="3325" max="3325" width="8.42578125" style="189" bestFit="1" customWidth="1"/>
    <col min="3326" max="3326" width="8" style="189" bestFit="1" customWidth="1"/>
    <col min="3327" max="3328" width="8" style="189" customWidth="1"/>
    <col min="3329" max="3329" width="8.28515625" style="189" bestFit="1" customWidth="1"/>
    <col min="3330" max="3330" width="8" style="189" bestFit="1" customWidth="1"/>
    <col min="3331" max="3333" width="8" style="189" customWidth="1"/>
    <col min="3334" max="3339" width="0" style="189" hidden="1" customWidth="1"/>
    <col min="3340" max="3340" width="7.85546875" style="189" customWidth="1"/>
    <col min="3341" max="3579" width="11.42578125" style="189"/>
    <col min="3580" max="3580" width="18.140625" style="189" customWidth="1"/>
    <col min="3581" max="3581" width="8.42578125" style="189" bestFit="1" customWidth="1"/>
    <col min="3582" max="3582" width="8" style="189" bestFit="1" customWidth="1"/>
    <col min="3583" max="3584" width="8" style="189" customWidth="1"/>
    <col min="3585" max="3585" width="8.28515625" style="189" bestFit="1" customWidth="1"/>
    <col min="3586" max="3586" width="8" style="189" bestFit="1" customWidth="1"/>
    <col min="3587" max="3589" width="8" style="189" customWidth="1"/>
    <col min="3590" max="3595" width="0" style="189" hidden="1" customWidth="1"/>
    <col min="3596" max="3596" width="7.85546875" style="189" customWidth="1"/>
    <col min="3597" max="3835" width="11.42578125" style="189"/>
    <col min="3836" max="3836" width="18.140625" style="189" customWidth="1"/>
    <col min="3837" max="3837" width="8.42578125" style="189" bestFit="1" customWidth="1"/>
    <col min="3838" max="3838" width="8" style="189" bestFit="1" customWidth="1"/>
    <col min="3839" max="3840" width="8" style="189" customWidth="1"/>
    <col min="3841" max="3841" width="8.28515625" style="189" bestFit="1" customWidth="1"/>
    <col min="3842" max="3842" width="8" style="189" bestFit="1" customWidth="1"/>
    <col min="3843" max="3845" width="8" style="189" customWidth="1"/>
    <col min="3846" max="3851" width="0" style="189" hidden="1" customWidth="1"/>
    <col min="3852" max="3852" width="7.85546875" style="189" customWidth="1"/>
    <col min="3853" max="4091" width="11.42578125" style="189"/>
    <col min="4092" max="4092" width="18.140625" style="189" customWidth="1"/>
    <col min="4093" max="4093" width="8.42578125" style="189" bestFit="1" customWidth="1"/>
    <col min="4094" max="4094" width="8" style="189" bestFit="1" customWidth="1"/>
    <col min="4095" max="4096" width="8" style="189" customWidth="1"/>
    <col min="4097" max="4097" width="8.28515625" style="189" bestFit="1" customWidth="1"/>
    <col min="4098" max="4098" width="8" style="189" bestFit="1" customWidth="1"/>
    <col min="4099" max="4101" width="8" style="189" customWidth="1"/>
    <col min="4102" max="4107" width="0" style="189" hidden="1" customWidth="1"/>
    <col min="4108" max="4108" width="7.85546875" style="189" customWidth="1"/>
    <col min="4109" max="4347" width="11.42578125" style="189"/>
    <col min="4348" max="4348" width="18.140625" style="189" customWidth="1"/>
    <col min="4349" max="4349" width="8.42578125" style="189" bestFit="1" customWidth="1"/>
    <col min="4350" max="4350" width="8" style="189" bestFit="1" customWidth="1"/>
    <col min="4351" max="4352" width="8" style="189" customWidth="1"/>
    <col min="4353" max="4353" width="8.28515625" style="189" bestFit="1" customWidth="1"/>
    <col min="4354" max="4354" width="8" style="189" bestFit="1" customWidth="1"/>
    <col min="4355" max="4357" width="8" style="189" customWidth="1"/>
    <col min="4358" max="4363" width="0" style="189" hidden="1" customWidth="1"/>
    <col min="4364" max="4364" width="7.85546875" style="189" customWidth="1"/>
    <col min="4365" max="4603" width="11.42578125" style="189"/>
    <col min="4604" max="4604" width="18.140625" style="189" customWidth="1"/>
    <col min="4605" max="4605" width="8.42578125" style="189" bestFit="1" customWidth="1"/>
    <col min="4606" max="4606" width="8" style="189" bestFit="1" customWidth="1"/>
    <col min="4607" max="4608" width="8" style="189" customWidth="1"/>
    <col min="4609" max="4609" width="8.28515625" style="189" bestFit="1" customWidth="1"/>
    <col min="4610" max="4610" width="8" style="189" bestFit="1" customWidth="1"/>
    <col min="4611" max="4613" width="8" style="189" customWidth="1"/>
    <col min="4614" max="4619" width="0" style="189" hidden="1" customWidth="1"/>
    <col min="4620" max="4620" width="7.85546875" style="189" customWidth="1"/>
    <col min="4621" max="4859" width="11.42578125" style="189"/>
    <col min="4860" max="4860" width="18.140625" style="189" customWidth="1"/>
    <col min="4861" max="4861" width="8.42578125" style="189" bestFit="1" customWidth="1"/>
    <col min="4862" max="4862" width="8" style="189" bestFit="1" customWidth="1"/>
    <col min="4863" max="4864" width="8" style="189" customWidth="1"/>
    <col min="4865" max="4865" width="8.28515625" style="189" bestFit="1" customWidth="1"/>
    <col min="4866" max="4866" width="8" style="189" bestFit="1" customWidth="1"/>
    <col min="4867" max="4869" width="8" style="189" customWidth="1"/>
    <col min="4870" max="4875" width="0" style="189" hidden="1" customWidth="1"/>
    <col min="4876" max="4876" width="7.85546875" style="189" customWidth="1"/>
    <col min="4877" max="5115" width="11.42578125" style="189"/>
    <col min="5116" max="5116" width="18.140625" style="189" customWidth="1"/>
    <col min="5117" max="5117" width="8.42578125" style="189" bestFit="1" customWidth="1"/>
    <col min="5118" max="5118" width="8" style="189" bestFit="1" customWidth="1"/>
    <col min="5119" max="5120" width="8" style="189" customWidth="1"/>
    <col min="5121" max="5121" width="8.28515625" style="189" bestFit="1" customWidth="1"/>
    <col min="5122" max="5122" width="8" style="189" bestFit="1" customWidth="1"/>
    <col min="5123" max="5125" width="8" style="189" customWidth="1"/>
    <col min="5126" max="5131" width="0" style="189" hidden="1" customWidth="1"/>
    <col min="5132" max="5132" width="7.85546875" style="189" customWidth="1"/>
    <col min="5133" max="5371" width="11.42578125" style="189"/>
    <col min="5372" max="5372" width="18.140625" style="189" customWidth="1"/>
    <col min="5373" max="5373" width="8.42578125" style="189" bestFit="1" customWidth="1"/>
    <col min="5374" max="5374" width="8" style="189" bestFit="1" customWidth="1"/>
    <col min="5375" max="5376" width="8" style="189" customWidth="1"/>
    <col min="5377" max="5377" width="8.28515625" style="189" bestFit="1" customWidth="1"/>
    <col min="5378" max="5378" width="8" style="189" bestFit="1" customWidth="1"/>
    <col min="5379" max="5381" width="8" style="189" customWidth="1"/>
    <col min="5382" max="5387" width="0" style="189" hidden="1" customWidth="1"/>
    <col min="5388" max="5388" width="7.85546875" style="189" customWidth="1"/>
    <col min="5389" max="5627" width="11.42578125" style="189"/>
    <col min="5628" max="5628" width="18.140625" style="189" customWidth="1"/>
    <col min="5629" max="5629" width="8.42578125" style="189" bestFit="1" customWidth="1"/>
    <col min="5630" max="5630" width="8" style="189" bestFit="1" customWidth="1"/>
    <col min="5631" max="5632" width="8" style="189" customWidth="1"/>
    <col min="5633" max="5633" width="8.28515625" style="189" bestFit="1" customWidth="1"/>
    <col min="5634" max="5634" width="8" style="189" bestFit="1" customWidth="1"/>
    <col min="5635" max="5637" width="8" style="189" customWidth="1"/>
    <col min="5638" max="5643" width="0" style="189" hidden="1" customWidth="1"/>
    <col min="5644" max="5644" width="7.85546875" style="189" customWidth="1"/>
    <col min="5645" max="5883" width="11.42578125" style="189"/>
    <col min="5884" max="5884" width="18.140625" style="189" customWidth="1"/>
    <col min="5885" max="5885" width="8.42578125" style="189" bestFit="1" customWidth="1"/>
    <col min="5886" max="5886" width="8" style="189" bestFit="1" customWidth="1"/>
    <col min="5887" max="5888" width="8" style="189" customWidth="1"/>
    <col min="5889" max="5889" width="8.28515625" style="189" bestFit="1" customWidth="1"/>
    <col min="5890" max="5890" width="8" style="189" bestFit="1" customWidth="1"/>
    <col min="5891" max="5893" width="8" style="189" customWidth="1"/>
    <col min="5894" max="5899" width="0" style="189" hidden="1" customWidth="1"/>
    <col min="5900" max="5900" width="7.85546875" style="189" customWidth="1"/>
    <col min="5901" max="6139" width="11.42578125" style="189"/>
    <col min="6140" max="6140" width="18.140625" style="189" customWidth="1"/>
    <col min="6141" max="6141" width="8.42578125" style="189" bestFit="1" customWidth="1"/>
    <col min="6142" max="6142" width="8" style="189" bestFit="1" customWidth="1"/>
    <col min="6143" max="6144" width="8" style="189" customWidth="1"/>
    <col min="6145" max="6145" width="8.28515625" style="189" bestFit="1" customWidth="1"/>
    <col min="6146" max="6146" width="8" style="189" bestFit="1" customWidth="1"/>
    <col min="6147" max="6149" width="8" style="189" customWidth="1"/>
    <col min="6150" max="6155" width="0" style="189" hidden="1" customWidth="1"/>
    <col min="6156" max="6156" width="7.85546875" style="189" customWidth="1"/>
    <col min="6157" max="6395" width="11.42578125" style="189"/>
    <col min="6396" max="6396" width="18.140625" style="189" customWidth="1"/>
    <col min="6397" max="6397" width="8.42578125" style="189" bestFit="1" customWidth="1"/>
    <col min="6398" max="6398" width="8" style="189" bestFit="1" customWidth="1"/>
    <col min="6399" max="6400" width="8" style="189" customWidth="1"/>
    <col min="6401" max="6401" width="8.28515625" style="189" bestFit="1" customWidth="1"/>
    <col min="6402" max="6402" width="8" style="189" bestFit="1" customWidth="1"/>
    <col min="6403" max="6405" width="8" style="189" customWidth="1"/>
    <col min="6406" max="6411" width="0" style="189" hidden="1" customWidth="1"/>
    <col min="6412" max="6412" width="7.85546875" style="189" customWidth="1"/>
    <col min="6413" max="6651" width="11.42578125" style="189"/>
    <col min="6652" max="6652" width="18.140625" style="189" customWidth="1"/>
    <col min="6653" max="6653" width="8.42578125" style="189" bestFit="1" customWidth="1"/>
    <col min="6654" max="6654" width="8" style="189" bestFit="1" customWidth="1"/>
    <col min="6655" max="6656" width="8" style="189" customWidth="1"/>
    <col min="6657" max="6657" width="8.28515625" style="189" bestFit="1" customWidth="1"/>
    <col min="6658" max="6658" width="8" style="189" bestFit="1" customWidth="1"/>
    <col min="6659" max="6661" width="8" style="189" customWidth="1"/>
    <col min="6662" max="6667" width="0" style="189" hidden="1" customWidth="1"/>
    <col min="6668" max="6668" width="7.85546875" style="189" customWidth="1"/>
    <col min="6669" max="6907" width="11.42578125" style="189"/>
    <col min="6908" max="6908" width="18.140625" style="189" customWidth="1"/>
    <col min="6909" max="6909" width="8.42578125" style="189" bestFit="1" customWidth="1"/>
    <col min="6910" max="6910" width="8" style="189" bestFit="1" customWidth="1"/>
    <col min="6911" max="6912" width="8" style="189" customWidth="1"/>
    <col min="6913" max="6913" width="8.28515625" style="189" bestFit="1" customWidth="1"/>
    <col min="6914" max="6914" width="8" style="189" bestFit="1" customWidth="1"/>
    <col min="6915" max="6917" width="8" style="189" customWidth="1"/>
    <col min="6918" max="6923" width="0" style="189" hidden="1" customWidth="1"/>
    <col min="6924" max="6924" width="7.85546875" style="189" customWidth="1"/>
    <col min="6925" max="7163" width="11.42578125" style="189"/>
    <col min="7164" max="7164" width="18.140625" style="189" customWidth="1"/>
    <col min="7165" max="7165" width="8.42578125" style="189" bestFit="1" customWidth="1"/>
    <col min="7166" max="7166" width="8" style="189" bestFit="1" customWidth="1"/>
    <col min="7167" max="7168" width="8" style="189" customWidth="1"/>
    <col min="7169" max="7169" width="8.28515625" style="189" bestFit="1" customWidth="1"/>
    <col min="7170" max="7170" width="8" style="189" bestFit="1" customWidth="1"/>
    <col min="7171" max="7173" width="8" style="189" customWidth="1"/>
    <col min="7174" max="7179" width="0" style="189" hidden="1" customWidth="1"/>
    <col min="7180" max="7180" width="7.85546875" style="189" customWidth="1"/>
    <col min="7181" max="7419" width="11.42578125" style="189"/>
    <col min="7420" max="7420" width="18.140625" style="189" customWidth="1"/>
    <col min="7421" max="7421" width="8.42578125" style="189" bestFit="1" customWidth="1"/>
    <col min="7422" max="7422" width="8" style="189" bestFit="1" customWidth="1"/>
    <col min="7423" max="7424" width="8" style="189" customWidth="1"/>
    <col min="7425" max="7425" width="8.28515625" style="189" bestFit="1" customWidth="1"/>
    <col min="7426" max="7426" width="8" style="189" bestFit="1" customWidth="1"/>
    <col min="7427" max="7429" width="8" style="189" customWidth="1"/>
    <col min="7430" max="7435" width="0" style="189" hidden="1" customWidth="1"/>
    <col min="7436" max="7436" width="7.85546875" style="189" customWidth="1"/>
    <col min="7437" max="7675" width="11.42578125" style="189"/>
    <col min="7676" max="7676" width="18.140625" style="189" customWidth="1"/>
    <col min="7677" max="7677" width="8.42578125" style="189" bestFit="1" customWidth="1"/>
    <col min="7678" max="7678" width="8" style="189" bestFit="1" customWidth="1"/>
    <col min="7679" max="7680" width="8" style="189" customWidth="1"/>
    <col min="7681" max="7681" width="8.28515625" style="189" bestFit="1" customWidth="1"/>
    <col min="7682" max="7682" width="8" style="189" bestFit="1" customWidth="1"/>
    <col min="7683" max="7685" width="8" style="189" customWidth="1"/>
    <col min="7686" max="7691" width="0" style="189" hidden="1" customWidth="1"/>
    <col min="7692" max="7692" width="7.85546875" style="189" customWidth="1"/>
    <col min="7693" max="7931" width="11.42578125" style="189"/>
    <col min="7932" max="7932" width="18.140625" style="189" customWidth="1"/>
    <col min="7933" max="7933" width="8.42578125" style="189" bestFit="1" customWidth="1"/>
    <col min="7934" max="7934" width="8" style="189" bestFit="1" customWidth="1"/>
    <col min="7935" max="7936" width="8" style="189" customWidth="1"/>
    <col min="7937" max="7937" width="8.28515625" style="189" bestFit="1" customWidth="1"/>
    <col min="7938" max="7938" width="8" style="189" bestFit="1" customWidth="1"/>
    <col min="7939" max="7941" width="8" style="189" customWidth="1"/>
    <col min="7942" max="7947" width="0" style="189" hidden="1" customWidth="1"/>
    <col min="7948" max="7948" width="7.85546875" style="189" customWidth="1"/>
    <col min="7949" max="8187" width="11.42578125" style="189"/>
    <col min="8188" max="8188" width="18.140625" style="189" customWidth="1"/>
    <col min="8189" max="8189" width="8.42578125" style="189" bestFit="1" customWidth="1"/>
    <col min="8190" max="8190" width="8" style="189" bestFit="1" customWidth="1"/>
    <col min="8191" max="8192" width="8" style="189" customWidth="1"/>
    <col min="8193" max="8193" width="8.28515625" style="189" bestFit="1" customWidth="1"/>
    <col min="8194" max="8194" width="8" style="189" bestFit="1" customWidth="1"/>
    <col min="8195" max="8197" width="8" style="189" customWidth="1"/>
    <col min="8198" max="8203" width="0" style="189" hidden="1" customWidth="1"/>
    <col min="8204" max="8204" width="7.85546875" style="189" customWidth="1"/>
    <col min="8205" max="8443" width="11.42578125" style="189"/>
    <col min="8444" max="8444" width="18.140625" style="189" customWidth="1"/>
    <col min="8445" max="8445" width="8.42578125" style="189" bestFit="1" customWidth="1"/>
    <col min="8446" max="8446" width="8" style="189" bestFit="1" customWidth="1"/>
    <col min="8447" max="8448" width="8" style="189" customWidth="1"/>
    <col min="8449" max="8449" width="8.28515625" style="189" bestFit="1" customWidth="1"/>
    <col min="8450" max="8450" width="8" style="189" bestFit="1" customWidth="1"/>
    <col min="8451" max="8453" width="8" style="189" customWidth="1"/>
    <col min="8454" max="8459" width="0" style="189" hidden="1" customWidth="1"/>
    <col min="8460" max="8460" width="7.85546875" style="189" customWidth="1"/>
    <col min="8461" max="8699" width="11.42578125" style="189"/>
    <col min="8700" max="8700" width="18.140625" style="189" customWidth="1"/>
    <col min="8701" max="8701" width="8.42578125" style="189" bestFit="1" customWidth="1"/>
    <col min="8702" max="8702" width="8" style="189" bestFit="1" customWidth="1"/>
    <col min="8703" max="8704" width="8" style="189" customWidth="1"/>
    <col min="8705" max="8705" width="8.28515625" style="189" bestFit="1" customWidth="1"/>
    <col min="8706" max="8706" width="8" style="189" bestFit="1" customWidth="1"/>
    <col min="8707" max="8709" width="8" style="189" customWidth="1"/>
    <col min="8710" max="8715" width="0" style="189" hidden="1" customWidth="1"/>
    <col min="8716" max="8716" width="7.85546875" style="189" customWidth="1"/>
    <col min="8717" max="8955" width="11.42578125" style="189"/>
    <col min="8956" max="8956" width="18.140625" style="189" customWidth="1"/>
    <col min="8957" max="8957" width="8.42578125" style="189" bestFit="1" customWidth="1"/>
    <col min="8958" max="8958" width="8" style="189" bestFit="1" customWidth="1"/>
    <col min="8959" max="8960" width="8" style="189" customWidth="1"/>
    <col min="8961" max="8961" width="8.28515625" style="189" bestFit="1" customWidth="1"/>
    <col min="8962" max="8962" width="8" style="189" bestFit="1" customWidth="1"/>
    <col min="8963" max="8965" width="8" style="189" customWidth="1"/>
    <col min="8966" max="8971" width="0" style="189" hidden="1" customWidth="1"/>
    <col min="8972" max="8972" width="7.85546875" style="189" customWidth="1"/>
    <col min="8973" max="9211" width="11.42578125" style="189"/>
    <col min="9212" max="9212" width="18.140625" style="189" customWidth="1"/>
    <col min="9213" max="9213" width="8.42578125" style="189" bestFit="1" customWidth="1"/>
    <col min="9214" max="9214" width="8" style="189" bestFit="1" customWidth="1"/>
    <col min="9215" max="9216" width="8" style="189" customWidth="1"/>
    <col min="9217" max="9217" width="8.28515625" style="189" bestFit="1" customWidth="1"/>
    <col min="9218" max="9218" width="8" style="189" bestFit="1" customWidth="1"/>
    <col min="9219" max="9221" width="8" style="189" customWidth="1"/>
    <col min="9222" max="9227" width="0" style="189" hidden="1" customWidth="1"/>
    <col min="9228" max="9228" width="7.85546875" style="189" customWidth="1"/>
    <col min="9229" max="9467" width="11.42578125" style="189"/>
    <col min="9468" max="9468" width="18.140625" style="189" customWidth="1"/>
    <col min="9469" max="9469" width="8.42578125" style="189" bestFit="1" customWidth="1"/>
    <col min="9470" max="9470" width="8" style="189" bestFit="1" customWidth="1"/>
    <col min="9471" max="9472" width="8" style="189" customWidth="1"/>
    <col min="9473" max="9473" width="8.28515625" style="189" bestFit="1" customWidth="1"/>
    <col min="9474" max="9474" width="8" style="189" bestFit="1" customWidth="1"/>
    <col min="9475" max="9477" width="8" style="189" customWidth="1"/>
    <col min="9478" max="9483" width="0" style="189" hidden="1" customWidth="1"/>
    <col min="9484" max="9484" width="7.85546875" style="189" customWidth="1"/>
    <col min="9485" max="9723" width="11.42578125" style="189"/>
    <col min="9724" max="9724" width="18.140625" style="189" customWidth="1"/>
    <col min="9725" max="9725" width="8.42578125" style="189" bestFit="1" customWidth="1"/>
    <col min="9726" max="9726" width="8" style="189" bestFit="1" customWidth="1"/>
    <col min="9727" max="9728" width="8" style="189" customWidth="1"/>
    <col min="9729" max="9729" width="8.28515625" style="189" bestFit="1" customWidth="1"/>
    <col min="9730" max="9730" width="8" style="189" bestFit="1" customWidth="1"/>
    <col min="9731" max="9733" width="8" style="189" customWidth="1"/>
    <col min="9734" max="9739" width="0" style="189" hidden="1" customWidth="1"/>
    <col min="9740" max="9740" width="7.85546875" style="189" customWidth="1"/>
    <col min="9741" max="9979" width="11.42578125" style="189"/>
    <col min="9980" max="9980" width="18.140625" style="189" customWidth="1"/>
    <col min="9981" max="9981" width="8.42578125" style="189" bestFit="1" customWidth="1"/>
    <col min="9982" max="9982" width="8" style="189" bestFit="1" customWidth="1"/>
    <col min="9983" max="9984" width="8" style="189" customWidth="1"/>
    <col min="9985" max="9985" width="8.28515625" style="189" bestFit="1" customWidth="1"/>
    <col min="9986" max="9986" width="8" style="189" bestFit="1" customWidth="1"/>
    <col min="9987" max="9989" width="8" style="189" customWidth="1"/>
    <col min="9990" max="9995" width="0" style="189" hidden="1" customWidth="1"/>
    <col min="9996" max="9996" width="7.85546875" style="189" customWidth="1"/>
    <col min="9997" max="10235" width="11.42578125" style="189"/>
    <col min="10236" max="10236" width="18.140625" style="189" customWidth="1"/>
    <col min="10237" max="10237" width="8.42578125" style="189" bestFit="1" customWidth="1"/>
    <col min="10238" max="10238" width="8" style="189" bestFit="1" customWidth="1"/>
    <col min="10239" max="10240" width="8" style="189" customWidth="1"/>
    <col min="10241" max="10241" width="8.28515625" style="189" bestFit="1" customWidth="1"/>
    <col min="10242" max="10242" width="8" style="189" bestFit="1" customWidth="1"/>
    <col min="10243" max="10245" width="8" style="189" customWidth="1"/>
    <col min="10246" max="10251" width="0" style="189" hidden="1" customWidth="1"/>
    <col min="10252" max="10252" width="7.85546875" style="189" customWidth="1"/>
    <col min="10253" max="10491" width="11.42578125" style="189"/>
    <col min="10492" max="10492" width="18.140625" style="189" customWidth="1"/>
    <col min="10493" max="10493" width="8.42578125" style="189" bestFit="1" customWidth="1"/>
    <col min="10494" max="10494" width="8" style="189" bestFit="1" customWidth="1"/>
    <col min="10495" max="10496" width="8" style="189" customWidth="1"/>
    <col min="10497" max="10497" width="8.28515625" style="189" bestFit="1" customWidth="1"/>
    <col min="10498" max="10498" width="8" style="189" bestFit="1" customWidth="1"/>
    <col min="10499" max="10501" width="8" style="189" customWidth="1"/>
    <col min="10502" max="10507" width="0" style="189" hidden="1" customWidth="1"/>
    <col min="10508" max="10508" width="7.85546875" style="189" customWidth="1"/>
    <col min="10509" max="10747" width="11.42578125" style="189"/>
    <col min="10748" max="10748" width="18.140625" style="189" customWidth="1"/>
    <col min="10749" max="10749" width="8.42578125" style="189" bestFit="1" customWidth="1"/>
    <col min="10750" max="10750" width="8" style="189" bestFit="1" customWidth="1"/>
    <col min="10751" max="10752" width="8" style="189" customWidth="1"/>
    <col min="10753" max="10753" width="8.28515625" style="189" bestFit="1" customWidth="1"/>
    <col min="10754" max="10754" width="8" style="189" bestFit="1" customWidth="1"/>
    <col min="10755" max="10757" width="8" style="189" customWidth="1"/>
    <col min="10758" max="10763" width="0" style="189" hidden="1" customWidth="1"/>
    <col min="10764" max="10764" width="7.85546875" style="189" customWidth="1"/>
    <col min="10765" max="11003" width="11.42578125" style="189"/>
    <col min="11004" max="11004" width="18.140625" style="189" customWidth="1"/>
    <col min="11005" max="11005" width="8.42578125" style="189" bestFit="1" customWidth="1"/>
    <col min="11006" max="11006" width="8" style="189" bestFit="1" customWidth="1"/>
    <col min="11007" max="11008" width="8" style="189" customWidth="1"/>
    <col min="11009" max="11009" width="8.28515625" style="189" bestFit="1" customWidth="1"/>
    <col min="11010" max="11010" width="8" style="189" bestFit="1" customWidth="1"/>
    <col min="11011" max="11013" width="8" style="189" customWidth="1"/>
    <col min="11014" max="11019" width="0" style="189" hidden="1" customWidth="1"/>
    <col min="11020" max="11020" width="7.85546875" style="189" customWidth="1"/>
    <col min="11021" max="11259" width="11.42578125" style="189"/>
    <col min="11260" max="11260" width="18.140625" style="189" customWidth="1"/>
    <col min="11261" max="11261" width="8.42578125" style="189" bestFit="1" customWidth="1"/>
    <col min="11262" max="11262" width="8" style="189" bestFit="1" customWidth="1"/>
    <col min="11263" max="11264" width="8" style="189" customWidth="1"/>
    <col min="11265" max="11265" width="8.28515625" style="189" bestFit="1" customWidth="1"/>
    <col min="11266" max="11266" width="8" style="189" bestFit="1" customWidth="1"/>
    <col min="11267" max="11269" width="8" style="189" customWidth="1"/>
    <col min="11270" max="11275" width="0" style="189" hidden="1" customWidth="1"/>
    <col min="11276" max="11276" width="7.85546875" style="189" customWidth="1"/>
    <col min="11277" max="11515" width="11.42578125" style="189"/>
    <col min="11516" max="11516" width="18.140625" style="189" customWidth="1"/>
    <col min="11517" max="11517" width="8.42578125" style="189" bestFit="1" customWidth="1"/>
    <col min="11518" max="11518" width="8" style="189" bestFit="1" customWidth="1"/>
    <col min="11519" max="11520" width="8" style="189" customWidth="1"/>
    <col min="11521" max="11521" width="8.28515625" style="189" bestFit="1" customWidth="1"/>
    <col min="11522" max="11522" width="8" style="189" bestFit="1" customWidth="1"/>
    <col min="11523" max="11525" width="8" style="189" customWidth="1"/>
    <col min="11526" max="11531" width="0" style="189" hidden="1" customWidth="1"/>
    <col min="11532" max="11532" width="7.85546875" style="189" customWidth="1"/>
    <col min="11533" max="11771" width="11.42578125" style="189"/>
    <col min="11772" max="11772" width="18.140625" style="189" customWidth="1"/>
    <col min="11773" max="11773" width="8.42578125" style="189" bestFit="1" customWidth="1"/>
    <col min="11774" max="11774" width="8" style="189" bestFit="1" customWidth="1"/>
    <col min="11775" max="11776" width="8" style="189" customWidth="1"/>
    <col min="11777" max="11777" width="8.28515625" style="189" bestFit="1" customWidth="1"/>
    <col min="11778" max="11778" width="8" style="189" bestFit="1" customWidth="1"/>
    <col min="11779" max="11781" width="8" style="189" customWidth="1"/>
    <col min="11782" max="11787" width="0" style="189" hidden="1" customWidth="1"/>
    <col min="11788" max="11788" width="7.85546875" style="189" customWidth="1"/>
    <col min="11789" max="12027" width="11.42578125" style="189"/>
    <col min="12028" max="12028" width="18.140625" style="189" customWidth="1"/>
    <col min="12029" max="12029" width="8.42578125" style="189" bestFit="1" customWidth="1"/>
    <col min="12030" max="12030" width="8" style="189" bestFit="1" customWidth="1"/>
    <col min="12031" max="12032" width="8" style="189" customWidth="1"/>
    <col min="12033" max="12033" width="8.28515625" style="189" bestFit="1" customWidth="1"/>
    <col min="12034" max="12034" width="8" style="189" bestFit="1" customWidth="1"/>
    <col min="12035" max="12037" width="8" style="189" customWidth="1"/>
    <col min="12038" max="12043" width="0" style="189" hidden="1" customWidth="1"/>
    <col min="12044" max="12044" width="7.85546875" style="189" customWidth="1"/>
    <col min="12045" max="12283" width="11.42578125" style="189"/>
    <col min="12284" max="12284" width="18.140625" style="189" customWidth="1"/>
    <col min="12285" max="12285" width="8.42578125" style="189" bestFit="1" customWidth="1"/>
    <col min="12286" max="12286" width="8" style="189" bestFit="1" customWidth="1"/>
    <col min="12287" max="12288" width="8" style="189" customWidth="1"/>
    <col min="12289" max="12289" width="8.28515625" style="189" bestFit="1" customWidth="1"/>
    <col min="12290" max="12290" width="8" style="189" bestFit="1" customWidth="1"/>
    <col min="12291" max="12293" width="8" style="189" customWidth="1"/>
    <col min="12294" max="12299" width="0" style="189" hidden="1" customWidth="1"/>
    <col min="12300" max="12300" width="7.85546875" style="189" customWidth="1"/>
    <col min="12301" max="12539" width="11.42578125" style="189"/>
    <col min="12540" max="12540" width="18.140625" style="189" customWidth="1"/>
    <col min="12541" max="12541" width="8.42578125" style="189" bestFit="1" customWidth="1"/>
    <col min="12542" max="12542" width="8" style="189" bestFit="1" customWidth="1"/>
    <col min="12543" max="12544" width="8" style="189" customWidth="1"/>
    <col min="12545" max="12545" width="8.28515625" style="189" bestFit="1" customWidth="1"/>
    <col min="12546" max="12546" width="8" style="189" bestFit="1" customWidth="1"/>
    <col min="12547" max="12549" width="8" style="189" customWidth="1"/>
    <col min="12550" max="12555" width="0" style="189" hidden="1" customWidth="1"/>
    <col min="12556" max="12556" width="7.85546875" style="189" customWidth="1"/>
    <col min="12557" max="12795" width="11.42578125" style="189"/>
    <col min="12796" max="12796" width="18.140625" style="189" customWidth="1"/>
    <col min="12797" max="12797" width="8.42578125" style="189" bestFit="1" customWidth="1"/>
    <col min="12798" max="12798" width="8" style="189" bestFit="1" customWidth="1"/>
    <col min="12799" max="12800" width="8" style="189" customWidth="1"/>
    <col min="12801" max="12801" width="8.28515625" style="189" bestFit="1" customWidth="1"/>
    <col min="12802" max="12802" width="8" style="189" bestFit="1" customWidth="1"/>
    <col min="12803" max="12805" width="8" style="189" customWidth="1"/>
    <col min="12806" max="12811" width="0" style="189" hidden="1" customWidth="1"/>
    <col min="12812" max="12812" width="7.85546875" style="189" customWidth="1"/>
    <col min="12813" max="13051" width="11.42578125" style="189"/>
    <col min="13052" max="13052" width="18.140625" style="189" customWidth="1"/>
    <col min="13053" max="13053" width="8.42578125" style="189" bestFit="1" customWidth="1"/>
    <col min="13054" max="13054" width="8" style="189" bestFit="1" customWidth="1"/>
    <col min="13055" max="13056" width="8" style="189" customWidth="1"/>
    <col min="13057" max="13057" width="8.28515625" style="189" bestFit="1" customWidth="1"/>
    <col min="13058" max="13058" width="8" style="189" bestFit="1" customWidth="1"/>
    <col min="13059" max="13061" width="8" style="189" customWidth="1"/>
    <col min="13062" max="13067" width="0" style="189" hidden="1" customWidth="1"/>
    <col min="13068" max="13068" width="7.85546875" style="189" customWidth="1"/>
    <col min="13069" max="13307" width="11.42578125" style="189"/>
    <col min="13308" max="13308" width="18.140625" style="189" customWidth="1"/>
    <col min="13309" max="13309" width="8.42578125" style="189" bestFit="1" customWidth="1"/>
    <col min="13310" max="13310" width="8" style="189" bestFit="1" customWidth="1"/>
    <col min="13311" max="13312" width="8" style="189" customWidth="1"/>
    <col min="13313" max="13313" width="8.28515625" style="189" bestFit="1" customWidth="1"/>
    <col min="13314" max="13314" width="8" style="189" bestFit="1" customWidth="1"/>
    <col min="13315" max="13317" width="8" style="189" customWidth="1"/>
    <col min="13318" max="13323" width="0" style="189" hidden="1" customWidth="1"/>
    <col min="13324" max="13324" width="7.85546875" style="189" customWidth="1"/>
    <col min="13325" max="13563" width="11.42578125" style="189"/>
    <col min="13564" max="13564" width="18.140625" style="189" customWidth="1"/>
    <col min="13565" max="13565" width="8.42578125" style="189" bestFit="1" customWidth="1"/>
    <col min="13566" max="13566" width="8" style="189" bestFit="1" customWidth="1"/>
    <col min="13567" max="13568" width="8" style="189" customWidth="1"/>
    <col min="13569" max="13569" width="8.28515625" style="189" bestFit="1" customWidth="1"/>
    <col min="13570" max="13570" width="8" style="189" bestFit="1" customWidth="1"/>
    <col min="13571" max="13573" width="8" style="189" customWidth="1"/>
    <col min="13574" max="13579" width="0" style="189" hidden="1" customWidth="1"/>
    <col min="13580" max="13580" width="7.85546875" style="189" customWidth="1"/>
    <col min="13581" max="13819" width="11.42578125" style="189"/>
    <col min="13820" max="13820" width="18.140625" style="189" customWidth="1"/>
    <col min="13821" max="13821" width="8.42578125" style="189" bestFit="1" customWidth="1"/>
    <col min="13822" max="13822" width="8" style="189" bestFit="1" customWidth="1"/>
    <col min="13823" max="13824" width="8" style="189" customWidth="1"/>
    <col min="13825" max="13825" width="8.28515625" style="189" bestFit="1" customWidth="1"/>
    <col min="13826" max="13826" width="8" style="189" bestFit="1" customWidth="1"/>
    <col min="13827" max="13829" width="8" style="189" customWidth="1"/>
    <col min="13830" max="13835" width="0" style="189" hidden="1" customWidth="1"/>
    <col min="13836" max="13836" width="7.85546875" style="189" customWidth="1"/>
    <col min="13837" max="14075" width="11.42578125" style="189"/>
    <col min="14076" max="14076" width="18.140625" style="189" customWidth="1"/>
    <col min="14077" max="14077" width="8.42578125" style="189" bestFit="1" customWidth="1"/>
    <col min="14078" max="14078" width="8" style="189" bestFit="1" customWidth="1"/>
    <col min="14079" max="14080" width="8" style="189" customWidth="1"/>
    <col min="14081" max="14081" width="8.28515625" style="189" bestFit="1" customWidth="1"/>
    <col min="14082" max="14082" width="8" style="189" bestFit="1" customWidth="1"/>
    <col min="14083" max="14085" width="8" style="189" customWidth="1"/>
    <col min="14086" max="14091" width="0" style="189" hidden="1" customWidth="1"/>
    <col min="14092" max="14092" width="7.85546875" style="189" customWidth="1"/>
    <col min="14093" max="14331" width="11.42578125" style="189"/>
    <col min="14332" max="14332" width="18.140625" style="189" customWidth="1"/>
    <col min="14333" max="14333" width="8.42578125" style="189" bestFit="1" customWidth="1"/>
    <col min="14334" max="14334" width="8" style="189" bestFit="1" customWidth="1"/>
    <col min="14335" max="14336" width="8" style="189" customWidth="1"/>
    <col min="14337" max="14337" width="8.28515625" style="189" bestFit="1" customWidth="1"/>
    <col min="14338" max="14338" width="8" style="189" bestFit="1" customWidth="1"/>
    <col min="14339" max="14341" width="8" style="189" customWidth="1"/>
    <col min="14342" max="14347" width="0" style="189" hidden="1" customWidth="1"/>
    <col min="14348" max="14348" width="7.85546875" style="189" customWidth="1"/>
    <col min="14349" max="14587" width="11.42578125" style="189"/>
    <col min="14588" max="14588" width="18.140625" style="189" customWidth="1"/>
    <col min="14589" max="14589" width="8.42578125" style="189" bestFit="1" customWidth="1"/>
    <col min="14590" max="14590" width="8" style="189" bestFit="1" customWidth="1"/>
    <col min="14591" max="14592" width="8" style="189" customWidth="1"/>
    <col min="14593" max="14593" width="8.28515625" style="189" bestFit="1" customWidth="1"/>
    <col min="14594" max="14594" width="8" style="189" bestFit="1" customWidth="1"/>
    <col min="14595" max="14597" width="8" style="189" customWidth="1"/>
    <col min="14598" max="14603" width="0" style="189" hidden="1" customWidth="1"/>
    <col min="14604" max="14604" width="7.85546875" style="189" customWidth="1"/>
    <col min="14605" max="14843" width="11.42578125" style="189"/>
    <col min="14844" max="14844" width="18.140625" style="189" customWidth="1"/>
    <col min="14845" max="14845" width="8.42578125" style="189" bestFit="1" customWidth="1"/>
    <col min="14846" max="14846" width="8" style="189" bestFit="1" customWidth="1"/>
    <col min="14847" max="14848" width="8" style="189" customWidth="1"/>
    <col min="14849" max="14849" width="8.28515625" style="189" bestFit="1" customWidth="1"/>
    <col min="14850" max="14850" width="8" style="189" bestFit="1" customWidth="1"/>
    <col min="14851" max="14853" width="8" style="189" customWidth="1"/>
    <col min="14854" max="14859" width="0" style="189" hidden="1" customWidth="1"/>
    <col min="14860" max="14860" width="7.85546875" style="189" customWidth="1"/>
    <col min="14861" max="15099" width="11.42578125" style="189"/>
    <col min="15100" max="15100" width="18.140625" style="189" customWidth="1"/>
    <col min="15101" max="15101" width="8.42578125" style="189" bestFit="1" customWidth="1"/>
    <col min="15102" max="15102" width="8" style="189" bestFit="1" customWidth="1"/>
    <col min="15103" max="15104" width="8" style="189" customWidth="1"/>
    <col min="15105" max="15105" width="8.28515625" style="189" bestFit="1" customWidth="1"/>
    <col min="15106" max="15106" width="8" style="189" bestFit="1" customWidth="1"/>
    <col min="15107" max="15109" width="8" style="189" customWidth="1"/>
    <col min="15110" max="15115" width="0" style="189" hidden="1" customWidth="1"/>
    <col min="15116" max="15116" width="7.85546875" style="189" customWidth="1"/>
    <col min="15117" max="15355" width="11.42578125" style="189"/>
    <col min="15356" max="15356" width="18.140625" style="189" customWidth="1"/>
    <col min="15357" max="15357" width="8.42578125" style="189" bestFit="1" customWidth="1"/>
    <col min="15358" max="15358" width="8" style="189" bestFit="1" customWidth="1"/>
    <col min="15359" max="15360" width="8" style="189" customWidth="1"/>
    <col min="15361" max="15361" width="8.28515625" style="189" bestFit="1" customWidth="1"/>
    <col min="15362" max="15362" width="8" style="189" bestFit="1" customWidth="1"/>
    <col min="15363" max="15365" width="8" style="189" customWidth="1"/>
    <col min="15366" max="15371" width="0" style="189" hidden="1" customWidth="1"/>
    <col min="15372" max="15372" width="7.85546875" style="189" customWidth="1"/>
    <col min="15373" max="15611" width="11.42578125" style="189"/>
    <col min="15612" max="15612" width="18.140625" style="189" customWidth="1"/>
    <col min="15613" max="15613" width="8.42578125" style="189" bestFit="1" customWidth="1"/>
    <col min="15614" max="15614" width="8" style="189" bestFit="1" customWidth="1"/>
    <col min="15615" max="15616" width="8" style="189" customWidth="1"/>
    <col min="15617" max="15617" width="8.28515625" style="189" bestFit="1" customWidth="1"/>
    <col min="15618" max="15618" width="8" style="189" bestFit="1" customWidth="1"/>
    <col min="15619" max="15621" width="8" style="189" customWidth="1"/>
    <col min="15622" max="15627" width="0" style="189" hidden="1" customWidth="1"/>
    <col min="15628" max="15628" width="7.85546875" style="189" customWidth="1"/>
    <col min="15629" max="15867" width="11.42578125" style="189"/>
    <col min="15868" max="15868" width="18.140625" style="189" customWidth="1"/>
    <col min="15869" max="15869" width="8.42578125" style="189" bestFit="1" customWidth="1"/>
    <col min="15870" max="15870" width="8" style="189" bestFit="1" customWidth="1"/>
    <col min="15871" max="15872" width="8" style="189" customWidth="1"/>
    <col min="15873" max="15873" width="8.28515625" style="189" bestFit="1" customWidth="1"/>
    <col min="15874" max="15874" width="8" style="189" bestFit="1" customWidth="1"/>
    <col min="15875" max="15877" width="8" style="189" customWidth="1"/>
    <col min="15878" max="15883" width="0" style="189" hidden="1" customWidth="1"/>
    <col min="15884" max="15884" width="7.85546875" style="189" customWidth="1"/>
    <col min="15885" max="16123" width="11.42578125" style="189"/>
    <col min="16124" max="16124" width="18.140625" style="189" customWidth="1"/>
    <col min="16125" max="16125" width="8.42578125" style="189" bestFit="1" customWidth="1"/>
    <col min="16126" max="16126" width="8" style="189" bestFit="1" customWidth="1"/>
    <col min="16127" max="16128" width="8" style="189" customWidth="1"/>
    <col min="16129" max="16129" width="8.28515625" style="189" bestFit="1" customWidth="1"/>
    <col min="16130" max="16130" width="8" style="189" bestFit="1" customWidth="1"/>
    <col min="16131" max="16133" width="8" style="189" customWidth="1"/>
    <col min="16134" max="16139" width="0" style="189" hidden="1" customWidth="1"/>
    <col min="16140" max="16140" width="7.85546875" style="189" customWidth="1"/>
    <col min="16141" max="16384" width="11.42578125" style="189"/>
  </cols>
  <sheetData>
    <row r="1" spans="1:16" s="190" customFormat="1" x14ac:dyDescent="0.2">
      <c r="B1" s="203"/>
      <c r="C1" s="203"/>
      <c r="D1" s="203"/>
      <c r="E1" s="203"/>
      <c r="F1" s="203"/>
      <c r="G1" s="203"/>
      <c r="H1" s="203"/>
      <c r="I1" s="203"/>
      <c r="J1" s="203"/>
      <c r="K1" s="203"/>
      <c r="L1" s="203"/>
    </row>
    <row r="2" spans="1:16" s="190" customFormat="1" x14ac:dyDescent="0.2">
      <c r="A2" s="217" t="s">
        <v>121</v>
      </c>
      <c r="B2" s="203"/>
      <c r="C2" s="203"/>
      <c r="D2" s="203"/>
      <c r="E2" s="203"/>
      <c r="F2" s="203"/>
      <c r="G2" s="203"/>
      <c r="H2" s="203"/>
      <c r="I2" s="203"/>
      <c r="K2" s="203"/>
      <c r="L2" s="203"/>
    </row>
    <row r="3" spans="1:16" s="190" customFormat="1" ht="15" x14ac:dyDescent="0.25">
      <c r="A3" s="217" t="s">
        <v>122</v>
      </c>
      <c r="B3" s="203"/>
      <c r="C3" s="203"/>
      <c r="D3" s="203"/>
      <c r="E3" s="203"/>
      <c r="F3" s="203"/>
      <c r="G3" s="203"/>
      <c r="H3" s="203"/>
      <c r="I3" s="203"/>
      <c r="J3" s="203"/>
      <c r="K3" s="359"/>
      <c r="L3" s="203"/>
    </row>
    <row r="4" spans="1:16" s="190" customFormat="1" x14ac:dyDescent="0.2">
      <c r="B4" s="203"/>
      <c r="C4" s="203"/>
      <c r="D4" s="203"/>
      <c r="E4" s="203"/>
      <c r="F4" s="203"/>
      <c r="G4" s="203"/>
      <c r="H4" s="203"/>
      <c r="I4" s="203"/>
      <c r="J4" s="203"/>
      <c r="K4" s="203"/>
      <c r="L4" s="203"/>
    </row>
    <row r="5" spans="1:16" s="190" customFormat="1" ht="12.75" x14ac:dyDescent="0.2">
      <c r="B5" s="425" t="s">
        <v>118</v>
      </c>
      <c r="C5" s="425"/>
      <c r="D5" s="425"/>
      <c r="E5" s="425"/>
      <c r="F5" s="425"/>
      <c r="G5" s="425"/>
      <c r="H5" s="425"/>
      <c r="I5" s="425"/>
      <c r="J5" s="425"/>
      <c r="K5" s="425"/>
      <c r="M5" s="390" t="s">
        <v>595</v>
      </c>
      <c r="O5" s="360"/>
    </row>
    <row r="6" spans="1:16" s="190" customFormat="1" ht="12.75" x14ac:dyDescent="0.2">
      <c r="B6" s="438" t="str">
        <f>'Solicitudes Regiones'!$B$6:$P$6</f>
        <v>Acumuladas de julio de 2008 a septiembre de 2018</v>
      </c>
      <c r="C6" s="438"/>
      <c r="D6" s="438"/>
      <c r="E6" s="438"/>
      <c r="F6" s="438"/>
      <c r="G6" s="438"/>
      <c r="H6" s="438"/>
      <c r="I6" s="438"/>
      <c r="J6" s="438"/>
      <c r="K6" s="438"/>
      <c r="L6" s="231"/>
    </row>
    <row r="7" spans="1:16" s="193" customFormat="1" x14ac:dyDescent="0.2">
      <c r="B7" s="191"/>
      <c r="C7" s="192"/>
      <c r="D7" s="192"/>
      <c r="E7" s="192"/>
      <c r="F7" s="192"/>
      <c r="G7" s="192"/>
      <c r="H7" s="192"/>
      <c r="I7" s="192"/>
      <c r="J7" s="192"/>
      <c r="K7" s="192"/>
      <c r="L7" s="192"/>
    </row>
    <row r="8" spans="1:16" ht="15" customHeight="1" x14ac:dyDescent="0.2">
      <c r="B8" s="454" t="s">
        <v>73</v>
      </c>
      <c r="C8" s="455"/>
      <c r="D8" s="455"/>
      <c r="E8" s="455"/>
      <c r="F8" s="455"/>
      <c r="G8" s="455"/>
      <c r="H8" s="455"/>
      <c r="I8" s="455"/>
      <c r="J8" s="455"/>
      <c r="K8" s="456"/>
      <c r="L8" s="208"/>
    </row>
    <row r="9" spans="1:16" ht="20.25" customHeight="1" x14ac:dyDescent="0.2">
      <c r="B9" s="453" t="s">
        <v>74</v>
      </c>
      <c r="C9" s="454" t="s">
        <v>2</v>
      </c>
      <c r="D9" s="455"/>
      <c r="E9" s="455"/>
      <c r="F9" s="455"/>
      <c r="G9" s="455"/>
      <c r="H9" s="455"/>
      <c r="I9" s="455"/>
      <c r="J9" s="455"/>
      <c r="K9" s="456"/>
    </row>
    <row r="10" spans="1:16" ht="24" x14ac:dyDescent="0.2">
      <c r="B10" s="453"/>
      <c r="C10" s="186" t="s">
        <v>75</v>
      </c>
      <c r="D10" s="186" t="s">
        <v>76</v>
      </c>
      <c r="E10" s="186" t="s">
        <v>77</v>
      </c>
      <c r="F10" s="186" t="s">
        <v>78</v>
      </c>
      <c r="G10" s="186" t="s">
        <v>8</v>
      </c>
      <c r="H10" s="186" t="s">
        <v>79</v>
      </c>
      <c r="I10" s="186" t="s">
        <v>80</v>
      </c>
      <c r="J10" s="186" t="s">
        <v>81</v>
      </c>
      <c r="K10" s="247" t="s">
        <v>46</v>
      </c>
    </row>
    <row r="11" spans="1:16" x14ac:dyDescent="0.2">
      <c r="B11" s="181" t="s">
        <v>419</v>
      </c>
      <c r="C11" s="181">
        <v>2796</v>
      </c>
      <c r="D11" s="181">
        <v>1086</v>
      </c>
      <c r="E11" s="181">
        <f>C11+D11</f>
        <v>3882</v>
      </c>
      <c r="F11" s="182">
        <f>E11/$E$22</f>
        <v>0.7253363228699552</v>
      </c>
      <c r="G11" s="181">
        <v>9809</v>
      </c>
      <c r="H11" s="181">
        <v>481</v>
      </c>
      <c r="I11" s="181">
        <f>G11+H11</f>
        <v>10290</v>
      </c>
      <c r="J11" s="182">
        <f>I11/$I$22</f>
        <v>0.79441056125993981</v>
      </c>
      <c r="K11" s="181">
        <f t="shared" ref="K11:K21" si="0">E11+I11</f>
        <v>14172</v>
      </c>
      <c r="P11" s="236"/>
    </row>
    <row r="12" spans="1:16" x14ac:dyDescent="0.2">
      <c r="B12" s="181" t="s">
        <v>420</v>
      </c>
      <c r="C12" s="181">
        <v>2</v>
      </c>
      <c r="D12" s="181">
        <v>0</v>
      </c>
      <c r="E12" s="181">
        <f t="shared" ref="E12:E21" si="1">C12+D12</f>
        <v>2</v>
      </c>
      <c r="F12" s="182"/>
      <c r="G12" s="181">
        <v>6</v>
      </c>
      <c r="H12" s="181">
        <v>0</v>
      </c>
      <c r="I12" s="181">
        <f t="shared" ref="I12:I21" si="2">G12+H12</f>
        <v>6</v>
      </c>
      <c r="J12" s="182"/>
      <c r="K12" s="181">
        <f t="shared" si="0"/>
        <v>8</v>
      </c>
      <c r="P12" s="236"/>
    </row>
    <row r="13" spans="1:16" x14ac:dyDescent="0.2">
      <c r="B13" s="181" t="s">
        <v>421</v>
      </c>
      <c r="C13" s="181">
        <v>1</v>
      </c>
      <c r="D13" s="181">
        <v>0</v>
      </c>
      <c r="E13" s="181">
        <f t="shared" si="1"/>
        <v>1</v>
      </c>
      <c r="F13" s="182">
        <f t="shared" ref="F13:F20" si="3">E13/$E$22</f>
        <v>1.8684603886397609E-4</v>
      </c>
      <c r="G13" s="181">
        <v>3</v>
      </c>
      <c r="H13" s="181">
        <v>0</v>
      </c>
      <c r="I13" s="181">
        <f t="shared" si="2"/>
        <v>3</v>
      </c>
      <c r="J13" s="182">
        <f t="shared" ref="J13:J20" si="4">I13/$I$22</f>
        <v>2.316065776268046E-4</v>
      </c>
      <c r="K13" s="181">
        <f t="shared" si="0"/>
        <v>4</v>
      </c>
      <c r="P13" s="236"/>
    </row>
    <row r="14" spans="1:16" x14ac:dyDescent="0.2">
      <c r="B14" s="181" t="s">
        <v>422</v>
      </c>
      <c r="C14" s="181">
        <v>4</v>
      </c>
      <c r="D14" s="181">
        <v>0</v>
      </c>
      <c r="E14" s="181">
        <f t="shared" si="1"/>
        <v>4</v>
      </c>
      <c r="F14" s="182">
        <f t="shared" si="3"/>
        <v>7.4738415545590436E-4</v>
      </c>
      <c r="G14" s="181">
        <v>12</v>
      </c>
      <c r="H14" s="181">
        <v>0</v>
      </c>
      <c r="I14" s="181">
        <f t="shared" si="2"/>
        <v>12</v>
      </c>
      <c r="J14" s="182">
        <f t="shared" si="4"/>
        <v>9.264263105072184E-4</v>
      </c>
      <c r="K14" s="181">
        <f t="shared" si="0"/>
        <v>16</v>
      </c>
      <c r="P14" s="236"/>
    </row>
    <row r="15" spans="1:16" x14ac:dyDescent="0.2">
      <c r="B15" s="181" t="s">
        <v>423</v>
      </c>
      <c r="C15" s="181">
        <v>9</v>
      </c>
      <c r="D15" s="181">
        <v>6</v>
      </c>
      <c r="E15" s="181">
        <f t="shared" si="1"/>
        <v>15</v>
      </c>
      <c r="F15" s="182"/>
      <c r="G15" s="181">
        <v>55</v>
      </c>
      <c r="H15" s="181">
        <v>4</v>
      </c>
      <c r="I15" s="181">
        <f t="shared" si="2"/>
        <v>59</v>
      </c>
      <c r="J15" s="182"/>
      <c r="K15" s="181">
        <f t="shared" si="0"/>
        <v>74</v>
      </c>
      <c r="P15" s="236"/>
    </row>
    <row r="16" spans="1:16" x14ac:dyDescent="0.2">
      <c r="B16" s="181" t="s">
        <v>424</v>
      </c>
      <c r="C16" s="181">
        <v>0</v>
      </c>
      <c r="D16" s="181">
        <v>0</v>
      </c>
      <c r="E16" s="181">
        <f t="shared" si="1"/>
        <v>0</v>
      </c>
      <c r="F16" s="182">
        <f t="shared" si="3"/>
        <v>0</v>
      </c>
      <c r="G16" s="181">
        <v>2</v>
      </c>
      <c r="H16" s="181">
        <v>0</v>
      </c>
      <c r="I16" s="181">
        <f t="shared" si="2"/>
        <v>2</v>
      </c>
      <c r="J16" s="182">
        <f t="shared" si="4"/>
        <v>1.5440438508453641E-4</v>
      </c>
      <c r="K16" s="181">
        <f t="shared" si="0"/>
        <v>2</v>
      </c>
      <c r="P16" s="236"/>
    </row>
    <row r="17" spans="2:16" x14ac:dyDescent="0.2">
      <c r="B17" s="181" t="s">
        <v>425</v>
      </c>
      <c r="C17" s="181">
        <v>131</v>
      </c>
      <c r="D17" s="181">
        <v>44</v>
      </c>
      <c r="E17" s="181">
        <f t="shared" si="1"/>
        <v>175</v>
      </c>
      <c r="F17" s="182">
        <f t="shared" si="3"/>
        <v>3.2698056801195814E-2</v>
      </c>
      <c r="G17" s="181">
        <v>468</v>
      </c>
      <c r="H17" s="181">
        <v>30</v>
      </c>
      <c r="I17" s="181">
        <f t="shared" si="2"/>
        <v>498</v>
      </c>
      <c r="J17" s="182">
        <f t="shared" si="4"/>
        <v>3.8446691886049565E-2</v>
      </c>
      <c r="K17" s="181">
        <f t="shared" si="0"/>
        <v>673</v>
      </c>
      <c r="P17" s="236"/>
    </row>
    <row r="18" spans="2:16" x14ac:dyDescent="0.2">
      <c r="B18" s="181" t="s">
        <v>426</v>
      </c>
      <c r="C18" s="181">
        <v>7</v>
      </c>
      <c r="D18" s="181">
        <v>2</v>
      </c>
      <c r="E18" s="181">
        <f t="shared" si="1"/>
        <v>9</v>
      </c>
      <c r="F18" s="182">
        <f t="shared" si="3"/>
        <v>1.6816143497757848E-3</v>
      </c>
      <c r="G18" s="181">
        <v>31</v>
      </c>
      <c r="H18" s="181">
        <v>2</v>
      </c>
      <c r="I18" s="181">
        <f t="shared" si="2"/>
        <v>33</v>
      </c>
      <c r="J18" s="182">
        <f t="shared" si="4"/>
        <v>2.5476723538948504E-3</v>
      </c>
      <c r="K18" s="181">
        <f t="shared" si="0"/>
        <v>42</v>
      </c>
      <c r="P18" s="236"/>
    </row>
    <row r="19" spans="2:16" x14ac:dyDescent="0.2">
      <c r="B19" s="181" t="s">
        <v>427</v>
      </c>
      <c r="C19" s="181">
        <v>1</v>
      </c>
      <c r="D19" s="181">
        <v>0</v>
      </c>
      <c r="E19" s="181">
        <f t="shared" si="1"/>
        <v>1</v>
      </c>
      <c r="F19" s="182">
        <f t="shared" si="3"/>
        <v>1.8684603886397609E-4</v>
      </c>
      <c r="G19" s="181">
        <v>0</v>
      </c>
      <c r="H19" s="181">
        <v>0</v>
      </c>
      <c r="I19" s="181">
        <f t="shared" si="2"/>
        <v>0</v>
      </c>
      <c r="J19" s="182">
        <f t="shared" si="4"/>
        <v>0</v>
      </c>
      <c r="K19" s="181">
        <f t="shared" si="0"/>
        <v>1</v>
      </c>
      <c r="P19" s="236"/>
    </row>
    <row r="20" spans="2:16" x14ac:dyDescent="0.2">
      <c r="B20" s="181" t="s">
        <v>428</v>
      </c>
      <c r="C20" s="181">
        <v>926</v>
      </c>
      <c r="D20" s="181">
        <v>335</v>
      </c>
      <c r="E20" s="181">
        <f t="shared" si="1"/>
        <v>1261</v>
      </c>
      <c r="F20" s="182">
        <f t="shared" si="3"/>
        <v>0.23561285500747384</v>
      </c>
      <c r="G20" s="181">
        <v>1953</v>
      </c>
      <c r="H20" s="181">
        <v>95</v>
      </c>
      <c r="I20" s="181">
        <f t="shared" si="2"/>
        <v>2048</v>
      </c>
      <c r="J20" s="182">
        <f t="shared" si="4"/>
        <v>0.15811009032656528</v>
      </c>
      <c r="K20" s="181">
        <f t="shared" si="0"/>
        <v>3309</v>
      </c>
      <c r="P20" s="236"/>
    </row>
    <row r="21" spans="2:16" x14ac:dyDescent="0.2">
      <c r="B21" s="181" t="s">
        <v>429</v>
      </c>
      <c r="C21" s="181">
        <v>2</v>
      </c>
      <c r="D21" s="181">
        <v>0</v>
      </c>
      <c r="E21" s="181">
        <f t="shared" si="1"/>
        <v>2</v>
      </c>
      <c r="F21" s="182"/>
      <c r="G21" s="181">
        <v>2</v>
      </c>
      <c r="H21" s="181">
        <v>0</v>
      </c>
      <c r="I21" s="181">
        <f t="shared" si="2"/>
        <v>2</v>
      </c>
      <c r="J21" s="182"/>
      <c r="K21" s="181">
        <f t="shared" si="0"/>
        <v>4</v>
      </c>
      <c r="P21" s="236"/>
    </row>
    <row r="22" spans="2:16" x14ac:dyDescent="0.2">
      <c r="B22" s="183" t="s">
        <v>66</v>
      </c>
      <c r="C22" s="181">
        <f t="shared" ref="C22:H22" si="5">SUM(C11:C21)</f>
        <v>3879</v>
      </c>
      <c r="D22" s="181">
        <f t="shared" si="5"/>
        <v>1473</v>
      </c>
      <c r="E22" s="183">
        <f t="shared" ref="E22:E23" si="6">C22+D22</f>
        <v>5352</v>
      </c>
      <c r="F22" s="185">
        <f t="shared" ref="F22" si="7">E22/$E$22</f>
        <v>1</v>
      </c>
      <c r="G22" s="181">
        <f t="shared" si="5"/>
        <v>12341</v>
      </c>
      <c r="H22" s="181">
        <f t="shared" si="5"/>
        <v>612</v>
      </c>
      <c r="I22" s="183">
        <f t="shared" ref="I22" si="8">G22+H22</f>
        <v>12953</v>
      </c>
      <c r="J22" s="185">
        <f t="shared" ref="J22" si="9">I22/$I$22</f>
        <v>1</v>
      </c>
      <c r="K22" s="183">
        <f t="shared" ref="K22:K23" si="10">E22+I22</f>
        <v>18305</v>
      </c>
    </row>
    <row r="23" spans="2:16" ht="25.5" customHeight="1" x14ac:dyDescent="0.2">
      <c r="B23" s="195" t="s">
        <v>82</v>
      </c>
      <c r="C23" s="196">
        <f>+C22/$K$22</f>
        <v>0.21190931439497404</v>
      </c>
      <c r="D23" s="196">
        <f>+D22/$K$22</f>
        <v>8.0469816989893472E-2</v>
      </c>
      <c r="E23" s="197">
        <f t="shared" si="6"/>
        <v>0.29237913138486749</v>
      </c>
      <c r="F23" s="197"/>
      <c r="G23" s="196">
        <f>+G22/$K$22</f>
        <v>0.67418738049713189</v>
      </c>
      <c r="H23" s="196">
        <f>+H22/$K$22</f>
        <v>3.3433488118000544E-2</v>
      </c>
      <c r="I23" s="197">
        <f>G23+H23</f>
        <v>0.7076208686151324</v>
      </c>
      <c r="J23" s="197"/>
      <c r="K23" s="197">
        <f t="shared" si="10"/>
        <v>0.99999999999999989</v>
      </c>
    </row>
    <row r="24" spans="2:16" x14ac:dyDescent="0.2">
      <c r="B24" s="188"/>
      <c r="C24" s="201"/>
      <c r="D24" s="201"/>
      <c r="E24" s="201"/>
      <c r="F24" s="201"/>
      <c r="G24" s="201"/>
      <c r="H24" s="201"/>
      <c r="I24" s="201"/>
      <c r="J24" s="201"/>
      <c r="K24" s="201"/>
    </row>
    <row r="25" spans="2:16" ht="12.75" x14ac:dyDescent="0.2">
      <c r="B25" s="425" t="s">
        <v>119</v>
      </c>
      <c r="C25" s="425"/>
      <c r="D25" s="425"/>
      <c r="E25" s="425"/>
      <c r="F25" s="425"/>
      <c r="G25" s="425"/>
      <c r="H25" s="425"/>
      <c r="I25" s="425"/>
      <c r="J25" s="425"/>
      <c r="K25" s="425"/>
    </row>
    <row r="26" spans="2:16" ht="12.75" x14ac:dyDescent="0.2">
      <c r="B26" s="438" t="str">
        <f>'Solicitudes Regiones'!$B$6:$P$6</f>
        <v>Acumuladas de julio de 2008 a septiembre de 2018</v>
      </c>
      <c r="C26" s="438"/>
      <c r="D26" s="438"/>
      <c r="E26" s="438"/>
      <c r="F26" s="438"/>
      <c r="G26" s="438"/>
      <c r="H26" s="438"/>
      <c r="I26" s="438"/>
      <c r="J26" s="438"/>
      <c r="K26" s="438"/>
    </row>
    <row r="28" spans="2:16" ht="15" customHeight="1" x14ac:dyDescent="0.2">
      <c r="B28" s="454" t="s">
        <v>83</v>
      </c>
      <c r="C28" s="455"/>
      <c r="D28" s="455"/>
      <c r="E28" s="455"/>
      <c r="F28" s="455"/>
      <c r="G28" s="455"/>
      <c r="H28" s="455"/>
      <c r="I28" s="455"/>
      <c r="J28" s="455"/>
      <c r="K28" s="456"/>
      <c r="L28" s="202"/>
    </row>
    <row r="29" spans="2:16" ht="15" customHeight="1" x14ac:dyDescent="0.2">
      <c r="B29" s="453" t="s">
        <v>74</v>
      </c>
      <c r="C29" s="453" t="s">
        <v>2</v>
      </c>
      <c r="D29" s="453"/>
      <c r="E29" s="453"/>
      <c r="F29" s="453"/>
      <c r="G29" s="453"/>
      <c r="H29" s="453"/>
      <c r="I29" s="453"/>
      <c r="J29" s="453"/>
      <c r="K29" s="453"/>
    </row>
    <row r="30" spans="2:16" ht="24" x14ac:dyDescent="0.2">
      <c r="B30" s="453"/>
      <c r="C30" s="186" t="s">
        <v>75</v>
      </c>
      <c r="D30" s="186" t="s">
        <v>76</v>
      </c>
      <c r="E30" s="186" t="s">
        <v>77</v>
      </c>
      <c r="F30" s="186" t="s">
        <v>78</v>
      </c>
      <c r="G30" s="186" t="s">
        <v>8</v>
      </c>
      <c r="H30" s="186" t="s">
        <v>79</v>
      </c>
      <c r="I30" s="186" t="s">
        <v>80</v>
      </c>
      <c r="J30" s="186" t="s">
        <v>81</v>
      </c>
      <c r="K30" s="187" t="s">
        <v>46</v>
      </c>
    </row>
    <row r="31" spans="2:16" x14ac:dyDescent="0.2">
      <c r="B31" s="181" t="s">
        <v>419</v>
      </c>
      <c r="C31" s="181">
        <v>2480</v>
      </c>
      <c r="D31" s="181">
        <v>746</v>
      </c>
      <c r="E31" s="181">
        <f>C31+D31</f>
        <v>3226</v>
      </c>
      <c r="F31" s="182">
        <f>E31/$E$42</f>
        <v>0.72396768402154399</v>
      </c>
      <c r="G31" s="181">
        <v>7717</v>
      </c>
      <c r="H31" s="181">
        <v>381</v>
      </c>
      <c r="I31" s="181">
        <f>G31+H31</f>
        <v>8098</v>
      </c>
      <c r="J31" s="182">
        <f>I31/$I$42</f>
        <v>0.78889430102289337</v>
      </c>
      <c r="K31" s="181">
        <f t="shared" ref="K31:K41" si="11">E31+I31</f>
        <v>11324</v>
      </c>
    </row>
    <row r="32" spans="2:16" x14ac:dyDescent="0.2">
      <c r="B32" s="181" t="s">
        <v>420</v>
      </c>
      <c r="C32" s="181">
        <v>2</v>
      </c>
      <c r="D32" s="181">
        <v>0</v>
      </c>
      <c r="E32" s="181">
        <f t="shared" ref="E32:E41" si="12">C32+D32</f>
        <v>2</v>
      </c>
      <c r="F32" s="182"/>
      <c r="G32" s="181">
        <v>5</v>
      </c>
      <c r="H32" s="181">
        <v>0</v>
      </c>
      <c r="I32" s="181">
        <f t="shared" ref="I32:I41" si="13">G32+H32</f>
        <v>5</v>
      </c>
      <c r="J32" s="182"/>
      <c r="K32" s="181">
        <f t="shared" si="11"/>
        <v>7</v>
      </c>
    </row>
    <row r="33" spans="2:11" x14ac:dyDescent="0.2">
      <c r="B33" s="181" t="s">
        <v>421</v>
      </c>
      <c r="C33" s="181">
        <v>1</v>
      </c>
      <c r="D33" s="181">
        <v>0</v>
      </c>
      <c r="E33" s="181">
        <f t="shared" si="12"/>
        <v>1</v>
      </c>
      <c r="F33" s="182">
        <f t="shared" ref="F33:F40" si="14">E33/$E$42</f>
        <v>2.244165170556553E-4</v>
      </c>
      <c r="G33" s="181">
        <v>3</v>
      </c>
      <c r="H33" s="181">
        <v>0</v>
      </c>
      <c r="I33" s="181">
        <f t="shared" si="13"/>
        <v>3</v>
      </c>
      <c r="J33" s="182">
        <f t="shared" ref="J33:J40" si="15">I33/$I$42</f>
        <v>2.9225523623964932E-4</v>
      </c>
      <c r="K33" s="181">
        <f t="shared" si="11"/>
        <v>4</v>
      </c>
    </row>
    <row r="34" spans="2:11" x14ac:dyDescent="0.2">
      <c r="B34" s="181" t="s">
        <v>422</v>
      </c>
      <c r="C34" s="181">
        <v>3</v>
      </c>
      <c r="D34" s="181">
        <v>0</v>
      </c>
      <c r="E34" s="181">
        <f t="shared" si="12"/>
        <v>3</v>
      </c>
      <c r="F34" s="182">
        <f t="shared" si="14"/>
        <v>6.7324955116696591E-4</v>
      </c>
      <c r="G34" s="181">
        <v>10</v>
      </c>
      <c r="H34" s="181">
        <v>0</v>
      </c>
      <c r="I34" s="181">
        <f t="shared" si="13"/>
        <v>10</v>
      </c>
      <c r="J34" s="182">
        <f t="shared" si="15"/>
        <v>9.7418412079883102E-4</v>
      </c>
      <c r="K34" s="181">
        <f t="shared" si="11"/>
        <v>13</v>
      </c>
    </row>
    <row r="35" spans="2:11" x14ac:dyDescent="0.2">
      <c r="B35" s="181" t="s">
        <v>423</v>
      </c>
      <c r="C35" s="181">
        <v>9</v>
      </c>
      <c r="D35" s="181">
        <v>5</v>
      </c>
      <c r="E35" s="181">
        <f t="shared" si="12"/>
        <v>14</v>
      </c>
      <c r="F35" s="182"/>
      <c r="G35" s="181">
        <v>40</v>
      </c>
      <c r="H35" s="181">
        <v>2</v>
      </c>
      <c r="I35" s="181">
        <f t="shared" si="13"/>
        <v>42</v>
      </c>
      <c r="J35" s="182"/>
      <c r="K35" s="181">
        <f t="shared" si="11"/>
        <v>56</v>
      </c>
    </row>
    <row r="36" spans="2:11" x14ac:dyDescent="0.2">
      <c r="B36" s="181" t="s">
        <v>424</v>
      </c>
      <c r="C36" s="181">
        <v>0</v>
      </c>
      <c r="D36" s="181">
        <v>0</v>
      </c>
      <c r="E36" s="181">
        <f t="shared" si="12"/>
        <v>0</v>
      </c>
      <c r="F36" s="182">
        <f t="shared" si="14"/>
        <v>0</v>
      </c>
      <c r="G36" s="181">
        <v>2</v>
      </c>
      <c r="H36" s="181">
        <v>0</v>
      </c>
      <c r="I36" s="181">
        <f t="shared" si="13"/>
        <v>2</v>
      </c>
      <c r="J36" s="182">
        <f t="shared" si="15"/>
        <v>1.9483682415976619E-4</v>
      </c>
      <c r="K36" s="181">
        <f t="shared" si="11"/>
        <v>2</v>
      </c>
    </row>
    <row r="37" spans="2:11" x14ac:dyDescent="0.2">
      <c r="B37" s="181" t="s">
        <v>425</v>
      </c>
      <c r="C37" s="181">
        <v>115</v>
      </c>
      <c r="D37" s="181">
        <v>29</v>
      </c>
      <c r="E37" s="181">
        <f t="shared" si="12"/>
        <v>144</v>
      </c>
      <c r="F37" s="182">
        <f t="shared" si="14"/>
        <v>3.231597845601436E-2</v>
      </c>
      <c r="G37" s="181">
        <v>382</v>
      </c>
      <c r="H37" s="181">
        <v>23</v>
      </c>
      <c r="I37" s="181">
        <f t="shared" si="13"/>
        <v>405</v>
      </c>
      <c r="J37" s="182">
        <f t="shared" si="15"/>
        <v>3.9454456892352656E-2</v>
      </c>
      <c r="K37" s="181">
        <f t="shared" si="11"/>
        <v>549</v>
      </c>
    </row>
    <row r="38" spans="2:11" x14ac:dyDescent="0.2">
      <c r="B38" s="181" t="s">
        <v>426</v>
      </c>
      <c r="C38" s="181">
        <v>2</v>
      </c>
      <c r="D38" s="181">
        <v>2</v>
      </c>
      <c r="E38" s="181">
        <f t="shared" si="12"/>
        <v>4</v>
      </c>
      <c r="F38" s="182">
        <f t="shared" si="14"/>
        <v>8.9766606822262122E-4</v>
      </c>
      <c r="G38" s="181">
        <v>24</v>
      </c>
      <c r="H38" s="181">
        <v>1</v>
      </c>
      <c r="I38" s="181">
        <f t="shared" si="13"/>
        <v>25</v>
      </c>
      <c r="J38" s="182">
        <f t="shared" si="15"/>
        <v>2.4354603019970775E-3</v>
      </c>
      <c r="K38" s="181">
        <f t="shared" si="11"/>
        <v>29</v>
      </c>
    </row>
    <row r="39" spans="2:11" x14ac:dyDescent="0.2">
      <c r="B39" s="181" t="s">
        <v>427</v>
      </c>
      <c r="C39" s="181">
        <v>1</v>
      </c>
      <c r="D39" s="181">
        <v>0</v>
      </c>
      <c r="E39" s="181">
        <f t="shared" si="12"/>
        <v>1</v>
      </c>
      <c r="F39" s="182">
        <f t="shared" si="14"/>
        <v>2.244165170556553E-4</v>
      </c>
      <c r="G39" s="181">
        <v>0</v>
      </c>
      <c r="H39" s="181">
        <v>0</v>
      </c>
      <c r="I39" s="181">
        <f t="shared" si="13"/>
        <v>0</v>
      </c>
      <c r="J39" s="182">
        <f t="shared" si="15"/>
        <v>0</v>
      </c>
      <c r="K39" s="181">
        <f t="shared" si="11"/>
        <v>1</v>
      </c>
    </row>
    <row r="40" spans="2:11" x14ac:dyDescent="0.2">
      <c r="B40" s="181" t="s">
        <v>428</v>
      </c>
      <c r="C40" s="181">
        <v>848</v>
      </c>
      <c r="D40" s="181">
        <v>212</v>
      </c>
      <c r="E40" s="181">
        <f t="shared" si="12"/>
        <v>1060</v>
      </c>
      <c r="F40" s="182">
        <f t="shared" si="14"/>
        <v>0.23788150807899461</v>
      </c>
      <c r="G40" s="181">
        <v>1603</v>
      </c>
      <c r="H40" s="181">
        <v>71</v>
      </c>
      <c r="I40" s="181">
        <f t="shared" si="13"/>
        <v>1674</v>
      </c>
      <c r="J40" s="182">
        <f t="shared" si="15"/>
        <v>0.1630784218217243</v>
      </c>
      <c r="K40" s="181">
        <f t="shared" si="11"/>
        <v>2734</v>
      </c>
    </row>
    <row r="41" spans="2:11" x14ac:dyDescent="0.2">
      <c r="B41" s="181" t="s">
        <v>429</v>
      </c>
      <c r="C41" s="181">
        <v>1</v>
      </c>
      <c r="D41" s="181">
        <v>0</v>
      </c>
      <c r="E41" s="181">
        <f t="shared" si="12"/>
        <v>1</v>
      </c>
      <c r="F41" s="182"/>
      <c r="G41" s="181">
        <v>1</v>
      </c>
      <c r="H41" s="181">
        <v>0</v>
      </c>
      <c r="I41" s="181">
        <f t="shared" si="13"/>
        <v>1</v>
      </c>
      <c r="J41" s="182"/>
      <c r="K41" s="181">
        <f t="shared" si="11"/>
        <v>2</v>
      </c>
    </row>
    <row r="42" spans="2:11" x14ac:dyDescent="0.2">
      <c r="B42" s="183" t="s">
        <v>66</v>
      </c>
      <c r="C42" s="181">
        <f t="shared" ref="C42:H42" si="16">SUM(C31:C41)</f>
        <v>3462</v>
      </c>
      <c r="D42" s="181">
        <f t="shared" si="16"/>
        <v>994</v>
      </c>
      <c r="E42" s="183">
        <f t="shared" ref="E42" si="17">C42+D42</f>
        <v>4456</v>
      </c>
      <c r="F42" s="185">
        <f t="shared" ref="F42" si="18">E42/$E$42</f>
        <v>1</v>
      </c>
      <c r="G42" s="181">
        <f t="shared" si="16"/>
        <v>9787</v>
      </c>
      <c r="H42" s="181">
        <f t="shared" si="16"/>
        <v>478</v>
      </c>
      <c r="I42" s="183">
        <f t="shared" ref="I42" si="19">G42+H42</f>
        <v>10265</v>
      </c>
      <c r="J42" s="185">
        <f t="shared" ref="J42" si="20">I42/$I$42</f>
        <v>1</v>
      </c>
      <c r="K42" s="183">
        <f t="shared" ref="K42:K43" si="21">E42+I42</f>
        <v>14721</v>
      </c>
    </row>
    <row r="43" spans="2:11" ht="24" x14ac:dyDescent="0.2">
      <c r="B43" s="195" t="s">
        <v>84</v>
      </c>
      <c r="C43" s="196">
        <f>+C42/$K$42</f>
        <v>0.23517424088037497</v>
      </c>
      <c r="D43" s="196">
        <f>+D42/$K$42</f>
        <v>6.7522586780789345E-2</v>
      </c>
      <c r="E43" s="197">
        <f>C43+D43</f>
        <v>0.30269682766116435</v>
      </c>
      <c r="F43" s="197"/>
      <c r="G43" s="196">
        <f>+G42/$K$42</f>
        <v>0.6648325521364038</v>
      </c>
      <c r="H43" s="196">
        <f>+H42/$K$42</f>
        <v>3.2470620202431903E-2</v>
      </c>
      <c r="I43" s="197">
        <f>G43+H43</f>
        <v>0.69730317233883565</v>
      </c>
      <c r="J43" s="197"/>
      <c r="K43" s="197">
        <f t="shared" si="21"/>
        <v>1</v>
      </c>
    </row>
    <row r="44" spans="2:11" x14ac:dyDescent="0.2">
      <c r="B44" s="188" t="s">
        <v>149</v>
      </c>
    </row>
    <row r="45" spans="2:11" x14ac:dyDescent="0.2">
      <c r="B45" s="188" t="s">
        <v>150</v>
      </c>
    </row>
  </sheetData>
  <mergeCells count="10">
    <mergeCell ref="B6:K6"/>
    <mergeCell ref="B5:K5"/>
    <mergeCell ref="B25:K25"/>
    <mergeCell ref="B26:K26"/>
    <mergeCell ref="B28:K28"/>
    <mergeCell ref="B29:B30"/>
    <mergeCell ref="C29:K29"/>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P127"/>
  <sheetViews>
    <sheetView showGridLines="0" zoomScaleNormal="100" workbookViewId="0"/>
  </sheetViews>
  <sheetFormatPr baseColWidth="10" defaultRowHeight="12" x14ac:dyDescent="0.2"/>
  <cols>
    <col min="1" max="1" width="6" style="189" customWidth="1"/>
    <col min="2" max="2" width="18.140625" style="189" customWidth="1"/>
    <col min="3" max="3" width="8.42578125" style="189" customWidth="1"/>
    <col min="4" max="4" width="7.42578125" style="189" bestFit="1" customWidth="1"/>
    <col min="5" max="6" width="7.42578125" style="189" customWidth="1"/>
    <col min="7" max="7" width="8" style="189" bestFit="1" customWidth="1"/>
    <col min="8" max="8" width="7.42578125" style="189" bestFit="1" customWidth="1"/>
    <col min="9" max="11" width="7.42578125" style="189" customWidth="1"/>
    <col min="12" max="12" width="7.85546875" style="189" customWidth="1"/>
    <col min="13" max="251" width="11.42578125" style="189"/>
    <col min="252" max="252" width="18.140625" style="189" customWidth="1"/>
    <col min="253" max="253" width="8" style="189" bestFit="1" customWidth="1"/>
    <col min="254" max="254" width="7.42578125" style="189" bestFit="1" customWidth="1"/>
    <col min="255" max="256" width="7.42578125" style="189" customWidth="1"/>
    <col min="257" max="257" width="8" style="189" bestFit="1" customWidth="1"/>
    <col min="258" max="258" width="7.42578125" style="189" bestFit="1" customWidth="1"/>
    <col min="259" max="261" width="7.42578125" style="189" customWidth="1"/>
    <col min="262" max="267" width="0" style="189" hidden="1" customWidth="1"/>
    <col min="268" max="268" width="7.85546875" style="189" customWidth="1"/>
    <col min="269" max="507" width="11.42578125" style="189"/>
    <col min="508" max="508" width="18.140625" style="189" customWidth="1"/>
    <col min="509" max="509" width="8" style="189" bestFit="1" customWidth="1"/>
    <col min="510" max="510" width="7.42578125" style="189" bestFit="1" customWidth="1"/>
    <col min="511" max="512" width="7.42578125" style="189" customWidth="1"/>
    <col min="513" max="513" width="8" style="189" bestFit="1" customWidth="1"/>
    <col min="514" max="514" width="7.42578125" style="189" bestFit="1" customWidth="1"/>
    <col min="515" max="517" width="7.42578125" style="189" customWidth="1"/>
    <col min="518" max="523" width="0" style="189" hidden="1" customWidth="1"/>
    <col min="524" max="524" width="7.85546875" style="189" customWidth="1"/>
    <col min="525" max="763" width="11.42578125" style="189"/>
    <col min="764" max="764" width="18.140625" style="189" customWidth="1"/>
    <col min="765" max="765" width="8" style="189" bestFit="1" customWidth="1"/>
    <col min="766" max="766" width="7.42578125" style="189" bestFit="1" customWidth="1"/>
    <col min="767" max="768" width="7.42578125" style="189" customWidth="1"/>
    <col min="769" max="769" width="8" style="189" bestFit="1" customWidth="1"/>
    <col min="770" max="770" width="7.42578125" style="189" bestFit="1" customWidth="1"/>
    <col min="771" max="773" width="7.42578125" style="189" customWidth="1"/>
    <col min="774" max="779" width="0" style="189" hidden="1" customWidth="1"/>
    <col min="780" max="780" width="7.85546875" style="189" customWidth="1"/>
    <col min="781" max="1019" width="11.42578125" style="189"/>
    <col min="1020" max="1020" width="18.140625" style="189" customWidth="1"/>
    <col min="1021" max="1021" width="8" style="189" bestFit="1" customWidth="1"/>
    <col min="1022" max="1022" width="7.42578125" style="189" bestFit="1" customWidth="1"/>
    <col min="1023" max="1024" width="7.42578125" style="189" customWidth="1"/>
    <col min="1025" max="1025" width="8" style="189" bestFit="1" customWidth="1"/>
    <col min="1026" max="1026" width="7.42578125" style="189" bestFit="1" customWidth="1"/>
    <col min="1027" max="1029" width="7.42578125" style="189" customWidth="1"/>
    <col min="1030" max="1035" width="0" style="189" hidden="1" customWidth="1"/>
    <col min="1036" max="1036" width="7.85546875" style="189" customWidth="1"/>
    <col min="1037" max="1275" width="11.42578125" style="189"/>
    <col min="1276" max="1276" width="18.140625" style="189" customWidth="1"/>
    <col min="1277" max="1277" width="8" style="189" bestFit="1" customWidth="1"/>
    <col min="1278" max="1278" width="7.42578125" style="189" bestFit="1" customWidth="1"/>
    <col min="1279" max="1280" width="7.42578125" style="189" customWidth="1"/>
    <col min="1281" max="1281" width="8" style="189" bestFit="1" customWidth="1"/>
    <col min="1282" max="1282" width="7.42578125" style="189" bestFit="1" customWidth="1"/>
    <col min="1283" max="1285" width="7.42578125" style="189" customWidth="1"/>
    <col min="1286" max="1291" width="0" style="189" hidden="1" customWidth="1"/>
    <col min="1292" max="1292" width="7.85546875" style="189" customWidth="1"/>
    <col min="1293" max="1531" width="11.42578125" style="189"/>
    <col min="1532" max="1532" width="18.140625" style="189" customWidth="1"/>
    <col min="1533" max="1533" width="8" style="189" bestFit="1" customWidth="1"/>
    <col min="1534" max="1534" width="7.42578125" style="189" bestFit="1" customWidth="1"/>
    <col min="1535" max="1536" width="7.42578125" style="189" customWidth="1"/>
    <col min="1537" max="1537" width="8" style="189" bestFit="1" customWidth="1"/>
    <col min="1538" max="1538" width="7.42578125" style="189" bestFit="1" customWidth="1"/>
    <col min="1539" max="1541" width="7.42578125" style="189" customWidth="1"/>
    <col min="1542" max="1547" width="0" style="189" hidden="1" customWidth="1"/>
    <col min="1548" max="1548" width="7.85546875" style="189" customWidth="1"/>
    <col min="1549" max="1787" width="11.42578125" style="189"/>
    <col min="1788" max="1788" width="18.140625" style="189" customWidth="1"/>
    <col min="1789" max="1789" width="8" style="189" bestFit="1" customWidth="1"/>
    <col min="1790" max="1790" width="7.42578125" style="189" bestFit="1" customWidth="1"/>
    <col min="1791" max="1792" width="7.42578125" style="189" customWidth="1"/>
    <col min="1793" max="1793" width="8" style="189" bestFit="1" customWidth="1"/>
    <col min="1794" max="1794" width="7.42578125" style="189" bestFit="1" customWidth="1"/>
    <col min="1795" max="1797" width="7.42578125" style="189" customWidth="1"/>
    <col min="1798" max="1803" width="0" style="189" hidden="1" customWidth="1"/>
    <col min="1804" max="1804" width="7.85546875" style="189" customWidth="1"/>
    <col min="1805" max="2043" width="11.42578125" style="189"/>
    <col min="2044" max="2044" width="18.140625" style="189" customWidth="1"/>
    <col min="2045" max="2045" width="8" style="189" bestFit="1" customWidth="1"/>
    <col min="2046" max="2046" width="7.42578125" style="189" bestFit="1" customWidth="1"/>
    <col min="2047" max="2048" width="7.42578125" style="189" customWidth="1"/>
    <col min="2049" max="2049" width="8" style="189" bestFit="1" customWidth="1"/>
    <col min="2050" max="2050" width="7.42578125" style="189" bestFit="1" customWidth="1"/>
    <col min="2051" max="2053" width="7.42578125" style="189" customWidth="1"/>
    <col min="2054" max="2059" width="0" style="189" hidden="1" customWidth="1"/>
    <col min="2060" max="2060" width="7.85546875" style="189" customWidth="1"/>
    <col min="2061" max="2299" width="11.42578125" style="189"/>
    <col min="2300" max="2300" width="18.140625" style="189" customWidth="1"/>
    <col min="2301" max="2301" width="8" style="189" bestFit="1" customWidth="1"/>
    <col min="2302" max="2302" width="7.42578125" style="189" bestFit="1" customWidth="1"/>
    <col min="2303" max="2304" width="7.42578125" style="189" customWidth="1"/>
    <col min="2305" max="2305" width="8" style="189" bestFit="1" customWidth="1"/>
    <col min="2306" max="2306" width="7.42578125" style="189" bestFit="1" customWidth="1"/>
    <col min="2307" max="2309" width="7.42578125" style="189" customWidth="1"/>
    <col min="2310" max="2315" width="0" style="189" hidden="1" customWidth="1"/>
    <col min="2316" max="2316" width="7.85546875" style="189" customWidth="1"/>
    <col min="2317" max="2555" width="11.42578125" style="189"/>
    <col min="2556" max="2556" width="18.140625" style="189" customWidth="1"/>
    <col min="2557" max="2557" width="8" style="189" bestFit="1" customWidth="1"/>
    <col min="2558" max="2558" width="7.42578125" style="189" bestFit="1" customWidth="1"/>
    <col min="2559" max="2560" width="7.42578125" style="189" customWidth="1"/>
    <col min="2561" max="2561" width="8" style="189" bestFit="1" customWidth="1"/>
    <col min="2562" max="2562" width="7.42578125" style="189" bestFit="1" customWidth="1"/>
    <col min="2563" max="2565" width="7.42578125" style="189" customWidth="1"/>
    <col min="2566" max="2571" width="0" style="189" hidden="1" customWidth="1"/>
    <col min="2572" max="2572" width="7.85546875" style="189" customWidth="1"/>
    <col min="2573" max="2811" width="11.42578125" style="189"/>
    <col min="2812" max="2812" width="18.140625" style="189" customWidth="1"/>
    <col min="2813" max="2813" width="8" style="189" bestFit="1" customWidth="1"/>
    <col min="2814" max="2814" width="7.42578125" style="189" bestFit="1" customWidth="1"/>
    <col min="2815" max="2816" width="7.42578125" style="189" customWidth="1"/>
    <col min="2817" max="2817" width="8" style="189" bestFit="1" customWidth="1"/>
    <col min="2818" max="2818" width="7.42578125" style="189" bestFit="1" customWidth="1"/>
    <col min="2819" max="2821" width="7.42578125" style="189" customWidth="1"/>
    <col min="2822" max="2827" width="0" style="189" hidden="1" customWidth="1"/>
    <col min="2828" max="2828" width="7.85546875" style="189" customWidth="1"/>
    <col min="2829" max="3067" width="11.42578125" style="189"/>
    <col min="3068" max="3068" width="18.140625" style="189" customWidth="1"/>
    <col min="3069" max="3069" width="8" style="189" bestFit="1" customWidth="1"/>
    <col min="3070" max="3070" width="7.42578125" style="189" bestFit="1" customWidth="1"/>
    <col min="3071" max="3072" width="7.42578125" style="189" customWidth="1"/>
    <col min="3073" max="3073" width="8" style="189" bestFit="1" customWidth="1"/>
    <col min="3074" max="3074" width="7.42578125" style="189" bestFit="1" customWidth="1"/>
    <col min="3075" max="3077" width="7.42578125" style="189" customWidth="1"/>
    <col min="3078" max="3083" width="0" style="189" hidden="1" customWidth="1"/>
    <col min="3084" max="3084" width="7.85546875" style="189" customWidth="1"/>
    <col min="3085" max="3323" width="11.42578125" style="189"/>
    <col min="3324" max="3324" width="18.140625" style="189" customWidth="1"/>
    <col min="3325" max="3325" width="8" style="189" bestFit="1" customWidth="1"/>
    <col min="3326" max="3326" width="7.42578125" style="189" bestFit="1" customWidth="1"/>
    <col min="3327" max="3328" width="7.42578125" style="189" customWidth="1"/>
    <col min="3329" max="3329" width="8" style="189" bestFit="1" customWidth="1"/>
    <col min="3330" max="3330" width="7.42578125" style="189" bestFit="1" customWidth="1"/>
    <col min="3331" max="3333" width="7.42578125" style="189" customWidth="1"/>
    <col min="3334" max="3339" width="0" style="189" hidden="1" customWidth="1"/>
    <col min="3340" max="3340" width="7.85546875" style="189" customWidth="1"/>
    <col min="3341" max="3579" width="11.42578125" style="189"/>
    <col min="3580" max="3580" width="18.140625" style="189" customWidth="1"/>
    <col min="3581" max="3581" width="8" style="189" bestFit="1" customWidth="1"/>
    <col min="3582" max="3582" width="7.42578125" style="189" bestFit="1" customWidth="1"/>
    <col min="3583" max="3584" width="7.42578125" style="189" customWidth="1"/>
    <col min="3585" max="3585" width="8" style="189" bestFit="1" customWidth="1"/>
    <col min="3586" max="3586" width="7.42578125" style="189" bestFit="1" customWidth="1"/>
    <col min="3587" max="3589" width="7.42578125" style="189" customWidth="1"/>
    <col min="3590" max="3595" width="0" style="189" hidden="1" customWidth="1"/>
    <col min="3596" max="3596" width="7.85546875" style="189" customWidth="1"/>
    <col min="3597" max="3835" width="11.42578125" style="189"/>
    <col min="3836" max="3836" width="18.140625" style="189" customWidth="1"/>
    <col min="3837" max="3837" width="8" style="189" bestFit="1" customWidth="1"/>
    <col min="3838" max="3838" width="7.42578125" style="189" bestFit="1" customWidth="1"/>
    <col min="3839" max="3840" width="7.42578125" style="189" customWidth="1"/>
    <col min="3841" max="3841" width="8" style="189" bestFit="1" customWidth="1"/>
    <col min="3842" max="3842" width="7.42578125" style="189" bestFit="1" customWidth="1"/>
    <col min="3843" max="3845" width="7.42578125" style="189" customWidth="1"/>
    <col min="3846" max="3851" width="0" style="189" hidden="1" customWidth="1"/>
    <col min="3852" max="3852" width="7.85546875" style="189" customWidth="1"/>
    <col min="3853" max="4091" width="11.42578125" style="189"/>
    <col min="4092" max="4092" width="18.140625" style="189" customWidth="1"/>
    <col min="4093" max="4093" width="8" style="189" bestFit="1" customWidth="1"/>
    <col min="4094" max="4094" width="7.42578125" style="189" bestFit="1" customWidth="1"/>
    <col min="4095" max="4096" width="7.42578125" style="189" customWidth="1"/>
    <col min="4097" max="4097" width="8" style="189" bestFit="1" customWidth="1"/>
    <col min="4098" max="4098" width="7.42578125" style="189" bestFit="1" customWidth="1"/>
    <col min="4099" max="4101" width="7.42578125" style="189" customWidth="1"/>
    <col min="4102" max="4107" width="0" style="189" hidden="1" customWidth="1"/>
    <col min="4108" max="4108" width="7.85546875" style="189" customWidth="1"/>
    <col min="4109" max="4347" width="11.42578125" style="189"/>
    <col min="4348" max="4348" width="18.140625" style="189" customWidth="1"/>
    <col min="4349" max="4349" width="8" style="189" bestFit="1" customWidth="1"/>
    <col min="4350" max="4350" width="7.42578125" style="189" bestFit="1" customWidth="1"/>
    <col min="4351" max="4352" width="7.42578125" style="189" customWidth="1"/>
    <col min="4353" max="4353" width="8" style="189" bestFit="1" customWidth="1"/>
    <col min="4354" max="4354" width="7.42578125" style="189" bestFit="1" customWidth="1"/>
    <col min="4355" max="4357" width="7.42578125" style="189" customWidth="1"/>
    <col min="4358" max="4363" width="0" style="189" hidden="1" customWidth="1"/>
    <col min="4364" max="4364" width="7.85546875" style="189" customWidth="1"/>
    <col min="4365" max="4603" width="11.42578125" style="189"/>
    <col min="4604" max="4604" width="18.140625" style="189" customWidth="1"/>
    <col min="4605" max="4605" width="8" style="189" bestFit="1" customWidth="1"/>
    <col min="4606" max="4606" width="7.42578125" style="189" bestFit="1" customWidth="1"/>
    <col min="4607" max="4608" width="7.42578125" style="189" customWidth="1"/>
    <col min="4609" max="4609" width="8" style="189" bestFit="1" customWidth="1"/>
    <col min="4610" max="4610" width="7.42578125" style="189" bestFit="1" customWidth="1"/>
    <col min="4611" max="4613" width="7.42578125" style="189" customWidth="1"/>
    <col min="4614" max="4619" width="0" style="189" hidden="1" customWidth="1"/>
    <col min="4620" max="4620" width="7.85546875" style="189" customWidth="1"/>
    <col min="4621" max="4859" width="11.42578125" style="189"/>
    <col min="4860" max="4860" width="18.140625" style="189" customWidth="1"/>
    <col min="4861" max="4861" width="8" style="189" bestFit="1" customWidth="1"/>
    <col min="4862" max="4862" width="7.42578125" style="189" bestFit="1" customWidth="1"/>
    <col min="4863" max="4864" width="7.42578125" style="189" customWidth="1"/>
    <col min="4865" max="4865" width="8" style="189" bestFit="1" customWidth="1"/>
    <col min="4866" max="4866" width="7.42578125" style="189" bestFit="1" customWidth="1"/>
    <col min="4867" max="4869" width="7.42578125" style="189" customWidth="1"/>
    <col min="4870" max="4875" width="0" style="189" hidden="1" customWidth="1"/>
    <col min="4876" max="4876" width="7.85546875" style="189" customWidth="1"/>
    <col min="4877" max="5115" width="11.42578125" style="189"/>
    <col min="5116" max="5116" width="18.140625" style="189" customWidth="1"/>
    <col min="5117" max="5117" width="8" style="189" bestFit="1" customWidth="1"/>
    <col min="5118" max="5118" width="7.42578125" style="189" bestFit="1" customWidth="1"/>
    <col min="5119" max="5120" width="7.42578125" style="189" customWidth="1"/>
    <col min="5121" max="5121" width="8" style="189" bestFit="1" customWidth="1"/>
    <col min="5122" max="5122" width="7.42578125" style="189" bestFit="1" customWidth="1"/>
    <col min="5123" max="5125" width="7.42578125" style="189" customWidth="1"/>
    <col min="5126" max="5131" width="0" style="189" hidden="1" customWidth="1"/>
    <col min="5132" max="5132" width="7.85546875" style="189" customWidth="1"/>
    <col min="5133" max="5371" width="11.42578125" style="189"/>
    <col min="5372" max="5372" width="18.140625" style="189" customWidth="1"/>
    <col min="5373" max="5373" width="8" style="189" bestFit="1" customWidth="1"/>
    <col min="5374" max="5374" width="7.42578125" style="189" bestFit="1" customWidth="1"/>
    <col min="5375" max="5376" width="7.42578125" style="189" customWidth="1"/>
    <col min="5377" max="5377" width="8" style="189" bestFit="1" customWidth="1"/>
    <col min="5378" max="5378" width="7.42578125" style="189" bestFit="1" customWidth="1"/>
    <col min="5379" max="5381" width="7.42578125" style="189" customWidth="1"/>
    <col min="5382" max="5387" width="0" style="189" hidden="1" customWidth="1"/>
    <col min="5388" max="5388" width="7.85546875" style="189" customWidth="1"/>
    <col min="5389" max="5627" width="11.42578125" style="189"/>
    <col min="5628" max="5628" width="18.140625" style="189" customWidth="1"/>
    <col min="5629" max="5629" width="8" style="189" bestFit="1" customWidth="1"/>
    <col min="5630" max="5630" width="7.42578125" style="189" bestFit="1" customWidth="1"/>
    <col min="5631" max="5632" width="7.42578125" style="189" customWidth="1"/>
    <col min="5633" max="5633" width="8" style="189" bestFit="1" customWidth="1"/>
    <col min="5634" max="5634" width="7.42578125" style="189" bestFit="1" customWidth="1"/>
    <col min="5635" max="5637" width="7.42578125" style="189" customWidth="1"/>
    <col min="5638" max="5643" width="0" style="189" hidden="1" customWidth="1"/>
    <col min="5644" max="5644" width="7.85546875" style="189" customWidth="1"/>
    <col min="5645" max="5883" width="11.42578125" style="189"/>
    <col min="5884" max="5884" width="18.140625" style="189" customWidth="1"/>
    <col min="5885" max="5885" width="8" style="189" bestFit="1" customWidth="1"/>
    <col min="5886" max="5886" width="7.42578125" style="189" bestFit="1" customWidth="1"/>
    <col min="5887" max="5888" width="7.42578125" style="189" customWidth="1"/>
    <col min="5889" max="5889" width="8" style="189" bestFit="1" customWidth="1"/>
    <col min="5890" max="5890" width="7.42578125" style="189" bestFit="1" customWidth="1"/>
    <col min="5891" max="5893" width="7.42578125" style="189" customWidth="1"/>
    <col min="5894" max="5899" width="0" style="189" hidden="1" customWidth="1"/>
    <col min="5900" max="5900" width="7.85546875" style="189" customWidth="1"/>
    <col min="5901" max="6139" width="11.42578125" style="189"/>
    <col min="6140" max="6140" width="18.140625" style="189" customWidth="1"/>
    <col min="6141" max="6141" width="8" style="189" bestFit="1" customWidth="1"/>
    <col min="6142" max="6142" width="7.42578125" style="189" bestFit="1" customWidth="1"/>
    <col min="6143" max="6144" width="7.42578125" style="189" customWidth="1"/>
    <col min="6145" max="6145" width="8" style="189" bestFit="1" customWidth="1"/>
    <col min="6146" max="6146" width="7.42578125" style="189" bestFit="1" customWidth="1"/>
    <col min="6147" max="6149" width="7.42578125" style="189" customWidth="1"/>
    <col min="6150" max="6155" width="0" style="189" hidden="1" customWidth="1"/>
    <col min="6156" max="6156" width="7.85546875" style="189" customWidth="1"/>
    <col min="6157" max="6395" width="11.42578125" style="189"/>
    <col min="6396" max="6396" width="18.140625" style="189" customWidth="1"/>
    <col min="6397" max="6397" width="8" style="189" bestFit="1" customWidth="1"/>
    <col min="6398" max="6398" width="7.42578125" style="189" bestFit="1" customWidth="1"/>
    <col min="6399" max="6400" width="7.42578125" style="189" customWidth="1"/>
    <col min="6401" max="6401" width="8" style="189" bestFit="1" customWidth="1"/>
    <col min="6402" max="6402" width="7.42578125" style="189" bestFit="1" customWidth="1"/>
    <col min="6403" max="6405" width="7.42578125" style="189" customWidth="1"/>
    <col min="6406" max="6411" width="0" style="189" hidden="1" customWidth="1"/>
    <col min="6412" max="6412" width="7.85546875" style="189" customWidth="1"/>
    <col min="6413" max="6651" width="11.42578125" style="189"/>
    <col min="6652" max="6652" width="18.140625" style="189" customWidth="1"/>
    <col min="6653" max="6653" width="8" style="189" bestFit="1" customWidth="1"/>
    <col min="6654" max="6654" width="7.42578125" style="189" bestFit="1" customWidth="1"/>
    <col min="6655" max="6656" width="7.42578125" style="189" customWidth="1"/>
    <col min="6657" max="6657" width="8" style="189" bestFit="1" customWidth="1"/>
    <col min="6658" max="6658" width="7.42578125" style="189" bestFit="1" customWidth="1"/>
    <col min="6659" max="6661" width="7.42578125" style="189" customWidth="1"/>
    <col min="6662" max="6667" width="0" style="189" hidden="1" customWidth="1"/>
    <col min="6668" max="6668" width="7.85546875" style="189" customWidth="1"/>
    <col min="6669" max="6907" width="11.42578125" style="189"/>
    <col min="6908" max="6908" width="18.140625" style="189" customWidth="1"/>
    <col min="6909" max="6909" width="8" style="189" bestFit="1" customWidth="1"/>
    <col min="6910" max="6910" width="7.42578125" style="189" bestFit="1" customWidth="1"/>
    <col min="6911" max="6912" width="7.42578125" style="189" customWidth="1"/>
    <col min="6913" max="6913" width="8" style="189" bestFit="1" customWidth="1"/>
    <col min="6914" max="6914" width="7.42578125" style="189" bestFit="1" customWidth="1"/>
    <col min="6915" max="6917" width="7.42578125" style="189" customWidth="1"/>
    <col min="6918" max="6923" width="0" style="189" hidden="1" customWidth="1"/>
    <col min="6924" max="6924" width="7.85546875" style="189" customWidth="1"/>
    <col min="6925" max="7163" width="11.42578125" style="189"/>
    <col min="7164" max="7164" width="18.140625" style="189" customWidth="1"/>
    <col min="7165" max="7165" width="8" style="189" bestFit="1" customWidth="1"/>
    <col min="7166" max="7166" width="7.42578125" style="189" bestFit="1" customWidth="1"/>
    <col min="7167" max="7168" width="7.42578125" style="189" customWidth="1"/>
    <col min="7169" max="7169" width="8" style="189" bestFit="1" customWidth="1"/>
    <col min="7170" max="7170" width="7.42578125" style="189" bestFit="1" customWidth="1"/>
    <col min="7171" max="7173" width="7.42578125" style="189" customWidth="1"/>
    <col min="7174" max="7179" width="0" style="189" hidden="1" customWidth="1"/>
    <col min="7180" max="7180" width="7.85546875" style="189" customWidth="1"/>
    <col min="7181" max="7419" width="11.42578125" style="189"/>
    <col min="7420" max="7420" width="18.140625" style="189" customWidth="1"/>
    <col min="7421" max="7421" width="8" style="189" bestFit="1" customWidth="1"/>
    <col min="7422" max="7422" width="7.42578125" style="189" bestFit="1" customWidth="1"/>
    <col min="7423" max="7424" width="7.42578125" style="189" customWidth="1"/>
    <col min="7425" max="7425" width="8" style="189" bestFit="1" customWidth="1"/>
    <col min="7426" max="7426" width="7.42578125" style="189" bestFit="1" customWidth="1"/>
    <col min="7427" max="7429" width="7.42578125" style="189" customWidth="1"/>
    <col min="7430" max="7435" width="0" style="189" hidden="1" customWidth="1"/>
    <col min="7436" max="7436" width="7.85546875" style="189" customWidth="1"/>
    <col min="7437" max="7675" width="11.42578125" style="189"/>
    <col min="7676" max="7676" width="18.140625" style="189" customWidth="1"/>
    <col min="7677" max="7677" width="8" style="189" bestFit="1" customWidth="1"/>
    <col min="7678" max="7678" width="7.42578125" style="189" bestFit="1" customWidth="1"/>
    <col min="7679" max="7680" width="7.42578125" style="189" customWidth="1"/>
    <col min="7681" max="7681" width="8" style="189" bestFit="1" customWidth="1"/>
    <col min="7682" max="7682" width="7.42578125" style="189" bestFit="1" customWidth="1"/>
    <col min="7683" max="7685" width="7.42578125" style="189" customWidth="1"/>
    <col min="7686" max="7691" width="0" style="189" hidden="1" customWidth="1"/>
    <col min="7692" max="7692" width="7.85546875" style="189" customWidth="1"/>
    <col min="7693" max="7931" width="11.42578125" style="189"/>
    <col min="7932" max="7932" width="18.140625" style="189" customWidth="1"/>
    <col min="7933" max="7933" width="8" style="189" bestFit="1" customWidth="1"/>
    <col min="7934" max="7934" width="7.42578125" style="189" bestFit="1" customWidth="1"/>
    <col min="7935" max="7936" width="7.42578125" style="189" customWidth="1"/>
    <col min="7937" max="7937" width="8" style="189" bestFit="1" customWidth="1"/>
    <col min="7938" max="7938" width="7.42578125" style="189" bestFit="1" customWidth="1"/>
    <col min="7939" max="7941" width="7.42578125" style="189" customWidth="1"/>
    <col min="7942" max="7947" width="0" style="189" hidden="1" customWidth="1"/>
    <col min="7948" max="7948" width="7.85546875" style="189" customWidth="1"/>
    <col min="7949" max="8187" width="11.42578125" style="189"/>
    <col min="8188" max="8188" width="18.140625" style="189" customWidth="1"/>
    <col min="8189" max="8189" width="8" style="189" bestFit="1" customWidth="1"/>
    <col min="8190" max="8190" width="7.42578125" style="189" bestFit="1" customWidth="1"/>
    <col min="8191" max="8192" width="7.42578125" style="189" customWidth="1"/>
    <col min="8193" max="8193" width="8" style="189" bestFit="1" customWidth="1"/>
    <col min="8194" max="8194" width="7.42578125" style="189" bestFit="1" customWidth="1"/>
    <col min="8195" max="8197" width="7.42578125" style="189" customWidth="1"/>
    <col min="8198" max="8203" width="0" style="189" hidden="1" customWidth="1"/>
    <col min="8204" max="8204" width="7.85546875" style="189" customWidth="1"/>
    <col min="8205" max="8443" width="11.42578125" style="189"/>
    <col min="8444" max="8444" width="18.140625" style="189" customWidth="1"/>
    <col min="8445" max="8445" width="8" style="189" bestFit="1" customWidth="1"/>
    <col min="8446" max="8446" width="7.42578125" style="189" bestFit="1" customWidth="1"/>
    <col min="8447" max="8448" width="7.42578125" style="189" customWidth="1"/>
    <col min="8449" max="8449" width="8" style="189" bestFit="1" customWidth="1"/>
    <col min="8450" max="8450" width="7.42578125" style="189" bestFit="1" customWidth="1"/>
    <col min="8451" max="8453" width="7.42578125" style="189" customWidth="1"/>
    <col min="8454" max="8459" width="0" style="189" hidden="1" customWidth="1"/>
    <col min="8460" max="8460" width="7.85546875" style="189" customWidth="1"/>
    <col min="8461" max="8699" width="11.42578125" style="189"/>
    <col min="8700" max="8700" width="18.140625" style="189" customWidth="1"/>
    <col min="8701" max="8701" width="8" style="189" bestFit="1" customWidth="1"/>
    <col min="8702" max="8702" width="7.42578125" style="189" bestFit="1" customWidth="1"/>
    <col min="8703" max="8704" width="7.42578125" style="189" customWidth="1"/>
    <col min="8705" max="8705" width="8" style="189" bestFit="1" customWidth="1"/>
    <col min="8706" max="8706" width="7.42578125" style="189" bestFit="1" customWidth="1"/>
    <col min="8707" max="8709" width="7.42578125" style="189" customWidth="1"/>
    <col min="8710" max="8715" width="0" style="189" hidden="1" customWidth="1"/>
    <col min="8716" max="8716" width="7.85546875" style="189" customWidth="1"/>
    <col min="8717" max="8955" width="11.42578125" style="189"/>
    <col min="8956" max="8956" width="18.140625" style="189" customWidth="1"/>
    <col min="8957" max="8957" width="8" style="189" bestFit="1" customWidth="1"/>
    <col min="8958" max="8958" width="7.42578125" style="189" bestFit="1" customWidth="1"/>
    <col min="8959" max="8960" width="7.42578125" style="189" customWidth="1"/>
    <col min="8961" max="8961" width="8" style="189" bestFit="1" customWidth="1"/>
    <col min="8962" max="8962" width="7.42578125" style="189" bestFit="1" customWidth="1"/>
    <col min="8963" max="8965" width="7.42578125" style="189" customWidth="1"/>
    <col min="8966" max="8971" width="0" style="189" hidden="1" customWidth="1"/>
    <col min="8972" max="8972" width="7.85546875" style="189" customWidth="1"/>
    <col min="8973" max="9211" width="11.42578125" style="189"/>
    <col min="9212" max="9212" width="18.140625" style="189" customWidth="1"/>
    <col min="9213" max="9213" width="8" style="189" bestFit="1" customWidth="1"/>
    <col min="9214" max="9214" width="7.42578125" style="189" bestFit="1" customWidth="1"/>
    <col min="9215" max="9216" width="7.42578125" style="189" customWidth="1"/>
    <col min="9217" max="9217" width="8" style="189" bestFit="1" customWidth="1"/>
    <col min="9218" max="9218" width="7.42578125" style="189" bestFit="1" customWidth="1"/>
    <col min="9219" max="9221" width="7.42578125" style="189" customWidth="1"/>
    <col min="9222" max="9227" width="0" style="189" hidden="1" customWidth="1"/>
    <col min="9228" max="9228" width="7.85546875" style="189" customWidth="1"/>
    <col min="9229" max="9467" width="11.42578125" style="189"/>
    <col min="9468" max="9468" width="18.140625" style="189" customWidth="1"/>
    <col min="9469" max="9469" width="8" style="189" bestFit="1" customWidth="1"/>
    <col min="9470" max="9470" width="7.42578125" style="189" bestFit="1" customWidth="1"/>
    <col min="9471" max="9472" width="7.42578125" style="189" customWidth="1"/>
    <col min="9473" max="9473" width="8" style="189" bestFit="1" customWidth="1"/>
    <col min="9474" max="9474" width="7.42578125" style="189" bestFit="1" customWidth="1"/>
    <col min="9475" max="9477" width="7.42578125" style="189" customWidth="1"/>
    <col min="9478" max="9483" width="0" style="189" hidden="1" customWidth="1"/>
    <col min="9484" max="9484" width="7.85546875" style="189" customWidth="1"/>
    <col min="9485" max="9723" width="11.42578125" style="189"/>
    <col min="9724" max="9724" width="18.140625" style="189" customWidth="1"/>
    <col min="9725" max="9725" width="8" style="189" bestFit="1" customWidth="1"/>
    <col min="9726" max="9726" width="7.42578125" style="189" bestFit="1" customWidth="1"/>
    <col min="9727" max="9728" width="7.42578125" style="189" customWidth="1"/>
    <col min="9729" max="9729" width="8" style="189" bestFit="1" customWidth="1"/>
    <col min="9730" max="9730" width="7.42578125" style="189" bestFit="1" customWidth="1"/>
    <col min="9731" max="9733" width="7.42578125" style="189" customWidth="1"/>
    <col min="9734" max="9739" width="0" style="189" hidden="1" customWidth="1"/>
    <col min="9740" max="9740" width="7.85546875" style="189" customWidth="1"/>
    <col min="9741" max="9979" width="11.42578125" style="189"/>
    <col min="9980" max="9980" width="18.140625" style="189" customWidth="1"/>
    <col min="9981" max="9981" width="8" style="189" bestFit="1" customWidth="1"/>
    <col min="9982" max="9982" width="7.42578125" style="189" bestFit="1" customWidth="1"/>
    <col min="9983" max="9984" width="7.42578125" style="189" customWidth="1"/>
    <col min="9985" max="9985" width="8" style="189" bestFit="1" customWidth="1"/>
    <col min="9986" max="9986" width="7.42578125" style="189" bestFit="1" customWidth="1"/>
    <col min="9987" max="9989" width="7.42578125" style="189" customWidth="1"/>
    <col min="9990" max="9995" width="0" style="189" hidden="1" customWidth="1"/>
    <col min="9996" max="9996" width="7.85546875" style="189" customWidth="1"/>
    <col min="9997" max="10235" width="11.42578125" style="189"/>
    <col min="10236" max="10236" width="18.140625" style="189" customWidth="1"/>
    <col min="10237" max="10237" width="8" style="189" bestFit="1" customWidth="1"/>
    <col min="10238" max="10238" width="7.42578125" style="189" bestFit="1" customWidth="1"/>
    <col min="10239" max="10240" width="7.42578125" style="189" customWidth="1"/>
    <col min="10241" max="10241" width="8" style="189" bestFit="1" customWidth="1"/>
    <col min="10242" max="10242" width="7.42578125" style="189" bestFit="1" customWidth="1"/>
    <col min="10243" max="10245" width="7.42578125" style="189" customWidth="1"/>
    <col min="10246" max="10251" width="0" style="189" hidden="1" customWidth="1"/>
    <col min="10252" max="10252" width="7.85546875" style="189" customWidth="1"/>
    <col min="10253" max="10491" width="11.42578125" style="189"/>
    <col min="10492" max="10492" width="18.140625" style="189" customWidth="1"/>
    <col min="10493" max="10493" width="8" style="189" bestFit="1" customWidth="1"/>
    <col min="10494" max="10494" width="7.42578125" style="189" bestFit="1" customWidth="1"/>
    <col min="10495" max="10496" width="7.42578125" style="189" customWidth="1"/>
    <col min="10497" max="10497" width="8" style="189" bestFit="1" customWidth="1"/>
    <col min="10498" max="10498" width="7.42578125" style="189" bestFit="1" customWidth="1"/>
    <col min="10499" max="10501" width="7.42578125" style="189" customWidth="1"/>
    <col min="10502" max="10507" width="0" style="189" hidden="1" customWidth="1"/>
    <col min="10508" max="10508" width="7.85546875" style="189" customWidth="1"/>
    <col min="10509" max="10747" width="11.42578125" style="189"/>
    <col min="10748" max="10748" width="18.140625" style="189" customWidth="1"/>
    <col min="10749" max="10749" width="8" style="189" bestFit="1" customWidth="1"/>
    <col min="10750" max="10750" width="7.42578125" style="189" bestFit="1" customWidth="1"/>
    <col min="10751" max="10752" width="7.42578125" style="189" customWidth="1"/>
    <col min="10753" max="10753" width="8" style="189" bestFit="1" customWidth="1"/>
    <col min="10754" max="10754" width="7.42578125" style="189" bestFit="1" customWidth="1"/>
    <col min="10755" max="10757" width="7.42578125" style="189" customWidth="1"/>
    <col min="10758" max="10763" width="0" style="189" hidden="1" customWidth="1"/>
    <col min="10764" max="10764" width="7.85546875" style="189" customWidth="1"/>
    <col min="10765" max="11003" width="11.42578125" style="189"/>
    <col min="11004" max="11004" width="18.140625" style="189" customWidth="1"/>
    <col min="11005" max="11005" width="8" style="189" bestFit="1" customWidth="1"/>
    <col min="11006" max="11006" width="7.42578125" style="189" bestFit="1" customWidth="1"/>
    <col min="11007" max="11008" width="7.42578125" style="189" customWidth="1"/>
    <col min="11009" max="11009" width="8" style="189" bestFit="1" customWidth="1"/>
    <col min="11010" max="11010" width="7.42578125" style="189" bestFit="1" customWidth="1"/>
    <col min="11011" max="11013" width="7.42578125" style="189" customWidth="1"/>
    <col min="11014" max="11019" width="0" style="189" hidden="1" customWidth="1"/>
    <col min="11020" max="11020" width="7.85546875" style="189" customWidth="1"/>
    <col min="11021" max="11259" width="11.42578125" style="189"/>
    <col min="11260" max="11260" width="18.140625" style="189" customWidth="1"/>
    <col min="11261" max="11261" width="8" style="189" bestFit="1" customWidth="1"/>
    <col min="11262" max="11262" width="7.42578125" style="189" bestFit="1" customWidth="1"/>
    <col min="11263" max="11264" width="7.42578125" style="189" customWidth="1"/>
    <col min="11265" max="11265" width="8" style="189" bestFit="1" customWidth="1"/>
    <col min="11266" max="11266" width="7.42578125" style="189" bestFit="1" customWidth="1"/>
    <col min="11267" max="11269" width="7.42578125" style="189" customWidth="1"/>
    <col min="11270" max="11275" width="0" style="189" hidden="1" customWidth="1"/>
    <col min="11276" max="11276" width="7.85546875" style="189" customWidth="1"/>
    <col min="11277" max="11515" width="11.42578125" style="189"/>
    <col min="11516" max="11516" width="18.140625" style="189" customWidth="1"/>
    <col min="11517" max="11517" width="8" style="189" bestFit="1" customWidth="1"/>
    <col min="11518" max="11518" width="7.42578125" style="189" bestFit="1" customWidth="1"/>
    <col min="11519" max="11520" width="7.42578125" style="189" customWidth="1"/>
    <col min="11521" max="11521" width="8" style="189" bestFit="1" customWidth="1"/>
    <col min="11522" max="11522" width="7.42578125" style="189" bestFit="1" customWidth="1"/>
    <col min="11523" max="11525" width="7.42578125" style="189" customWidth="1"/>
    <col min="11526" max="11531" width="0" style="189" hidden="1" customWidth="1"/>
    <col min="11532" max="11532" width="7.85546875" style="189" customWidth="1"/>
    <col min="11533" max="11771" width="11.42578125" style="189"/>
    <col min="11772" max="11772" width="18.140625" style="189" customWidth="1"/>
    <col min="11773" max="11773" width="8" style="189" bestFit="1" customWidth="1"/>
    <col min="11774" max="11774" width="7.42578125" style="189" bestFit="1" customWidth="1"/>
    <col min="11775" max="11776" width="7.42578125" style="189" customWidth="1"/>
    <col min="11777" max="11777" width="8" style="189" bestFit="1" customWidth="1"/>
    <col min="11778" max="11778" width="7.42578125" style="189" bestFit="1" customWidth="1"/>
    <col min="11779" max="11781" width="7.42578125" style="189" customWidth="1"/>
    <col min="11782" max="11787" width="0" style="189" hidden="1" customWidth="1"/>
    <col min="11788" max="11788" width="7.85546875" style="189" customWidth="1"/>
    <col min="11789" max="12027" width="11.42578125" style="189"/>
    <col min="12028" max="12028" width="18.140625" style="189" customWidth="1"/>
    <col min="12029" max="12029" width="8" style="189" bestFit="1" customWidth="1"/>
    <col min="12030" max="12030" width="7.42578125" style="189" bestFit="1" customWidth="1"/>
    <col min="12031" max="12032" width="7.42578125" style="189" customWidth="1"/>
    <col min="12033" max="12033" width="8" style="189" bestFit="1" customWidth="1"/>
    <col min="12034" max="12034" width="7.42578125" style="189" bestFit="1" customWidth="1"/>
    <col min="12035" max="12037" width="7.42578125" style="189" customWidth="1"/>
    <col min="12038" max="12043" width="0" style="189" hidden="1" customWidth="1"/>
    <col min="12044" max="12044" width="7.85546875" style="189" customWidth="1"/>
    <col min="12045" max="12283" width="11.42578125" style="189"/>
    <col min="12284" max="12284" width="18.140625" style="189" customWidth="1"/>
    <col min="12285" max="12285" width="8" style="189" bestFit="1" customWidth="1"/>
    <col min="12286" max="12286" width="7.42578125" style="189" bestFit="1" customWidth="1"/>
    <col min="12287" max="12288" width="7.42578125" style="189" customWidth="1"/>
    <col min="12289" max="12289" width="8" style="189" bestFit="1" customWidth="1"/>
    <col min="12290" max="12290" width="7.42578125" style="189" bestFit="1" customWidth="1"/>
    <col min="12291" max="12293" width="7.42578125" style="189" customWidth="1"/>
    <col min="12294" max="12299" width="0" style="189" hidden="1" customWidth="1"/>
    <col min="12300" max="12300" width="7.85546875" style="189" customWidth="1"/>
    <col min="12301" max="12539" width="11.42578125" style="189"/>
    <col min="12540" max="12540" width="18.140625" style="189" customWidth="1"/>
    <col min="12541" max="12541" width="8" style="189" bestFit="1" customWidth="1"/>
    <col min="12542" max="12542" width="7.42578125" style="189" bestFit="1" customWidth="1"/>
    <col min="12543" max="12544" width="7.42578125" style="189" customWidth="1"/>
    <col min="12545" max="12545" width="8" style="189" bestFit="1" customWidth="1"/>
    <col min="12546" max="12546" width="7.42578125" style="189" bestFit="1" customWidth="1"/>
    <col min="12547" max="12549" width="7.42578125" style="189" customWidth="1"/>
    <col min="12550" max="12555" width="0" style="189" hidden="1" customWidth="1"/>
    <col min="12556" max="12556" width="7.85546875" style="189" customWidth="1"/>
    <col min="12557" max="12795" width="11.42578125" style="189"/>
    <col min="12796" max="12796" width="18.140625" style="189" customWidth="1"/>
    <col min="12797" max="12797" width="8" style="189" bestFit="1" customWidth="1"/>
    <col min="12798" max="12798" width="7.42578125" style="189" bestFit="1" customWidth="1"/>
    <col min="12799" max="12800" width="7.42578125" style="189" customWidth="1"/>
    <col min="12801" max="12801" width="8" style="189" bestFit="1" customWidth="1"/>
    <col min="12802" max="12802" width="7.42578125" style="189" bestFit="1" customWidth="1"/>
    <col min="12803" max="12805" width="7.42578125" style="189" customWidth="1"/>
    <col min="12806" max="12811" width="0" style="189" hidden="1" customWidth="1"/>
    <col min="12812" max="12812" width="7.85546875" style="189" customWidth="1"/>
    <col min="12813" max="13051" width="11.42578125" style="189"/>
    <col min="13052" max="13052" width="18.140625" style="189" customWidth="1"/>
    <col min="13053" max="13053" width="8" style="189" bestFit="1" customWidth="1"/>
    <col min="13054" max="13054" width="7.42578125" style="189" bestFit="1" customWidth="1"/>
    <col min="13055" max="13056" width="7.42578125" style="189" customWidth="1"/>
    <col min="13057" max="13057" width="8" style="189" bestFit="1" customWidth="1"/>
    <col min="13058" max="13058" width="7.42578125" style="189" bestFit="1" customWidth="1"/>
    <col min="13059" max="13061" width="7.42578125" style="189" customWidth="1"/>
    <col min="13062" max="13067" width="0" style="189" hidden="1" customWidth="1"/>
    <col min="13068" max="13068" width="7.85546875" style="189" customWidth="1"/>
    <col min="13069" max="13307" width="11.42578125" style="189"/>
    <col min="13308" max="13308" width="18.140625" style="189" customWidth="1"/>
    <col min="13309" max="13309" width="8" style="189" bestFit="1" customWidth="1"/>
    <col min="13310" max="13310" width="7.42578125" style="189" bestFit="1" customWidth="1"/>
    <col min="13311" max="13312" width="7.42578125" style="189" customWidth="1"/>
    <col min="13313" max="13313" width="8" style="189" bestFit="1" customWidth="1"/>
    <col min="13314" max="13314" width="7.42578125" style="189" bestFit="1" customWidth="1"/>
    <col min="13315" max="13317" width="7.42578125" style="189" customWidth="1"/>
    <col min="13318" max="13323" width="0" style="189" hidden="1" customWidth="1"/>
    <col min="13324" max="13324" width="7.85546875" style="189" customWidth="1"/>
    <col min="13325" max="13563" width="11.42578125" style="189"/>
    <col min="13564" max="13564" width="18.140625" style="189" customWidth="1"/>
    <col min="13565" max="13565" width="8" style="189" bestFit="1" customWidth="1"/>
    <col min="13566" max="13566" width="7.42578125" style="189" bestFit="1" customWidth="1"/>
    <col min="13567" max="13568" width="7.42578125" style="189" customWidth="1"/>
    <col min="13569" max="13569" width="8" style="189" bestFit="1" customWidth="1"/>
    <col min="13570" max="13570" width="7.42578125" style="189" bestFit="1" customWidth="1"/>
    <col min="13571" max="13573" width="7.42578125" style="189" customWidth="1"/>
    <col min="13574" max="13579" width="0" style="189" hidden="1" customWidth="1"/>
    <col min="13580" max="13580" width="7.85546875" style="189" customWidth="1"/>
    <col min="13581" max="13819" width="11.42578125" style="189"/>
    <col min="13820" max="13820" width="18.140625" style="189" customWidth="1"/>
    <col min="13821" max="13821" width="8" style="189" bestFit="1" customWidth="1"/>
    <col min="13822" max="13822" width="7.42578125" style="189" bestFit="1" customWidth="1"/>
    <col min="13823" max="13824" width="7.42578125" style="189" customWidth="1"/>
    <col min="13825" max="13825" width="8" style="189" bestFit="1" customWidth="1"/>
    <col min="13826" max="13826" width="7.42578125" style="189" bestFit="1" customWidth="1"/>
    <col min="13827" max="13829" width="7.42578125" style="189" customWidth="1"/>
    <col min="13830" max="13835" width="0" style="189" hidden="1" customWidth="1"/>
    <col min="13836" max="13836" width="7.85546875" style="189" customWidth="1"/>
    <col min="13837" max="14075" width="11.42578125" style="189"/>
    <col min="14076" max="14076" width="18.140625" style="189" customWidth="1"/>
    <col min="14077" max="14077" width="8" style="189" bestFit="1" customWidth="1"/>
    <col min="14078" max="14078" width="7.42578125" style="189" bestFit="1" customWidth="1"/>
    <col min="14079" max="14080" width="7.42578125" style="189" customWidth="1"/>
    <col min="14081" max="14081" width="8" style="189" bestFit="1" customWidth="1"/>
    <col min="14082" max="14082" width="7.42578125" style="189" bestFit="1" customWidth="1"/>
    <col min="14083" max="14085" width="7.42578125" style="189" customWidth="1"/>
    <col min="14086" max="14091" width="0" style="189" hidden="1" customWidth="1"/>
    <col min="14092" max="14092" width="7.85546875" style="189" customWidth="1"/>
    <col min="14093" max="14331" width="11.42578125" style="189"/>
    <col min="14332" max="14332" width="18.140625" style="189" customWidth="1"/>
    <col min="14333" max="14333" width="8" style="189" bestFit="1" customWidth="1"/>
    <col min="14334" max="14334" width="7.42578125" style="189" bestFit="1" customWidth="1"/>
    <col min="14335" max="14336" width="7.42578125" style="189" customWidth="1"/>
    <col min="14337" max="14337" width="8" style="189" bestFit="1" customWidth="1"/>
    <col min="14338" max="14338" width="7.42578125" style="189" bestFit="1" customWidth="1"/>
    <col min="14339" max="14341" width="7.42578125" style="189" customWidth="1"/>
    <col min="14342" max="14347" width="0" style="189" hidden="1" customWidth="1"/>
    <col min="14348" max="14348" width="7.85546875" style="189" customWidth="1"/>
    <col min="14349" max="14587" width="11.42578125" style="189"/>
    <col min="14588" max="14588" width="18.140625" style="189" customWidth="1"/>
    <col min="14589" max="14589" width="8" style="189" bestFit="1" customWidth="1"/>
    <col min="14590" max="14590" width="7.42578125" style="189" bestFit="1" customWidth="1"/>
    <col min="14591" max="14592" width="7.42578125" style="189" customWidth="1"/>
    <col min="14593" max="14593" width="8" style="189" bestFit="1" customWidth="1"/>
    <col min="14594" max="14594" width="7.42578125" style="189" bestFit="1" customWidth="1"/>
    <col min="14595" max="14597" width="7.42578125" style="189" customWidth="1"/>
    <col min="14598" max="14603" width="0" style="189" hidden="1" customWidth="1"/>
    <col min="14604" max="14604" width="7.85546875" style="189" customWidth="1"/>
    <col min="14605" max="14843" width="11.42578125" style="189"/>
    <col min="14844" max="14844" width="18.140625" style="189" customWidth="1"/>
    <col min="14845" max="14845" width="8" style="189" bestFit="1" customWidth="1"/>
    <col min="14846" max="14846" width="7.42578125" style="189" bestFit="1" customWidth="1"/>
    <col min="14847" max="14848" width="7.42578125" style="189" customWidth="1"/>
    <col min="14849" max="14849" width="8" style="189" bestFit="1" customWidth="1"/>
    <col min="14850" max="14850" width="7.42578125" style="189" bestFit="1" customWidth="1"/>
    <col min="14851" max="14853" width="7.42578125" style="189" customWidth="1"/>
    <col min="14854" max="14859" width="0" style="189" hidden="1" customWidth="1"/>
    <col min="14860" max="14860" width="7.85546875" style="189" customWidth="1"/>
    <col min="14861" max="15099" width="11.42578125" style="189"/>
    <col min="15100" max="15100" width="18.140625" style="189" customWidth="1"/>
    <col min="15101" max="15101" width="8" style="189" bestFit="1" customWidth="1"/>
    <col min="15102" max="15102" width="7.42578125" style="189" bestFit="1" customWidth="1"/>
    <col min="15103" max="15104" width="7.42578125" style="189" customWidth="1"/>
    <col min="15105" max="15105" width="8" style="189" bestFit="1" customWidth="1"/>
    <col min="15106" max="15106" width="7.42578125" style="189" bestFit="1" customWidth="1"/>
    <col min="15107" max="15109" width="7.42578125" style="189" customWidth="1"/>
    <col min="15110" max="15115" width="0" style="189" hidden="1" customWidth="1"/>
    <col min="15116" max="15116" width="7.85546875" style="189" customWidth="1"/>
    <col min="15117" max="15355" width="11.42578125" style="189"/>
    <col min="15356" max="15356" width="18.140625" style="189" customWidth="1"/>
    <col min="15357" max="15357" width="8" style="189" bestFit="1" customWidth="1"/>
    <col min="15358" max="15358" width="7.42578125" style="189" bestFit="1" customWidth="1"/>
    <col min="15359" max="15360" width="7.42578125" style="189" customWidth="1"/>
    <col min="15361" max="15361" width="8" style="189" bestFit="1" customWidth="1"/>
    <col min="15362" max="15362" width="7.42578125" style="189" bestFit="1" customWidth="1"/>
    <col min="15363" max="15365" width="7.42578125" style="189" customWidth="1"/>
    <col min="15366" max="15371" width="0" style="189" hidden="1" customWidth="1"/>
    <col min="15372" max="15372" width="7.85546875" style="189" customWidth="1"/>
    <col min="15373" max="15611" width="11.42578125" style="189"/>
    <col min="15612" max="15612" width="18.140625" style="189" customWidth="1"/>
    <col min="15613" max="15613" width="8" style="189" bestFit="1" customWidth="1"/>
    <col min="15614" max="15614" width="7.42578125" style="189" bestFit="1" customWidth="1"/>
    <col min="15615" max="15616" width="7.42578125" style="189" customWidth="1"/>
    <col min="15617" max="15617" width="8" style="189" bestFit="1" customWidth="1"/>
    <col min="15618" max="15618" width="7.42578125" style="189" bestFit="1" customWidth="1"/>
    <col min="15619" max="15621" width="7.42578125" style="189" customWidth="1"/>
    <col min="15622" max="15627" width="0" style="189" hidden="1" customWidth="1"/>
    <col min="15628" max="15628" width="7.85546875" style="189" customWidth="1"/>
    <col min="15629" max="15867" width="11.42578125" style="189"/>
    <col min="15868" max="15868" width="18.140625" style="189" customWidth="1"/>
    <col min="15869" max="15869" width="8" style="189" bestFit="1" customWidth="1"/>
    <col min="15870" max="15870" width="7.42578125" style="189" bestFit="1" customWidth="1"/>
    <col min="15871" max="15872" width="7.42578125" style="189" customWidth="1"/>
    <col min="15873" max="15873" width="8" style="189" bestFit="1" customWidth="1"/>
    <col min="15874" max="15874" width="7.42578125" style="189" bestFit="1" customWidth="1"/>
    <col min="15875" max="15877" width="7.42578125" style="189" customWidth="1"/>
    <col min="15878" max="15883" width="0" style="189" hidden="1" customWidth="1"/>
    <col min="15884" max="15884" width="7.85546875" style="189" customWidth="1"/>
    <col min="15885" max="16123" width="11.42578125" style="189"/>
    <col min="16124" max="16124" width="18.140625" style="189" customWidth="1"/>
    <col min="16125" max="16125" width="8" style="189" bestFit="1" customWidth="1"/>
    <col min="16126" max="16126" width="7.42578125" style="189" bestFit="1" customWidth="1"/>
    <col min="16127" max="16128" width="7.42578125" style="189" customWidth="1"/>
    <col min="16129" max="16129" width="8" style="189" bestFit="1" customWidth="1"/>
    <col min="16130" max="16130" width="7.42578125" style="189" bestFit="1" customWidth="1"/>
    <col min="16131" max="16133" width="7.42578125" style="189" customWidth="1"/>
    <col min="16134" max="16139" width="0" style="189" hidden="1" customWidth="1"/>
    <col min="16140" max="16140" width="7.85546875" style="189" customWidth="1"/>
    <col min="16141" max="16384" width="11.42578125" style="189"/>
  </cols>
  <sheetData>
    <row r="1" spans="1:16" s="190" customFormat="1" ht="14.25" customHeight="1" x14ac:dyDescent="0.2">
      <c r="B1" s="203"/>
      <c r="C1" s="203"/>
      <c r="D1" s="203"/>
      <c r="E1" s="203"/>
      <c r="F1" s="203"/>
      <c r="G1" s="203"/>
      <c r="H1" s="203"/>
      <c r="I1" s="203"/>
      <c r="J1" s="203"/>
      <c r="K1" s="203"/>
      <c r="L1" s="203"/>
    </row>
    <row r="2" spans="1:16" s="190" customFormat="1" x14ac:dyDescent="0.2">
      <c r="A2" s="217" t="s">
        <v>121</v>
      </c>
      <c r="B2" s="203"/>
      <c r="C2" s="203"/>
      <c r="D2" s="203"/>
      <c r="E2" s="203"/>
      <c r="F2" s="203"/>
      <c r="G2" s="203"/>
      <c r="H2" s="203"/>
      <c r="I2" s="203"/>
      <c r="K2" s="203"/>
      <c r="L2" s="203"/>
    </row>
    <row r="3" spans="1:16" s="190" customFormat="1" x14ac:dyDescent="0.2">
      <c r="A3" s="217" t="s">
        <v>122</v>
      </c>
      <c r="B3" s="203"/>
      <c r="C3" s="203"/>
      <c r="D3" s="203"/>
      <c r="E3" s="203"/>
      <c r="F3" s="203"/>
      <c r="G3" s="203"/>
      <c r="H3" s="203"/>
      <c r="I3" s="203"/>
      <c r="J3" s="203"/>
      <c r="K3" s="203"/>
      <c r="L3" s="203"/>
    </row>
    <row r="4" spans="1:16" s="190" customFormat="1" ht="15" x14ac:dyDescent="0.25">
      <c r="B4" s="203"/>
      <c r="C4" s="203"/>
      <c r="D4" s="203"/>
      <c r="E4" s="203"/>
      <c r="F4" s="203"/>
      <c r="G4" s="203"/>
      <c r="H4" s="203"/>
      <c r="I4" s="203"/>
      <c r="J4" s="203"/>
      <c r="K4" s="203"/>
      <c r="L4" s="359"/>
    </row>
    <row r="5" spans="1:16" s="190" customFormat="1" ht="12.75" x14ac:dyDescent="0.2">
      <c r="B5" s="425" t="s">
        <v>142</v>
      </c>
      <c r="C5" s="425"/>
      <c r="D5" s="425"/>
      <c r="E5" s="425"/>
      <c r="F5" s="425"/>
      <c r="G5" s="425"/>
      <c r="H5" s="425"/>
      <c r="I5" s="425"/>
      <c r="J5" s="425"/>
      <c r="K5" s="425"/>
      <c r="M5" s="390" t="s">
        <v>595</v>
      </c>
      <c r="O5" s="360"/>
    </row>
    <row r="6" spans="1:16" s="190" customFormat="1" ht="12.75" x14ac:dyDescent="0.2">
      <c r="B6" s="438" t="str">
        <f>'Solicitudes Regiones'!$B$6:$P$6</f>
        <v>Acumuladas de julio de 2008 a septiembre de 2018</v>
      </c>
      <c r="C6" s="438"/>
      <c r="D6" s="438"/>
      <c r="E6" s="438"/>
      <c r="F6" s="438"/>
      <c r="G6" s="438"/>
      <c r="H6" s="438"/>
      <c r="I6" s="438"/>
      <c r="J6" s="438"/>
      <c r="K6" s="438"/>
      <c r="L6" s="231"/>
    </row>
    <row r="7" spans="1:16" x14ac:dyDescent="0.2">
      <c r="B7" s="191"/>
    </row>
    <row r="8" spans="1:16" ht="15" customHeight="1" x14ac:dyDescent="0.2">
      <c r="B8" s="454" t="s">
        <v>73</v>
      </c>
      <c r="C8" s="455"/>
      <c r="D8" s="455"/>
      <c r="E8" s="455"/>
      <c r="F8" s="455"/>
      <c r="G8" s="455"/>
      <c r="H8" s="455"/>
      <c r="I8" s="455"/>
      <c r="J8" s="455"/>
      <c r="K8" s="456"/>
      <c r="L8" s="208"/>
    </row>
    <row r="9" spans="1:16" ht="20.25" customHeight="1" x14ac:dyDescent="0.2">
      <c r="B9" s="453" t="s">
        <v>74</v>
      </c>
      <c r="C9" s="454" t="s">
        <v>2</v>
      </c>
      <c r="D9" s="455"/>
      <c r="E9" s="455"/>
      <c r="F9" s="455"/>
      <c r="G9" s="455"/>
      <c r="H9" s="455"/>
      <c r="I9" s="455"/>
      <c r="J9" s="455"/>
      <c r="K9" s="456"/>
    </row>
    <row r="10" spans="1:16" ht="24" x14ac:dyDescent="0.2">
      <c r="B10" s="453"/>
      <c r="C10" s="247" t="s">
        <v>75</v>
      </c>
      <c r="D10" s="247" t="s">
        <v>76</v>
      </c>
      <c r="E10" s="247" t="s">
        <v>77</v>
      </c>
      <c r="F10" s="247" t="s">
        <v>78</v>
      </c>
      <c r="G10" s="247" t="s">
        <v>8</v>
      </c>
      <c r="H10" s="247" t="s">
        <v>79</v>
      </c>
      <c r="I10" s="247" t="s">
        <v>80</v>
      </c>
      <c r="J10" s="247" t="s">
        <v>81</v>
      </c>
      <c r="K10" s="247" t="s">
        <v>46</v>
      </c>
    </row>
    <row r="11" spans="1:16" ht="12.75" customHeight="1" x14ac:dyDescent="0.2">
      <c r="B11" s="183" t="s">
        <v>430</v>
      </c>
      <c r="C11" s="181">
        <v>5145</v>
      </c>
      <c r="D11" s="181">
        <v>1480</v>
      </c>
      <c r="E11" s="181">
        <f>C11+D11</f>
        <v>6625</v>
      </c>
      <c r="F11" s="182">
        <f>E11/$E$63</f>
        <v>3.0460470355640361E-2</v>
      </c>
      <c r="G11" s="181">
        <v>17434</v>
      </c>
      <c r="H11" s="181">
        <v>744</v>
      </c>
      <c r="I11" s="181">
        <f>G11+H11</f>
        <v>18178</v>
      </c>
      <c r="J11" s="182">
        <f>I11/$I$63</f>
        <v>3.6506772972375916E-2</v>
      </c>
      <c r="K11" s="181">
        <f t="shared" ref="K11:K62" si="0">E11+I11</f>
        <v>24803</v>
      </c>
      <c r="P11" s="194"/>
    </row>
    <row r="12" spans="1:16" ht="12.75" customHeight="1" x14ac:dyDescent="0.2">
      <c r="B12" s="183" t="s">
        <v>431</v>
      </c>
      <c r="C12" s="181">
        <v>2086</v>
      </c>
      <c r="D12" s="181">
        <v>1247</v>
      </c>
      <c r="E12" s="181">
        <f t="shared" ref="E12:E62" si="1">C12+D12</f>
        <v>3333</v>
      </c>
      <c r="F12" s="182">
        <f t="shared" ref="F12:F62" si="2">E12/$E$63</f>
        <v>1.5324490218165935E-2</v>
      </c>
      <c r="G12" s="181">
        <v>6627</v>
      </c>
      <c r="H12" s="181">
        <v>289</v>
      </c>
      <c r="I12" s="181">
        <f t="shared" ref="I12:I62" si="3">G12+H12</f>
        <v>6916</v>
      </c>
      <c r="J12" s="182">
        <f t="shared" ref="J12:J62" si="4">I12/$I$63</f>
        <v>1.388936306947694E-2</v>
      </c>
      <c r="K12" s="181">
        <f t="shared" si="0"/>
        <v>10249</v>
      </c>
      <c r="P12" s="194"/>
    </row>
    <row r="13" spans="1:16" ht="12.75" customHeight="1" x14ac:dyDescent="0.2">
      <c r="B13" s="183" t="s">
        <v>432</v>
      </c>
      <c r="C13" s="181">
        <v>5009</v>
      </c>
      <c r="D13" s="181">
        <v>2366</v>
      </c>
      <c r="E13" s="181">
        <f t="shared" si="1"/>
        <v>7375</v>
      </c>
      <c r="F13" s="182">
        <f t="shared" si="2"/>
        <v>3.3908825490241157E-2</v>
      </c>
      <c r="G13" s="181">
        <v>13644</v>
      </c>
      <c r="H13" s="181">
        <v>732</v>
      </c>
      <c r="I13" s="181">
        <f t="shared" si="3"/>
        <v>14376</v>
      </c>
      <c r="J13" s="182">
        <f t="shared" si="4"/>
        <v>2.8871238213823088E-2</v>
      </c>
      <c r="K13" s="181">
        <f t="shared" si="0"/>
        <v>21751</v>
      </c>
      <c r="P13" s="194"/>
    </row>
    <row r="14" spans="1:16" ht="12.75" customHeight="1" x14ac:dyDescent="0.2">
      <c r="B14" s="183" t="s">
        <v>433</v>
      </c>
      <c r="C14" s="181">
        <v>2282</v>
      </c>
      <c r="D14" s="181">
        <v>1096</v>
      </c>
      <c r="E14" s="181">
        <f t="shared" si="1"/>
        <v>3378</v>
      </c>
      <c r="F14" s="182">
        <f t="shared" si="2"/>
        <v>1.5531391526241983E-2</v>
      </c>
      <c r="G14" s="181">
        <v>6258</v>
      </c>
      <c r="H14" s="181">
        <v>322</v>
      </c>
      <c r="I14" s="181">
        <f t="shared" si="3"/>
        <v>6580</v>
      </c>
      <c r="J14" s="182">
        <f t="shared" si="4"/>
        <v>1.3214576199704781E-2</v>
      </c>
      <c r="K14" s="181">
        <f t="shared" si="0"/>
        <v>9958</v>
      </c>
      <c r="P14" s="194"/>
    </row>
    <row r="15" spans="1:16" ht="12.75" customHeight="1" x14ac:dyDescent="0.2">
      <c r="B15" s="183" t="s">
        <v>434</v>
      </c>
      <c r="C15" s="181">
        <v>2233</v>
      </c>
      <c r="D15" s="181">
        <v>661</v>
      </c>
      <c r="E15" s="181">
        <f t="shared" si="1"/>
        <v>2894</v>
      </c>
      <c r="F15" s="182">
        <f t="shared" si="2"/>
        <v>1.3306053012712937E-2</v>
      </c>
      <c r="G15" s="181">
        <v>7518</v>
      </c>
      <c r="H15" s="181">
        <v>271</v>
      </c>
      <c r="I15" s="181">
        <f t="shared" si="3"/>
        <v>7789</v>
      </c>
      <c r="J15" s="182">
        <f t="shared" si="4"/>
        <v>1.564260395433139E-2</v>
      </c>
      <c r="K15" s="181">
        <f t="shared" si="0"/>
        <v>10683</v>
      </c>
      <c r="P15" s="194"/>
    </row>
    <row r="16" spans="1:16" ht="12.75" customHeight="1" x14ac:dyDescent="0.2">
      <c r="B16" s="183" t="s">
        <v>435</v>
      </c>
      <c r="C16" s="181">
        <v>2804</v>
      </c>
      <c r="D16" s="181">
        <v>905</v>
      </c>
      <c r="E16" s="181">
        <f t="shared" si="1"/>
        <v>3709</v>
      </c>
      <c r="F16" s="182">
        <f t="shared" si="2"/>
        <v>1.7053265592312468E-2</v>
      </c>
      <c r="G16" s="181">
        <v>7546</v>
      </c>
      <c r="H16" s="181">
        <v>298</v>
      </c>
      <c r="I16" s="181">
        <f t="shared" si="3"/>
        <v>7844</v>
      </c>
      <c r="J16" s="182">
        <f t="shared" si="4"/>
        <v>1.5753060138371473E-2</v>
      </c>
      <c r="K16" s="181">
        <f t="shared" si="0"/>
        <v>11553</v>
      </c>
      <c r="P16" s="194"/>
    </row>
    <row r="17" spans="2:16" ht="12.75" customHeight="1" x14ac:dyDescent="0.2">
      <c r="B17" s="183" t="s">
        <v>436</v>
      </c>
      <c r="C17" s="181">
        <v>4612</v>
      </c>
      <c r="D17" s="181">
        <v>2813</v>
      </c>
      <c r="E17" s="181">
        <f t="shared" si="1"/>
        <v>7425</v>
      </c>
      <c r="F17" s="182">
        <f t="shared" si="2"/>
        <v>3.4138715832547878E-2</v>
      </c>
      <c r="G17" s="181">
        <v>12445</v>
      </c>
      <c r="H17" s="181">
        <v>918</v>
      </c>
      <c r="I17" s="181">
        <f t="shared" si="3"/>
        <v>13363</v>
      </c>
      <c r="J17" s="182">
        <f t="shared" si="4"/>
        <v>2.6836836133230242E-2</v>
      </c>
      <c r="K17" s="181">
        <f t="shared" si="0"/>
        <v>20788</v>
      </c>
      <c r="P17" s="194"/>
    </row>
    <row r="18" spans="2:16" ht="12.75" customHeight="1" x14ac:dyDescent="0.2">
      <c r="B18" s="183" t="s">
        <v>437</v>
      </c>
      <c r="C18" s="181">
        <v>3847</v>
      </c>
      <c r="D18" s="181">
        <v>741</v>
      </c>
      <c r="E18" s="181">
        <f t="shared" si="1"/>
        <v>4588</v>
      </c>
      <c r="F18" s="182">
        <f t="shared" si="2"/>
        <v>2.1094737810064598E-2</v>
      </c>
      <c r="G18" s="181">
        <v>11786</v>
      </c>
      <c r="H18" s="181">
        <v>305</v>
      </c>
      <c r="I18" s="181">
        <f t="shared" si="3"/>
        <v>12091</v>
      </c>
      <c r="J18" s="182">
        <f t="shared" si="4"/>
        <v>2.4282285840521355E-2</v>
      </c>
      <c r="K18" s="181">
        <f t="shared" si="0"/>
        <v>16679</v>
      </c>
      <c r="P18" s="194"/>
    </row>
    <row r="19" spans="2:16" ht="12.75" customHeight="1" x14ac:dyDescent="0.2">
      <c r="B19" s="183" t="s">
        <v>438</v>
      </c>
      <c r="C19" s="181">
        <v>867</v>
      </c>
      <c r="D19" s="181">
        <v>324</v>
      </c>
      <c r="E19" s="181">
        <f t="shared" si="1"/>
        <v>1191</v>
      </c>
      <c r="F19" s="182">
        <f t="shared" si="2"/>
        <v>5.4759879537460629E-3</v>
      </c>
      <c r="G19" s="181">
        <v>2472</v>
      </c>
      <c r="H19" s="181">
        <v>106</v>
      </c>
      <c r="I19" s="181">
        <f t="shared" si="3"/>
        <v>2578</v>
      </c>
      <c r="J19" s="182">
        <f t="shared" si="4"/>
        <v>5.1773825900971009E-3</v>
      </c>
      <c r="K19" s="181">
        <f t="shared" si="0"/>
        <v>3769</v>
      </c>
      <c r="P19" s="194"/>
    </row>
    <row r="20" spans="2:16" ht="12.75" customHeight="1" x14ac:dyDescent="0.2">
      <c r="B20" s="183" t="s">
        <v>439</v>
      </c>
      <c r="C20" s="181">
        <v>3395</v>
      </c>
      <c r="D20" s="181">
        <v>1318</v>
      </c>
      <c r="E20" s="181">
        <f t="shared" si="1"/>
        <v>4713</v>
      </c>
      <c r="F20" s="182">
        <f t="shared" si="2"/>
        <v>2.1669463665831397E-2</v>
      </c>
      <c r="G20" s="181">
        <v>10750</v>
      </c>
      <c r="H20" s="181">
        <v>437</v>
      </c>
      <c r="I20" s="181">
        <f t="shared" si="3"/>
        <v>11187</v>
      </c>
      <c r="J20" s="182">
        <f t="shared" si="4"/>
        <v>2.2466787833753402E-2</v>
      </c>
      <c r="K20" s="181">
        <f t="shared" si="0"/>
        <v>15900</v>
      </c>
      <c r="P20" s="194"/>
    </row>
    <row r="21" spans="2:16" ht="12.75" customHeight="1" x14ac:dyDescent="0.2">
      <c r="B21" s="183" t="s">
        <v>440</v>
      </c>
      <c r="C21" s="181">
        <v>3078</v>
      </c>
      <c r="D21" s="181">
        <v>880</v>
      </c>
      <c r="E21" s="181">
        <f t="shared" si="1"/>
        <v>3958</v>
      </c>
      <c r="F21" s="182">
        <f t="shared" si="2"/>
        <v>1.819811949699993E-2</v>
      </c>
      <c r="G21" s="181">
        <v>10347</v>
      </c>
      <c r="H21" s="181">
        <v>344</v>
      </c>
      <c r="I21" s="181">
        <f t="shared" si="3"/>
        <v>10691</v>
      </c>
      <c r="J21" s="182">
        <f t="shared" si="4"/>
        <v>2.1470673883137358E-2</v>
      </c>
      <c r="K21" s="181">
        <f t="shared" si="0"/>
        <v>14649</v>
      </c>
      <c r="P21" s="194"/>
    </row>
    <row r="22" spans="2:16" ht="22.5" customHeight="1" x14ac:dyDescent="0.2">
      <c r="B22" s="183" t="s">
        <v>441</v>
      </c>
      <c r="C22" s="181">
        <v>3623</v>
      </c>
      <c r="D22" s="181">
        <v>1572</v>
      </c>
      <c r="E22" s="181">
        <f t="shared" si="1"/>
        <v>5195</v>
      </c>
      <c r="F22" s="182">
        <f t="shared" si="2"/>
        <v>2.3885606565668176E-2</v>
      </c>
      <c r="G22" s="181">
        <v>11588</v>
      </c>
      <c r="H22" s="181">
        <v>522</v>
      </c>
      <c r="I22" s="181">
        <f t="shared" si="3"/>
        <v>12110</v>
      </c>
      <c r="J22" s="182">
        <f t="shared" si="4"/>
        <v>2.4320443431371564E-2</v>
      </c>
      <c r="K22" s="181">
        <f t="shared" si="0"/>
        <v>17305</v>
      </c>
      <c r="P22" s="194"/>
    </row>
    <row r="23" spans="2:16" ht="12.75" customHeight="1" x14ac:dyDescent="0.2">
      <c r="B23" s="183" t="s">
        <v>442</v>
      </c>
      <c r="C23" s="181">
        <v>5099</v>
      </c>
      <c r="D23" s="181">
        <v>2446</v>
      </c>
      <c r="E23" s="181">
        <f t="shared" si="1"/>
        <v>7545</v>
      </c>
      <c r="F23" s="182">
        <f t="shared" si="2"/>
        <v>3.4690452654083999E-2</v>
      </c>
      <c r="G23" s="181">
        <v>17052</v>
      </c>
      <c r="H23" s="181">
        <v>768</v>
      </c>
      <c r="I23" s="181">
        <f t="shared" si="3"/>
        <v>17820</v>
      </c>
      <c r="J23" s="182">
        <f t="shared" si="4"/>
        <v>3.5787803628987716E-2</v>
      </c>
      <c r="K23" s="181">
        <f t="shared" si="0"/>
        <v>25365</v>
      </c>
      <c r="P23" s="194"/>
    </row>
    <row r="24" spans="2:16" ht="12.75" customHeight="1" x14ac:dyDescent="0.2">
      <c r="B24" s="183" t="s">
        <v>443</v>
      </c>
      <c r="C24" s="181">
        <v>3425</v>
      </c>
      <c r="D24" s="181">
        <v>1122</v>
      </c>
      <c r="E24" s="181">
        <f t="shared" si="1"/>
        <v>4547</v>
      </c>
      <c r="F24" s="182">
        <f t="shared" si="2"/>
        <v>2.0906227729373089E-2</v>
      </c>
      <c r="G24" s="181">
        <v>10895</v>
      </c>
      <c r="H24" s="181">
        <v>375</v>
      </c>
      <c r="I24" s="181">
        <f t="shared" si="3"/>
        <v>11270</v>
      </c>
      <c r="J24" s="182">
        <f t="shared" si="4"/>
        <v>2.2633476256941166E-2</v>
      </c>
      <c r="K24" s="181">
        <f t="shared" si="0"/>
        <v>15817</v>
      </c>
      <c r="P24" s="194"/>
    </row>
    <row r="25" spans="2:16" ht="12.75" customHeight="1" x14ac:dyDescent="0.2">
      <c r="B25" s="183" t="s">
        <v>444</v>
      </c>
      <c r="C25" s="181">
        <v>3575</v>
      </c>
      <c r="D25" s="181">
        <v>1909</v>
      </c>
      <c r="E25" s="181">
        <f t="shared" si="1"/>
        <v>5484</v>
      </c>
      <c r="F25" s="182">
        <f t="shared" si="2"/>
        <v>2.5214372744201016E-2</v>
      </c>
      <c r="G25" s="181">
        <v>11338</v>
      </c>
      <c r="H25" s="181">
        <v>590</v>
      </c>
      <c r="I25" s="181">
        <f t="shared" si="3"/>
        <v>11928</v>
      </c>
      <c r="J25" s="182">
        <f t="shared" si="4"/>
        <v>2.3954933876911645E-2</v>
      </c>
      <c r="K25" s="181">
        <f t="shared" si="0"/>
        <v>17412</v>
      </c>
      <c r="P25" s="194"/>
    </row>
    <row r="26" spans="2:16" ht="12.75" customHeight="1" x14ac:dyDescent="0.2">
      <c r="B26" s="183" t="s">
        <v>445</v>
      </c>
      <c r="C26" s="181">
        <v>3133</v>
      </c>
      <c r="D26" s="181">
        <v>1315</v>
      </c>
      <c r="E26" s="181">
        <f t="shared" si="1"/>
        <v>4448</v>
      </c>
      <c r="F26" s="182">
        <f t="shared" si="2"/>
        <v>2.0451044851605784E-2</v>
      </c>
      <c r="G26" s="181">
        <v>10443</v>
      </c>
      <c r="H26" s="181">
        <v>407</v>
      </c>
      <c r="I26" s="181">
        <f t="shared" si="3"/>
        <v>10850</v>
      </c>
      <c r="J26" s="182">
        <f t="shared" si="4"/>
        <v>2.1789992669725967E-2</v>
      </c>
      <c r="K26" s="181">
        <f t="shared" si="0"/>
        <v>15298</v>
      </c>
      <c r="P26" s="194"/>
    </row>
    <row r="27" spans="2:16" ht="12.75" customHeight="1" x14ac:dyDescent="0.2">
      <c r="B27" s="183" t="s">
        <v>446</v>
      </c>
      <c r="C27" s="181">
        <v>9621</v>
      </c>
      <c r="D27" s="181">
        <v>4310</v>
      </c>
      <c r="E27" s="181">
        <f t="shared" si="1"/>
        <v>13931</v>
      </c>
      <c r="F27" s="182">
        <f t="shared" si="2"/>
        <v>6.4052047173498244E-2</v>
      </c>
      <c r="G27" s="181">
        <v>30221</v>
      </c>
      <c r="H27" s="181">
        <v>1430</v>
      </c>
      <c r="I27" s="181">
        <f t="shared" si="3"/>
        <v>31651</v>
      </c>
      <c r="J27" s="182">
        <f t="shared" si="4"/>
        <v>6.3564521473686325E-2</v>
      </c>
      <c r="K27" s="181">
        <f t="shared" si="0"/>
        <v>45582</v>
      </c>
      <c r="P27" s="194"/>
    </row>
    <row r="28" spans="2:16" ht="12.75" customHeight="1" x14ac:dyDescent="0.2">
      <c r="B28" s="183" t="s">
        <v>447</v>
      </c>
      <c r="C28" s="181">
        <v>422</v>
      </c>
      <c r="D28" s="181">
        <v>161</v>
      </c>
      <c r="E28" s="181">
        <f t="shared" si="1"/>
        <v>583</v>
      </c>
      <c r="F28" s="182">
        <f t="shared" si="2"/>
        <v>2.6805213912963516E-3</v>
      </c>
      <c r="G28" s="181">
        <v>993</v>
      </c>
      <c r="H28" s="181">
        <v>33</v>
      </c>
      <c r="I28" s="181">
        <f t="shared" si="3"/>
        <v>1026</v>
      </c>
      <c r="J28" s="182">
        <f t="shared" si="4"/>
        <v>2.0605099059114143E-3</v>
      </c>
      <c r="K28" s="181">
        <f t="shared" si="0"/>
        <v>1609</v>
      </c>
      <c r="P28" s="194"/>
    </row>
    <row r="29" spans="2:16" ht="12.75" customHeight="1" x14ac:dyDescent="0.2">
      <c r="B29" s="183" t="s">
        <v>448</v>
      </c>
      <c r="C29" s="181">
        <v>1293</v>
      </c>
      <c r="D29" s="181">
        <v>952</v>
      </c>
      <c r="E29" s="181">
        <f t="shared" si="1"/>
        <v>2245</v>
      </c>
      <c r="F29" s="182">
        <f t="shared" si="2"/>
        <v>1.0322076369571715E-2</v>
      </c>
      <c r="G29" s="181">
        <v>3079</v>
      </c>
      <c r="H29" s="181">
        <v>212</v>
      </c>
      <c r="I29" s="181">
        <f t="shared" si="3"/>
        <v>3291</v>
      </c>
      <c r="J29" s="182">
        <f t="shared" si="4"/>
        <v>6.6092963941076647E-3</v>
      </c>
      <c r="K29" s="181">
        <f t="shared" si="0"/>
        <v>5536</v>
      </c>
      <c r="P29" s="194"/>
    </row>
    <row r="30" spans="2:16" ht="12.75" customHeight="1" x14ac:dyDescent="0.2">
      <c r="B30" s="183" t="s">
        <v>449</v>
      </c>
      <c r="C30" s="181">
        <v>423</v>
      </c>
      <c r="D30" s="181">
        <v>219</v>
      </c>
      <c r="E30" s="181">
        <f t="shared" si="1"/>
        <v>642</v>
      </c>
      <c r="F30" s="182">
        <f t="shared" si="2"/>
        <v>2.9517919952182807E-3</v>
      </c>
      <c r="G30" s="181">
        <v>1121</v>
      </c>
      <c r="H30" s="181">
        <v>77</v>
      </c>
      <c r="I30" s="181">
        <f t="shared" si="3"/>
        <v>1198</v>
      </c>
      <c r="J30" s="182">
        <f t="shared" si="4"/>
        <v>2.405936517818591E-3</v>
      </c>
      <c r="K30" s="181">
        <f t="shared" si="0"/>
        <v>1840</v>
      </c>
      <c r="P30" s="194"/>
    </row>
    <row r="31" spans="2:16" ht="12.75" customHeight="1" x14ac:dyDescent="0.2">
      <c r="B31" s="183" t="s">
        <v>450</v>
      </c>
      <c r="C31" s="181">
        <v>1571</v>
      </c>
      <c r="D31" s="181">
        <v>635</v>
      </c>
      <c r="E31" s="181">
        <f t="shared" si="1"/>
        <v>2206</v>
      </c>
      <c r="F31" s="182">
        <f t="shared" si="2"/>
        <v>1.0142761902572473E-2</v>
      </c>
      <c r="G31" s="181">
        <v>5637</v>
      </c>
      <c r="H31" s="181">
        <v>302</v>
      </c>
      <c r="I31" s="181">
        <f t="shared" si="3"/>
        <v>5939</v>
      </c>
      <c r="J31" s="182">
        <f t="shared" si="4"/>
        <v>1.1927259582073966E-2</v>
      </c>
      <c r="K31" s="181">
        <f t="shared" si="0"/>
        <v>8145</v>
      </c>
      <c r="P31" s="194"/>
    </row>
    <row r="32" spans="2:16" ht="12.75" customHeight="1" x14ac:dyDescent="0.2">
      <c r="B32" s="183" t="s">
        <v>451</v>
      </c>
      <c r="C32" s="181">
        <v>421</v>
      </c>
      <c r="D32" s="181">
        <v>176</v>
      </c>
      <c r="E32" s="181">
        <f t="shared" si="1"/>
        <v>597</v>
      </c>
      <c r="F32" s="182">
        <f t="shared" si="2"/>
        <v>2.7448906871422331E-3</v>
      </c>
      <c r="G32" s="181">
        <v>1288</v>
      </c>
      <c r="H32" s="181">
        <v>86</v>
      </c>
      <c r="I32" s="181">
        <f t="shared" si="3"/>
        <v>1374</v>
      </c>
      <c r="J32" s="182">
        <f t="shared" si="4"/>
        <v>2.7593963067468644E-3</v>
      </c>
      <c r="K32" s="181">
        <f t="shared" si="0"/>
        <v>1971</v>
      </c>
      <c r="P32" s="194"/>
    </row>
    <row r="33" spans="2:16" ht="12.75" customHeight="1" x14ac:dyDescent="0.2">
      <c r="B33" s="183" t="s">
        <v>452</v>
      </c>
      <c r="C33" s="181">
        <v>128</v>
      </c>
      <c r="D33" s="181">
        <v>75</v>
      </c>
      <c r="E33" s="181">
        <f t="shared" si="1"/>
        <v>203</v>
      </c>
      <c r="F33" s="182">
        <f t="shared" si="2"/>
        <v>9.3335478976528199E-4</v>
      </c>
      <c r="G33" s="181">
        <v>428</v>
      </c>
      <c r="H33" s="181">
        <v>18</v>
      </c>
      <c r="I33" s="181">
        <f t="shared" si="3"/>
        <v>446</v>
      </c>
      <c r="J33" s="182">
        <f t="shared" si="4"/>
        <v>8.9569923785233008E-4</v>
      </c>
      <c r="K33" s="181">
        <f t="shared" si="0"/>
        <v>649</v>
      </c>
      <c r="P33" s="194"/>
    </row>
    <row r="34" spans="2:16" ht="12.75" customHeight="1" x14ac:dyDescent="0.2">
      <c r="B34" s="183" t="s">
        <v>453</v>
      </c>
      <c r="C34" s="181">
        <v>895</v>
      </c>
      <c r="D34" s="181">
        <v>322</v>
      </c>
      <c r="E34" s="181">
        <f t="shared" si="1"/>
        <v>1217</v>
      </c>
      <c r="F34" s="182">
        <f t="shared" si="2"/>
        <v>5.595530931745557E-3</v>
      </c>
      <c r="G34" s="181">
        <v>2223</v>
      </c>
      <c r="H34" s="181">
        <v>133</v>
      </c>
      <c r="I34" s="181">
        <f t="shared" si="3"/>
        <v>2356</v>
      </c>
      <c r="J34" s="182">
        <f t="shared" si="4"/>
        <v>4.7315412654262102E-3</v>
      </c>
      <c r="K34" s="181">
        <f t="shared" si="0"/>
        <v>3573</v>
      </c>
      <c r="P34" s="194"/>
    </row>
    <row r="35" spans="2:16" ht="12.75" customHeight="1" x14ac:dyDescent="0.2">
      <c r="B35" s="183" t="s">
        <v>454</v>
      </c>
      <c r="C35" s="181">
        <v>368</v>
      </c>
      <c r="D35" s="181">
        <v>184</v>
      </c>
      <c r="E35" s="181">
        <f t="shared" si="1"/>
        <v>552</v>
      </c>
      <c r="F35" s="182">
        <f t="shared" si="2"/>
        <v>2.5379893790661856E-3</v>
      </c>
      <c r="G35" s="181">
        <v>666</v>
      </c>
      <c r="H35" s="181">
        <v>47</v>
      </c>
      <c r="I35" s="181">
        <f t="shared" si="3"/>
        <v>713</v>
      </c>
      <c r="J35" s="182">
        <f t="shared" si="4"/>
        <v>1.4319138040105636E-3</v>
      </c>
      <c r="K35" s="181">
        <f t="shared" si="0"/>
        <v>1265</v>
      </c>
      <c r="P35" s="194"/>
    </row>
    <row r="36" spans="2:16" ht="12.75" customHeight="1" x14ac:dyDescent="0.2">
      <c r="B36" s="183" t="s">
        <v>455</v>
      </c>
      <c r="C36" s="181">
        <v>903</v>
      </c>
      <c r="D36" s="181">
        <v>395</v>
      </c>
      <c r="E36" s="181">
        <f t="shared" si="1"/>
        <v>1298</v>
      </c>
      <c r="F36" s="182">
        <f t="shared" si="2"/>
        <v>5.9679532862824429E-3</v>
      </c>
      <c r="G36" s="181">
        <v>2354</v>
      </c>
      <c r="H36" s="181">
        <v>111</v>
      </c>
      <c r="I36" s="181">
        <f t="shared" si="3"/>
        <v>2465</v>
      </c>
      <c r="J36" s="182">
        <f t="shared" si="4"/>
        <v>4.9504453392511067E-3</v>
      </c>
      <c r="K36" s="181">
        <f t="shared" si="0"/>
        <v>3763</v>
      </c>
      <c r="P36" s="194"/>
    </row>
    <row r="37" spans="2:16" ht="12.75" customHeight="1" x14ac:dyDescent="0.2">
      <c r="B37" s="183" t="s">
        <v>456</v>
      </c>
      <c r="C37" s="181">
        <v>1154</v>
      </c>
      <c r="D37" s="181">
        <v>529</v>
      </c>
      <c r="E37" s="181">
        <f t="shared" si="1"/>
        <v>1683</v>
      </c>
      <c r="F37" s="182">
        <f t="shared" si="2"/>
        <v>7.7381089220441845E-3</v>
      </c>
      <c r="G37" s="181">
        <v>3905</v>
      </c>
      <c r="H37" s="181">
        <v>196</v>
      </c>
      <c r="I37" s="181">
        <f t="shared" si="3"/>
        <v>4101</v>
      </c>
      <c r="J37" s="182">
        <f t="shared" si="4"/>
        <v>8.236014740879833E-3</v>
      </c>
      <c r="K37" s="181">
        <f t="shared" si="0"/>
        <v>5784</v>
      </c>
      <c r="P37" s="194"/>
    </row>
    <row r="38" spans="2:16" ht="12.75" customHeight="1" x14ac:dyDescent="0.2">
      <c r="B38" s="183" t="s">
        <v>457</v>
      </c>
      <c r="C38" s="181">
        <v>1884</v>
      </c>
      <c r="D38" s="181">
        <v>764</v>
      </c>
      <c r="E38" s="181">
        <f t="shared" si="1"/>
        <v>2648</v>
      </c>
      <c r="F38" s="182">
        <f t="shared" si="2"/>
        <v>1.2174992528563876E-2</v>
      </c>
      <c r="G38" s="181">
        <v>6944</v>
      </c>
      <c r="H38" s="181">
        <v>345</v>
      </c>
      <c r="I38" s="181">
        <f t="shared" si="3"/>
        <v>7289</v>
      </c>
      <c r="J38" s="182">
        <f t="shared" si="4"/>
        <v>1.4638456826694247E-2</v>
      </c>
      <c r="K38" s="181">
        <f t="shared" si="0"/>
        <v>9937</v>
      </c>
      <c r="P38" s="194"/>
    </row>
    <row r="39" spans="2:16" ht="12.75" customHeight="1" x14ac:dyDescent="0.2">
      <c r="B39" s="183" t="s">
        <v>458</v>
      </c>
      <c r="C39" s="181">
        <v>2279</v>
      </c>
      <c r="D39" s="181">
        <v>1284</v>
      </c>
      <c r="E39" s="181">
        <f t="shared" si="1"/>
        <v>3563</v>
      </c>
      <c r="F39" s="182">
        <f t="shared" si="2"/>
        <v>1.6381985792776846E-2</v>
      </c>
      <c r="G39" s="181">
        <v>7071</v>
      </c>
      <c r="H39" s="181">
        <v>518</v>
      </c>
      <c r="I39" s="181">
        <f t="shared" si="3"/>
        <v>7589</v>
      </c>
      <c r="J39" s="182">
        <f t="shared" si="4"/>
        <v>1.5240945103276532E-2</v>
      </c>
      <c r="K39" s="181">
        <f t="shared" si="0"/>
        <v>11152</v>
      </c>
      <c r="P39" s="194"/>
    </row>
    <row r="40" spans="2:16" ht="12.75" customHeight="1" x14ac:dyDescent="0.2">
      <c r="B40" s="183" t="s">
        <v>459</v>
      </c>
      <c r="C40" s="181">
        <v>4253</v>
      </c>
      <c r="D40" s="181">
        <v>2266</v>
      </c>
      <c r="E40" s="181">
        <f t="shared" si="1"/>
        <v>6519</v>
      </c>
      <c r="F40" s="182">
        <f t="shared" si="2"/>
        <v>2.9973102829950114E-2</v>
      </c>
      <c r="G40" s="181">
        <v>13496</v>
      </c>
      <c r="H40" s="181">
        <v>780</v>
      </c>
      <c r="I40" s="181">
        <f t="shared" si="3"/>
        <v>14276</v>
      </c>
      <c r="J40" s="182">
        <f t="shared" si="4"/>
        <v>2.8670408788295663E-2</v>
      </c>
      <c r="K40" s="181">
        <f t="shared" si="0"/>
        <v>20795</v>
      </c>
      <c r="P40" s="194"/>
    </row>
    <row r="41" spans="2:16" ht="12.75" customHeight="1" x14ac:dyDescent="0.2">
      <c r="B41" s="183" t="s">
        <v>460</v>
      </c>
      <c r="C41" s="181">
        <v>4645</v>
      </c>
      <c r="D41" s="181">
        <v>1498</v>
      </c>
      <c r="E41" s="181">
        <f t="shared" si="1"/>
        <v>6143</v>
      </c>
      <c r="F41" s="182">
        <f t="shared" si="2"/>
        <v>2.8244327455803582E-2</v>
      </c>
      <c r="G41" s="181">
        <v>14165</v>
      </c>
      <c r="H41" s="181">
        <v>632</v>
      </c>
      <c r="I41" s="181">
        <f t="shared" si="3"/>
        <v>14797</v>
      </c>
      <c r="J41" s="182">
        <f t="shared" si="4"/>
        <v>2.9716730095293561E-2</v>
      </c>
      <c r="K41" s="181">
        <f t="shared" si="0"/>
        <v>20940</v>
      </c>
      <c r="P41" s="194"/>
    </row>
    <row r="42" spans="2:16" ht="12.75" customHeight="1" x14ac:dyDescent="0.2">
      <c r="B42" s="183" t="s">
        <v>461</v>
      </c>
      <c r="C42" s="181">
        <v>4613</v>
      </c>
      <c r="D42" s="181">
        <v>1774</v>
      </c>
      <c r="E42" s="181">
        <f t="shared" si="1"/>
        <v>6387</v>
      </c>
      <c r="F42" s="182">
        <f t="shared" si="2"/>
        <v>2.9366192326260372E-2</v>
      </c>
      <c r="G42" s="181">
        <v>14383</v>
      </c>
      <c r="H42" s="181">
        <v>619</v>
      </c>
      <c r="I42" s="181">
        <f t="shared" si="3"/>
        <v>15002</v>
      </c>
      <c r="J42" s="182">
        <f t="shared" si="4"/>
        <v>3.012843041762479E-2</v>
      </c>
      <c r="K42" s="181">
        <f t="shared" si="0"/>
        <v>21389</v>
      </c>
      <c r="P42" s="194"/>
    </row>
    <row r="43" spans="2:16" ht="12.75" customHeight="1" x14ac:dyDescent="0.2">
      <c r="B43" s="183" t="s">
        <v>462</v>
      </c>
      <c r="C43" s="181">
        <v>1803</v>
      </c>
      <c r="D43" s="181">
        <v>1470</v>
      </c>
      <c r="E43" s="181">
        <f t="shared" si="1"/>
        <v>3273</v>
      </c>
      <c r="F43" s="182">
        <f t="shared" si="2"/>
        <v>1.5048621807397871E-2</v>
      </c>
      <c r="G43" s="181">
        <v>5236</v>
      </c>
      <c r="H43" s="181">
        <v>382</v>
      </c>
      <c r="I43" s="181">
        <f t="shared" si="3"/>
        <v>5618</v>
      </c>
      <c r="J43" s="182">
        <f t="shared" si="4"/>
        <v>1.128259712613092E-2</v>
      </c>
      <c r="K43" s="181">
        <f t="shared" si="0"/>
        <v>8891</v>
      </c>
      <c r="P43" s="194"/>
    </row>
    <row r="44" spans="2:16" ht="12.75" customHeight="1" x14ac:dyDescent="0.2">
      <c r="B44" s="183" t="s">
        <v>463</v>
      </c>
      <c r="C44" s="181">
        <v>2774</v>
      </c>
      <c r="D44" s="181">
        <v>760</v>
      </c>
      <c r="E44" s="181">
        <f t="shared" si="1"/>
        <v>3534</v>
      </c>
      <c r="F44" s="182">
        <f t="shared" si="2"/>
        <v>1.6248649394238947E-2</v>
      </c>
      <c r="G44" s="181">
        <v>7830</v>
      </c>
      <c r="H44" s="181">
        <v>285</v>
      </c>
      <c r="I44" s="181">
        <f t="shared" si="3"/>
        <v>8115</v>
      </c>
      <c r="J44" s="182">
        <f t="shared" si="4"/>
        <v>1.6297307881550805E-2</v>
      </c>
      <c r="K44" s="181">
        <f t="shared" si="0"/>
        <v>11649</v>
      </c>
      <c r="P44" s="194"/>
    </row>
    <row r="45" spans="2:16" ht="12.75" customHeight="1" x14ac:dyDescent="0.2">
      <c r="B45" s="183" t="s">
        <v>464</v>
      </c>
      <c r="C45" s="181">
        <v>3359</v>
      </c>
      <c r="D45" s="181">
        <v>1317</v>
      </c>
      <c r="E45" s="181">
        <f t="shared" si="1"/>
        <v>4676</v>
      </c>
      <c r="F45" s="182">
        <f t="shared" si="2"/>
        <v>2.1499344812524426E-2</v>
      </c>
      <c r="G45" s="181">
        <v>8903</v>
      </c>
      <c r="H45" s="181">
        <v>404</v>
      </c>
      <c r="I45" s="181">
        <f t="shared" si="3"/>
        <v>9307</v>
      </c>
      <c r="J45" s="182">
        <f t="shared" si="4"/>
        <v>1.8691194633837751E-2</v>
      </c>
      <c r="K45" s="181">
        <f t="shared" si="0"/>
        <v>13983</v>
      </c>
      <c r="P45" s="194"/>
    </row>
    <row r="46" spans="2:16" ht="12.75" customHeight="1" x14ac:dyDescent="0.2">
      <c r="B46" s="183" t="s">
        <v>465</v>
      </c>
      <c r="C46" s="181">
        <v>3548</v>
      </c>
      <c r="D46" s="181">
        <v>1646</v>
      </c>
      <c r="E46" s="181">
        <f t="shared" si="1"/>
        <v>5194</v>
      </c>
      <c r="F46" s="182">
        <f t="shared" si="2"/>
        <v>2.3881008758822042E-2</v>
      </c>
      <c r="G46" s="181">
        <v>10635</v>
      </c>
      <c r="H46" s="181">
        <v>547</v>
      </c>
      <c r="I46" s="181">
        <f t="shared" si="3"/>
        <v>11182</v>
      </c>
      <c r="J46" s="182">
        <f t="shared" si="4"/>
        <v>2.2456746362477031E-2</v>
      </c>
      <c r="K46" s="181">
        <f t="shared" si="0"/>
        <v>16376</v>
      </c>
      <c r="P46" s="194"/>
    </row>
    <row r="47" spans="2:16" ht="12.75" customHeight="1" x14ac:dyDescent="0.2">
      <c r="B47" s="183" t="s">
        <v>466</v>
      </c>
      <c r="C47" s="181">
        <v>3347</v>
      </c>
      <c r="D47" s="181">
        <v>1832</v>
      </c>
      <c r="E47" s="181">
        <f t="shared" si="1"/>
        <v>5179</v>
      </c>
      <c r="F47" s="182">
        <f t="shared" si="2"/>
        <v>2.3812041656130024E-2</v>
      </c>
      <c r="G47" s="181">
        <v>9359</v>
      </c>
      <c r="H47" s="181">
        <v>503</v>
      </c>
      <c r="I47" s="181">
        <f t="shared" si="3"/>
        <v>9862</v>
      </c>
      <c r="J47" s="182">
        <f t="shared" si="4"/>
        <v>1.9805797945514975E-2</v>
      </c>
      <c r="K47" s="181">
        <f t="shared" si="0"/>
        <v>15041</v>
      </c>
      <c r="P47" s="194"/>
    </row>
    <row r="48" spans="2:16" ht="12.75" customHeight="1" x14ac:dyDescent="0.2">
      <c r="B48" s="183" t="s">
        <v>467</v>
      </c>
      <c r="C48" s="181">
        <v>484</v>
      </c>
      <c r="D48" s="181">
        <v>225</v>
      </c>
      <c r="E48" s="181">
        <f t="shared" si="1"/>
        <v>709</v>
      </c>
      <c r="F48" s="182">
        <f t="shared" si="2"/>
        <v>3.2598450539092854E-3</v>
      </c>
      <c r="G48" s="181">
        <v>1342</v>
      </c>
      <c r="H48" s="181">
        <v>67</v>
      </c>
      <c r="I48" s="181">
        <f t="shared" si="3"/>
        <v>1409</v>
      </c>
      <c r="J48" s="182">
        <f t="shared" si="4"/>
        <v>2.8296866056814643E-3</v>
      </c>
      <c r="K48" s="181">
        <f t="shared" si="0"/>
        <v>2118</v>
      </c>
      <c r="P48" s="194"/>
    </row>
    <row r="49" spans="2:16" ht="12.75" customHeight="1" x14ac:dyDescent="0.2">
      <c r="B49" s="183" t="s">
        <v>468</v>
      </c>
      <c r="C49" s="181">
        <v>1289</v>
      </c>
      <c r="D49" s="181">
        <v>632</v>
      </c>
      <c r="E49" s="181">
        <f t="shared" si="1"/>
        <v>1921</v>
      </c>
      <c r="F49" s="182">
        <f t="shared" si="2"/>
        <v>8.8323869514241714E-3</v>
      </c>
      <c r="G49" s="181">
        <v>4213</v>
      </c>
      <c r="H49" s="181">
        <v>205</v>
      </c>
      <c r="I49" s="181">
        <f t="shared" si="3"/>
        <v>4418</v>
      </c>
      <c r="J49" s="182">
        <f t="shared" si="4"/>
        <v>8.8726440198017807E-3</v>
      </c>
      <c r="K49" s="181">
        <f t="shared" si="0"/>
        <v>6339</v>
      </c>
      <c r="P49" s="194"/>
    </row>
    <row r="50" spans="2:16" ht="12.75" customHeight="1" x14ac:dyDescent="0.2">
      <c r="B50" s="183" t="s">
        <v>469</v>
      </c>
      <c r="C50" s="181">
        <v>6300</v>
      </c>
      <c r="D50" s="181">
        <v>3237</v>
      </c>
      <c r="E50" s="181">
        <f t="shared" si="1"/>
        <v>9537</v>
      </c>
      <c r="F50" s="182">
        <f t="shared" si="2"/>
        <v>4.3849283891583712E-2</v>
      </c>
      <c r="G50" s="181">
        <v>18433</v>
      </c>
      <c r="H50" s="181">
        <v>1160</v>
      </c>
      <c r="I50" s="181">
        <f t="shared" si="3"/>
        <v>19593</v>
      </c>
      <c r="J50" s="182">
        <f t="shared" si="4"/>
        <v>3.9348509343589022E-2</v>
      </c>
      <c r="K50" s="181">
        <f t="shared" si="0"/>
        <v>29130</v>
      </c>
      <c r="P50" s="194"/>
    </row>
    <row r="51" spans="2:16" ht="12.75" customHeight="1" x14ac:dyDescent="0.2">
      <c r="B51" s="183" t="s">
        <v>470</v>
      </c>
      <c r="C51" s="181">
        <v>4076</v>
      </c>
      <c r="D51" s="181">
        <v>1677</v>
      </c>
      <c r="E51" s="181">
        <f t="shared" si="1"/>
        <v>5753</v>
      </c>
      <c r="F51" s="182">
        <f t="shared" si="2"/>
        <v>2.645118278581117E-2</v>
      </c>
      <c r="G51" s="181">
        <v>12588</v>
      </c>
      <c r="H51" s="181">
        <v>590</v>
      </c>
      <c r="I51" s="181">
        <f t="shared" si="3"/>
        <v>13178</v>
      </c>
      <c r="J51" s="182">
        <f t="shared" si="4"/>
        <v>2.6465301696004497E-2</v>
      </c>
      <c r="K51" s="181">
        <f t="shared" si="0"/>
        <v>18931</v>
      </c>
      <c r="P51" s="194"/>
    </row>
    <row r="52" spans="2:16" ht="12.75" customHeight="1" x14ac:dyDescent="0.2">
      <c r="B52" s="183" t="s">
        <v>471</v>
      </c>
      <c r="C52" s="181">
        <v>4383</v>
      </c>
      <c r="D52" s="181">
        <v>2738</v>
      </c>
      <c r="E52" s="181">
        <f t="shared" si="1"/>
        <v>7121</v>
      </c>
      <c r="F52" s="182">
        <f t="shared" si="2"/>
        <v>3.2740982551323017E-2</v>
      </c>
      <c r="G52" s="181">
        <v>14729</v>
      </c>
      <c r="H52" s="181">
        <v>864</v>
      </c>
      <c r="I52" s="181">
        <f t="shared" si="3"/>
        <v>15593</v>
      </c>
      <c r="J52" s="182">
        <f t="shared" si="4"/>
        <v>3.1315332322491889E-2</v>
      </c>
      <c r="K52" s="181">
        <f t="shared" si="0"/>
        <v>22714</v>
      </c>
      <c r="P52" s="194"/>
    </row>
    <row r="53" spans="2:16" ht="12.75" customHeight="1" x14ac:dyDescent="0.2">
      <c r="B53" s="183" t="s">
        <v>472</v>
      </c>
      <c r="C53" s="181">
        <v>9952</v>
      </c>
      <c r="D53" s="181">
        <v>4131</v>
      </c>
      <c r="E53" s="181">
        <f t="shared" si="1"/>
        <v>14083</v>
      </c>
      <c r="F53" s="182">
        <f t="shared" si="2"/>
        <v>6.4750913814110675E-2</v>
      </c>
      <c r="G53" s="181">
        <v>33141</v>
      </c>
      <c r="H53" s="181">
        <v>1319</v>
      </c>
      <c r="I53" s="181">
        <f t="shared" si="3"/>
        <v>34460</v>
      </c>
      <c r="J53" s="182">
        <f t="shared" si="4"/>
        <v>6.9205820036751783E-2</v>
      </c>
      <c r="K53" s="181">
        <f t="shared" si="0"/>
        <v>48543</v>
      </c>
      <c r="P53" s="194"/>
    </row>
    <row r="54" spans="2:16" ht="12.75" customHeight="1" x14ac:dyDescent="0.2">
      <c r="B54" s="183" t="s">
        <v>473</v>
      </c>
      <c r="C54" s="181">
        <v>1399</v>
      </c>
      <c r="D54" s="181">
        <v>672</v>
      </c>
      <c r="E54" s="181">
        <f t="shared" si="1"/>
        <v>2071</v>
      </c>
      <c r="F54" s="182">
        <f t="shared" si="2"/>
        <v>9.5220579783443296E-3</v>
      </c>
      <c r="G54" s="181">
        <v>5040</v>
      </c>
      <c r="H54" s="181">
        <v>299</v>
      </c>
      <c r="I54" s="181">
        <f t="shared" si="3"/>
        <v>5339</v>
      </c>
      <c r="J54" s="182">
        <f t="shared" si="4"/>
        <v>1.0722283028909397E-2</v>
      </c>
      <c r="K54" s="181">
        <f t="shared" si="0"/>
        <v>7410</v>
      </c>
      <c r="P54" s="194"/>
    </row>
    <row r="55" spans="2:16" ht="12.75" customHeight="1" x14ac:dyDescent="0.2">
      <c r="B55" s="183" t="s">
        <v>474</v>
      </c>
      <c r="C55" s="181">
        <v>661</v>
      </c>
      <c r="D55" s="181">
        <v>345</v>
      </c>
      <c r="E55" s="181">
        <f t="shared" si="1"/>
        <v>1006</v>
      </c>
      <c r="F55" s="182">
        <f t="shared" si="2"/>
        <v>4.6253936872112005E-3</v>
      </c>
      <c r="G55" s="181">
        <v>2566</v>
      </c>
      <c r="H55" s="181">
        <v>159</v>
      </c>
      <c r="I55" s="181">
        <f t="shared" si="3"/>
        <v>2725</v>
      </c>
      <c r="J55" s="182">
        <f t="shared" si="4"/>
        <v>5.4726018456224207E-3</v>
      </c>
      <c r="K55" s="181">
        <f t="shared" si="0"/>
        <v>3731</v>
      </c>
      <c r="P55" s="194"/>
    </row>
    <row r="56" spans="2:16" ht="12.75" customHeight="1" x14ac:dyDescent="0.2">
      <c r="B56" s="183" t="s">
        <v>475</v>
      </c>
      <c r="C56" s="181">
        <v>3388</v>
      </c>
      <c r="D56" s="181">
        <v>1503</v>
      </c>
      <c r="E56" s="181">
        <f t="shared" si="1"/>
        <v>4891</v>
      </c>
      <c r="F56" s="182">
        <f t="shared" si="2"/>
        <v>2.2487873284443322E-2</v>
      </c>
      <c r="G56" s="181">
        <v>9862</v>
      </c>
      <c r="H56" s="181">
        <v>672</v>
      </c>
      <c r="I56" s="181">
        <f t="shared" si="3"/>
        <v>10534</v>
      </c>
      <c r="J56" s="182">
        <f t="shared" si="4"/>
        <v>2.1155371685059293E-2</v>
      </c>
      <c r="K56" s="181">
        <f t="shared" si="0"/>
        <v>15425</v>
      </c>
      <c r="P56" s="194"/>
    </row>
    <row r="57" spans="2:16" ht="12.75" customHeight="1" x14ac:dyDescent="0.2">
      <c r="B57" s="183" t="s">
        <v>476</v>
      </c>
      <c r="C57" s="181">
        <v>339</v>
      </c>
      <c r="D57" s="181">
        <v>211</v>
      </c>
      <c r="E57" s="181">
        <f t="shared" si="1"/>
        <v>550</v>
      </c>
      <c r="F57" s="182">
        <f t="shared" si="2"/>
        <v>2.5287937653739167E-3</v>
      </c>
      <c r="G57" s="181">
        <v>995</v>
      </c>
      <c r="H57" s="181">
        <v>77</v>
      </c>
      <c r="I57" s="181">
        <f t="shared" si="3"/>
        <v>1072</v>
      </c>
      <c r="J57" s="182">
        <f t="shared" si="4"/>
        <v>2.1528914416540311E-3</v>
      </c>
      <c r="K57" s="181">
        <f t="shared" si="0"/>
        <v>1622</v>
      </c>
      <c r="P57" s="194"/>
    </row>
    <row r="58" spans="2:16" ht="12.75" customHeight="1" x14ac:dyDescent="0.2">
      <c r="B58" s="183" t="s">
        <v>477</v>
      </c>
      <c r="C58" s="181">
        <v>1890</v>
      </c>
      <c r="D58" s="181">
        <v>296</v>
      </c>
      <c r="E58" s="181">
        <f t="shared" si="1"/>
        <v>2186</v>
      </c>
      <c r="F58" s="182">
        <f t="shared" si="2"/>
        <v>1.0050805765649784E-2</v>
      </c>
      <c r="G58" s="181">
        <v>5618</v>
      </c>
      <c r="H58" s="181">
        <v>124</v>
      </c>
      <c r="I58" s="181">
        <f t="shared" si="3"/>
        <v>5742</v>
      </c>
      <c r="J58" s="182">
        <f t="shared" si="4"/>
        <v>1.1531625613784931E-2</v>
      </c>
      <c r="K58" s="181">
        <f t="shared" si="0"/>
        <v>7928</v>
      </c>
      <c r="P58" s="194"/>
    </row>
    <row r="59" spans="2:16" ht="12.75" customHeight="1" x14ac:dyDescent="0.2">
      <c r="B59" s="183" t="s">
        <v>478</v>
      </c>
      <c r="C59" s="181">
        <v>808</v>
      </c>
      <c r="D59" s="181">
        <v>111</v>
      </c>
      <c r="E59" s="181">
        <f t="shared" si="1"/>
        <v>919</v>
      </c>
      <c r="F59" s="182">
        <f t="shared" si="2"/>
        <v>4.2253844915975079E-3</v>
      </c>
      <c r="G59" s="181">
        <v>1863</v>
      </c>
      <c r="H59" s="181">
        <v>58</v>
      </c>
      <c r="I59" s="181">
        <f t="shared" si="3"/>
        <v>1921</v>
      </c>
      <c r="J59" s="182">
        <f t="shared" si="4"/>
        <v>3.857933264381897E-3</v>
      </c>
      <c r="K59" s="181">
        <f t="shared" si="0"/>
        <v>2840</v>
      </c>
      <c r="P59" s="194"/>
    </row>
    <row r="60" spans="2:16" ht="12.75" customHeight="1" x14ac:dyDescent="0.2">
      <c r="B60" s="183" t="s">
        <v>479</v>
      </c>
      <c r="C60" s="181">
        <v>3705</v>
      </c>
      <c r="D60" s="181">
        <v>742</v>
      </c>
      <c r="E60" s="181">
        <f t="shared" si="1"/>
        <v>4447</v>
      </c>
      <c r="F60" s="182">
        <f t="shared" si="2"/>
        <v>2.044644704475965E-2</v>
      </c>
      <c r="G60" s="181">
        <v>13430</v>
      </c>
      <c r="H60" s="181">
        <v>388</v>
      </c>
      <c r="I60" s="181">
        <f t="shared" si="3"/>
        <v>13818</v>
      </c>
      <c r="J60" s="182">
        <f t="shared" si="4"/>
        <v>2.7750610019380041E-2</v>
      </c>
      <c r="K60" s="181">
        <f t="shared" si="0"/>
        <v>18265</v>
      </c>
      <c r="P60" s="194"/>
    </row>
    <row r="61" spans="2:16" ht="12.75" customHeight="1" x14ac:dyDescent="0.2">
      <c r="B61" s="183" t="s">
        <v>480</v>
      </c>
      <c r="C61" s="181">
        <v>1485</v>
      </c>
      <c r="D61" s="181">
        <v>320</v>
      </c>
      <c r="E61" s="181">
        <f t="shared" si="1"/>
        <v>1805</v>
      </c>
      <c r="F61" s="182">
        <f t="shared" si="2"/>
        <v>8.2990413572725814E-3</v>
      </c>
      <c r="G61" s="181">
        <v>4870</v>
      </c>
      <c r="H61" s="181">
        <v>154</v>
      </c>
      <c r="I61" s="181">
        <f t="shared" si="3"/>
        <v>5024</v>
      </c>
      <c r="J61" s="182">
        <f t="shared" si="4"/>
        <v>1.0089670338497997E-2</v>
      </c>
      <c r="K61" s="181">
        <f t="shared" si="0"/>
        <v>6829</v>
      </c>
      <c r="L61" s="189" t="s">
        <v>120</v>
      </c>
      <c r="P61" s="194"/>
    </row>
    <row r="62" spans="2:16" ht="12.75" customHeight="1" x14ac:dyDescent="0.2">
      <c r="B62" s="183" t="s">
        <v>481</v>
      </c>
      <c r="C62" s="181">
        <v>9163</v>
      </c>
      <c r="D62" s="181">
        <v>2652</v>
      </c>
      <c r="E62" s="181">
        <f t="shared" si="1"/>
        <v>11815</v>
      </c>
      <c r="F62" s="182">
        <f t="shared" si="2"/>
        <v>5.4323087887077862E-2</v>
      </c>
      <c r="G62" s="181">
        <v>28909</v>
      </c>
      <c r="H62" s="181">
        <v>1032</v>
      </c>
      <c r="I62" s="181">
        <f t="shared" si="3"/>
        <v>29941</v>
      </c>
      <c r="J62" s="182">
        <f t="shared" si="4"/>
        <v>6.0130338297167303E-2</v>
      </c>
      <c r="K62" s="181">
        <f t="shared" si="0"/>
        <v>41756</v>
      </c>
      <c r="P62" s="194"/>
    </row>
    <row r="63" spans="2:16" x14ac:dyDescent="0.2">
      <c r="B63" s="183" t="s">
        <v>66</v>
      </c>
      <c r="C63" s="181">
        <f t="shared" ref="C63:H63" si="5">SUM(C11:C62)</f>
        <v>153239</v>
      </c>
      <c r="D63" s="181">
        <f t="shared" si="5"/>
        <v>64256</v>
      </c>
      <c r="E63" s="183">
        <f t="shared" ref="E63" si="6">C63+D63</f>
        <v>217495</v>
      </c>
      <c r="F63" s="185">
        <f t="shared" ref="F63" si="7">E63/$E$63</f>
        <v>1</v>
      </c>
      <c r="G63" s="181">
        <f t="shared" si="5"/>
        <v>475679</v>
      </c>
      <c r="H63" s="181">
        <f t="shared" si="5"/>
        <v>22256</v>
      </c>
      <c r="I63" s="183">
        <f t="shared" ref="I63" si="8">G63+H63</f>
        <v>497935</v>
      </c>
      <c r="J63" s="185">
        <f t="shared" ref="J63" si="9">I63/$I$63</f>
        <v>1</v>
      </c>
      <c r="K63" s="183">
        <f t="shared" ref="K63:K64" si="10">E63+I63</f>
        <v>715430</v>
      </c>
      <c r="P63" s="194"/>
    </row>
    <row r="64" spans="2:16" ht="25.5" customHeight="1" x14ac:dyDescent="0.2">
      <c r="B64" s="195" t="s">
        <v>82</v>
      </c>
      <c r="C64" s="196">
        <f>+C63/$K$63</f>
        <v>0.21419146527263325</v>
      </c>
      <c r="D64" s="196">
        <f>+D63/$K$63</f>
        <v>8.9814517143536055E-2</v>
      </c>
      <c r="E64" s="197">
        <f>C64+D64</f>
        <v>0.30400598241616927</v>
      </c>
      <c r="F64" s="197"/>
      <c r="G64" s="196">
        <f>+G63/$K$63</f>
        <v>0.66488545350348738</v>
      </c>
      <c r="H64" s="196">
        <f>+H63/$K$63</f>
        <v>3.1108564080343289E-2</v>
      </c>
      <c r="I64" s="197">
        <f>G64+H64</f>
        <v>0.69599401758383062</v>
      </c>
      <c r="J64" s="197"/>
      <c r="K64" s="197">
        <f t="shared" si="10"/>
        <v>0.99999999999999989</v>
      </c>
    </row>
    <row r="65" spans="2:12" x14ac:dyDescent="0.2">
      <c r="B65" s="188"/>
      <c r="C65" s="201"/>
      <c r="D65" s="201"/>
      <c r="E65" s="201"/>
      <c r="F65" s="201"/>
      <c r="G65" s="201"/>
      <c r="H65" s="201"/>
      <c r="I65" s="201"/>
      <c r="J65" s="201"/>
      <c r="K65" s="201"/>
    </row>
    <row r="66" spans="2:12" ht="12.75" x14ac:dyDescent="0.2">
      <c r="B66" s="425" t="s">
        <v>143</v>
      </c>
      <c r="C66" s="425"/>
      <c r="D66" s="425"/>
      <c r="E66" s="425"/>
      <c r="F66" s="425"/>
      <c r="G66" s="425"/>
      <c r="H66" s="425"/>
      <c r="I66" s="425"/>
      <c r="J66" s="425"/>
      <c r="K66" s="425"/>
    </row>
    <row r="67" spans="2:12" ht="12.75" x14ac:dyDescent="0.2">
      <c r="B67" s="438" t="str">
        <f>'Solicitudes Regiones'!$B$6:$P$6</f>
        <v>Acumuladas de julio de 2008 a septiembre de 2018</v>
      </c>
      <c r="C67" s="438"/>
      <c r="D67" s="438"/>
      <c r="E67" s="438"/>
      <c r="F67" s="438"/>
      <c r="G67" s="438"/>
      <c r="H67" s="438"/>
      <c r="I67" s="438"/>
      <c r="J67" s="438"/>
      <c r="K67" s="438"/>
    </row>
    <row r="69" spans="2:12" ht="15" customHeight="1" x14ac:dyDescent="0.2">
      <c r="B69" s="453" t="s">
        <v>83</v>
      </c>
      <c r="C69" s="453"/>
      <c r="D69" s="453"/>
      <c r="E69" s="453"/>
      <c r="F69" s="453"/>
      <c r="G69" s="453"/>
      <c r="H69" s="453"/>
      <c r="I69" s="453"/>
      <c r="J69" s="453"/>
      <c r="K69" s="453"/>
      <c r="L69" s="202"/>
    </row>
    <row r="70" spans="2:12" ht="15" customHeight="1" x14ac:dyDescent="0.2">
      <c r="B70" s="453" t="s">
        <v>74</v>
      </c>
      <c r="C70" s="453" t="s">
        <v>2</v>
      </c>
      <c r="D70" s="453"/>
      <c r="E70" s="453"/>
      <c r="F70" s="453"/>
      <c r="G70" s="453"/>
      <c r="H70" s="453"/>
      <c r="I70" s="453"/>
      <c r="J70" s="453"/>
      <c r="K70" s="453"/>
    </row>
    <row r="71" spans="2:12" ht="15" customHeight="1" x14ac:dyDescent="0.2">
      <c r="B71" s="453"/>
      <c r="C71" s="187" t="s">
        <v>75</v>
      </c>
      <c r="D71" s="187" t="s">
        <v>76</v>
      </c>
      <c r="E71" s="187" t="s">
        <v>77</v>
      </c>
      <c r="F71" s="187" t="s">
        <v>78</v>
      </c>
      <c r="G71" s="187" t="s">
        <v>8</v>
      </c>
      <c r="H71" s="187" t="s">
        <v>79</v>
      </c>
      <c r="I71" s="187" t="s">
        <v>80</v>
      </c>
      <c r="J71" s="187" t="s">
        <v>81</v>
      </c>
      <c r="K71" s="187" t="s">
        <v>46</v>
      </c>
    </row>
    <row r="72" spans="2:12" ht="12.75" customHeight="1" x14ac:dyDescent="0.2">
      <c r="B72" s="183" t="s">
        <v>430</v>
      </c>
      <c r="C72" s="232">
        <v>4482</v>
      </c>
      <c r="D72" s="232">
        <v>990</v>
      </c>
      <c r="E72" s="232">
        <f>C72+D72</f>
        <v>5472</v>
      </c>
      <c r="F72" s="233">
        <f>E72/$E$124</f>
        <v>3.0943575475859263E-2</v>
      </c>
      <c r="G72" s="232">
        <v>14091</v>
      </c>
      <c r="H72" s="232">
        <v>614</v>
      </c>
      <c r="I72" s="232">
        <f>G72+H72</f>
        <v>14705</v>
      </c>
      <c r="J72" s="233">
        <f>I72/$I$124</f>
        <v>3.5307478798705355E-2</v>
      </c>
      <c r="K72" s="232">
        <f t="shared" ref="K72:K123" si="11">E72+I72</f>
        <v>20177</v>
      </c>
    </row>
    <row r="73" spans="2:12" ht="12.75" customHeight="1" x14ac:dyDescent="0.2">
      <c r="B73" s="183" t="s">
        <v>431</v>
      </c>
      <c r="C73" s="232">
        <v>1804</v>
      </c>
      <c r="D73" s="232">
        <v>767</v>
      </c>
      <c r="E73" s="232">
        <f t="shared" ref="E73:E123" si="12">C73+D73</f>
        <v>2571</v>
      </c>
      <c r="F73" s="233">
        <f t="shared" ref="F73:F123" si="13">E73/$E$124</f>
        <v>1.4538730363383436E-2</v>
      </c>
      <c r="G73" s="232">
        <v>5443</v>
      </c>
      <c r="H73" s="232">
        <v>202</v>
      </c>
      <c r="I73" s="232">
        <f t="shared" ref="I73:I123" si="14">G73+H73</f>
        <v>5645</v>
      </c>
      <c r="J73" s="233">
        <f t="shared" ref="J73:J123" si="15">I73/$I$124</f>
        <v>1.3553942048193927E-2</v>
      </c>
      <c r="K73" s="232">
        <f t="shared" si="11"/>
        <v>8216</v>
      </c>
    </row>
    <row r="74" spans="2:12" ht="12.75" customHeight="1" x14ac:dyDescent="0.2">
      <c r="B74" s="183" t="s">
        <v>432</v>
      </c>
      <c r="C74" s="232">
        <v>4460</v>
      </c>
      <c r="D74" s="232">
        <v>1473</v>
      </c>
      <c r="E74" s="232">
        <f t="shared" si="12"/>
        <v>5933</v>
      </c>
      <c r="F74" s="233">
        <f t="shared" si="13"/>
        <v>3.3550481231409537E-2</v>
      </c>
      <c r="G74" s="232">
        <v>11663</v>
      </c>
      <c r="H74" s="232">
        <v>620</v>
      </c>
      <c r="I74" s="232">
        <f t="shared" si="14"/>
        <v>12283</v>
      </c>
      <c r="J74" s="233">
        <f t="shared" si="15"/>
        <v>2.9492129349506825E-2</v>
      </c>
      <c r="K74" s="232">
        <f t="shared" si="11"/>
        <v>18216</v>
      </c>
    </row>
    <row r="75" spans="2:12" ht="12.75" customHeight="1" x14ac:dyDescent="0.2">
      <c r="B75" s="183" t="s">
        <v>433</v>
      </c>
      <c r="C75" s="232">
        <v>1946</v>
      </c>
      <c r="D75" s="232">
        <v>681</v>
      </c>
      <c r="E75" s="232">
        <f t="shared" si="12"/>
        <v>2627</v>
      </c>
      <c r="F75" s="233">
        <f t="shared" si="13"/>
        <v>1.4855404381411235E-2</v>
      </c>
      <c r="G75" s="232">
        <v>5130</v>
      </c>
      <c r="H75" s="232">
        <v>262</v>
      </c>
      <c r="I75" s="232">
        <f t="shared" si="14"/>
        <v>5392</v>
      </c>
      <c r="J75" s="233">
        <f t="shared" si="15"/>
        <v>1.2946475734962208E-2</v>
      </c>
      <c r="K75" s="232">
        <f t="shared" si="11"/>
        <v>8019</v>
      </c>
    </row>
    <row r="76" spans="2:12" ht="12.75" customHeight="1" x14ac:dyDescent="0.2">
      <c r="B76" s="183" t="s">
        <v>434</v>
      </c>
      <c r="C76" s="232">
        <v>2022</v>
      </c>
      <c r="D76" s="232">
        <v>442</v>
      </c>
      <c r="E76" s="232">
        <f t="shared" si="12"/>
        <v>2464</v>
      </c>
      <c r="F76" s="233">
        <f t="shared" si="13"/>
        <v>1.3933656793223176E-2</v>
      </c>
      <c r="G76" s="232">
        <v>6421</v>
      </c>
      <c r="H76" s="232">
        <v>233</v>
      </c>
      <c r="I76" s="232">
        <f t="shared" si="14"/>
        <v>6654</v>
      </c>
      <c r="J76" s="233">
        <f t="shared" si="15"/>
        <v>1.5976604143256405E-2</v>
      </c>
      <c r="K76" s="232">
        <f t="shared" si="11"/>
        <v>9118</v>
      </c>
    </row>
    <row r="77" spans="2:12" ht="12.75" customHeight="1" x14ac:dyDescent="0.2">
      <c r="B77" s="183" t="s">
        <v>435</v>
      </c>
      <c r="C77" s="232">
        <v>2538</v>
      </c>
      <c r="D77" s="232">
        <v>547</v>
      </c>
      <c r="E77" s="232">
        <f t="shared" si="12"/>
        <v>3085</v>
      </c>
      <c r="F77" s="233">
        <f t="shared" si="13"/>
        <v>1.7445345457424308E-2</v>
      </c>
      <c r="G77" s="232">
        <v>6388</v>
      </c>
      <c r="H77" s="232">
        <v>236</v>
      </c>
      <c r="I77" s="232">
        <f t="shared" si="14"/>
        <v>6624</v>
      </c>
      <c r="J77" s="233">
        <f t="shared" si="15"/>
        <v>1.5904572564612324E-2</v>
      </c>
      <c r="K77" s="232">
        <f t="shared" si="11"/>
        <v>9709</v>
      </c>
    </row>
    <row r="78" spans="2:12" ht="12.75" customHeight="1" x14ac:dyDescent="0.2">
      <c r="B78" s="183" t="s">
        <v>436</v>
      </c>
      <c r="C78" s="232">
        <v>4246</v>
      </c>
      <c r="D78" s="232">
        <v>1845</v>
      </c>
      <c r="E78" s="232">
        <f t="shared" si="12"/>
        <v>6091</v>
      </c>
      <c r="F78" s="233">
        <f t="shared" si="13"/>
        <v>3.4443954353702261E-2</v>
      </c>
      <c r="G78" s="232">
        <v>10914</v>
      </c>
      <c r="H78" s="232">
        <v>780</v>
      </c>
      <c r="I78" s="232">
        <f t="shared" si="14"/>
        <v>11694</v>
      </c>
      <c r="J78" s="233">
        <f t="shared" si="15"/>
        <v>2.8077909355461433E-2</v>
      </c>
      <c r="K78" s="232">
        <f t="shared" si="11"/>
        <v>17785</v>
      </c>
    </row>
    <row r="79" spans="2:12" ht="12.75" customHeight="1" x14ac:dyDescent="0.2">
      <c r="B79" s="183" t="s">
        <v>437</v>
      </c>
      <c r="C79" s="232">
        <v>2923</v>
      </c>
      <c r="D79" s="232">
        <v>586</v>
      </c>
      <c r="E79" s="232">
        <f t="shared" si="12"/>
        <v>3509</v>
      </c>
      <c r="F79" s="233">
        <f t="shared" si="13"/>
        <v>1.9843020165349078E-2</v>
      </c>
      <c r="G79" s="232">
        <v>7877</v>
      </c>
      <c r="H79" s="232">
        <v>224</v>
      </c>
      <c r="I79" s="232">
        <f t="shared" si="14"/>
        <v>8101</v>
      </c>
      <c r="J79" s="233">
        <f t="shared" si="15"/>
        <v>1.945092728652241E-2</v>
      </c>
      <c r="K79" s="232">
        <f t="shared" si="11"/>
        <v>11610</v>
      </c>
    </row>
    <row r="80" spans="2:12" ht="12.75" customHeight="1" x14ac:dyDescent="0.2">
      <c r="B80" s="183" t="s">
        <v>438</v>
      </c>
      <c r="C80" s="232">
        <v>747</v>
      </c>
      <c r="D80" s="232">
        <v>222</v>
      </c>
      <c r="E80" s="232">
        <f t="shared" si="12"/>
        <v>969</v>
      </c>
      <c r="F80" s="233">
        <f t="shared" si="13"/>
        <v>5.4795914905167442E-3</v>
      </c>
      <c r="G80" s="232">
        <v>2072</v>
      </c>
      <c r="H80" s="232">
        <v>74</v>
      </c>
      <c r="I80" s="232">
        <f t="shared" si="14"/>
        <v>2146</v>
      </c>
      <c r="J80" s="233">
        <f t="shared" si="15"/>
        <v>5.1526589256730149E-3</v>
      </c>
      <c r="K80" s="232">
        <f t="shared" si="11"/>
        <v>3115</v>
      </c>
    </row>
    <row r="81" spans="2:11" ht="12.75" customHeight="1" x14ac:dyDescent="0.2">
      <c r="B81" s="183" t="s">
        <v>439</v>
      </c>
      <c r="C81" s="232">
        <v>3055</v>
      </c>
      <c r="D81" s="232">
        <v>818</v>
      </c>
      <c r="E81" s="232">
        <f t="shared" si="12"/>
        <v>3873</v>
      </c>
      <c r="F81" s="233">
        <f t="shared" si="13"/>
        <v>2.1901401282529771E-2</v>
      </c>
      <c r="G81" s="232">
        <v>9184</v>
      </c>
      <c r="H81" s="232">
        <v>331</v>
      </c>
      <c r="I81" s="232">
        <f t="shared" si="14"/>
        <v>9515</v>
      </c>
      <c r="J81" s="233">
        <f t="shared" si="15"/>
        <v>2.2846015693279934E-2</v>
      </c>
      <c r="K81" s="232">
        <f t="shared" si="11"/>
        <v>13388</v>
      </c>
    </row>
    <row r="82" spans="2:11" ht="12.75" customHeight="1" x14ac:dyDescent="0.2">
      <c r="B82" s="183" t="s">
        <v>440</v>
      </c>
      <c r="C82" s="232">
        <v>2752</v>
      </c>
      <c r="D82" s="232">
        <v>592</v>
      </c>
      <c r="E82" s="232">
        <f t="shared" si="12"/>
        <v>3344</v>
      </c>
      <c r="F82" s="233">
        <f t="shared" si="13"/>
        <v>1.890996279080288E-2</v>
      </c>
      <c r="G82" s="232">
        <v>8808</v>
      </c>
      <c r="H82" s="232">
        <v>285</v>
      </c>
      <c r="I82" s="232">
        <f t="shared" si="14"/>
        <v>9093</v>
      </c>
      <c r="J82" s="233">
        <f t="shared" si="15"/>
        <v>2.1832771487019908E-2</v>
      </c>
      <c r="K82" s="232">
        <f t="shared" si="11"/>
        <v>12437</v>
      </c>
    </row>
    <row r="83" spans="2:11" ht="24" customHeight="1" x14ac:dyDescent="0.2">
      <c r="B83" s="183" t="s">
        <v>441</v>
      </c>
      <c r="C83" s="232">
        <v>3272</v>
      </c>
      <c r="D83" s="232">
        <v>972</v>
      </c>
      <c r="E83" s="232">
        <f t="shared" si="12"/>
        <v>4244</v>
      </c>
      <c r="F83" s="233">
        <f t="shared" si="13"/>
        <v>2.3999366651963946E-2</v>
      </c>
      <c r="G83" s="232">
        <v>9932</v>
      </c>
      <c r="H83" s="232">
        <v>408</v>
      </c>
      <c r="I83" s="232">
        <f t="shared" si="14"/>
        <v>10340</v>
      </c>
      <c r="J83" s="233">
        <f t="shared" si="15"/>
        <v>2.4826884105992066E-2</v>
      </c>
      <c r="K83" s="232">
        <f t="shared" si="11"/>
        <v>14584</v>
      </c>
    </row>
    <row r="84" spans="2:11" ht="12.75" customHeight="1" x14ac:dyDescent="0.2">
      <c r="B84" s="183" t="s">
        <v>442</v>
      </c>
      <c r="C84" s="232">
        <v>4531</v>
      </c>
      <c r="D84" s="232">
        <v>1501</v>
      </c>
      <c r="E84" s="232">
        <f t="shared" si="12"/>
        <v>6032</v>
      </c>
      <c r="F84" s="233">
        <f t="shared" si="13"/>
        <v>3.4110315656137258E-2</v>
      </c>
      <c r="G84" s="232">
        <v>14670</v>
      </c>
      <c r="H84" s="232">
        <v>615</v>
      </c>
      <c r="I84" s="232">
        <f t="shared" si="14"/>
        <v>15285</v>
      </c>
      <c r="J84" s="233">
        <f t="shared" si="15"/>
        <v>3.6700089319157518E-2</v>
      </c>
      <c r="K84" s="232">
        <f t="shared" si="11"/>
        <v>21317</v>
      </c>
    </row>
    <row r="85" spans="2:11" ht="12.75" customHeight="1" x14ac:dyDescent="0.2">
      <c r="B85" s="183" t="s">
        <v>443</v>
      </c>
      <c r="C85" s="232">
        <v>3136</v>
      </c>
      <c r="D85" s="232">
        <v>752</v>
      </c>
      <c r="E85" s="232">
        <f t="shared" si="12"/>
        <v>3888</v>
      </c>
      <c r="F85" s="233">
        <f t="shared" si="13"/>
        <v>2.1986224680215792E-2</v>
      </c>
      <c r="G85" s="232">
        <v>9519</v>
      </c>
      <c r="H85" s="232">
        <v>283</v>
      </c>
      <c r="I85" s="232">
        <f t="shared" si="14"/>
        <v>9802</v>
      </c>
      <c r="J85" s="233">
        <f t="shared" si="15"/>
        <v>2.3535117795641609E-2</v>
      </c>
      <c r="K85" s="232">
        <f t="shared" si="11"/>
        <v>13690</v>
      </c>
    </row>
    <row r="86" spans="2:11" ht="12.75" customHeight="1" x14ac:dyDescent="0.2">
      <c r="B86" s="183" t="s">
        <v>444</v>
      </c>
      <c r="C86" s="232">
        <v>3245</v>
      </c>
      <c r="D86" s="232">
        <v>1200</v>
      </c>
      <c r="E86" s="232">
        <f t="shared" si="12"/>
        <v>4445</v>
      </c>
      <c r="F86" s="233">
        <f t="shared" si="13"/>
        <v>2.5136000180956582E-2</v>
      </c>
      <c r="G86" s="232">
        <v>9784</v>
      </c>
      <c r="H86" s="232">
        <v>479</v>
      </c>
      <c r="I86" s="232">
        <f t="shared" si="14"/>
        <v>10263</v>
      </c>
      <c r="J86" s="233">
        <f t="shared" si="15"/>
        <v>2.4642003054138936E-2</v>
      </c>
      <c r="K86" s="232">
        <f t="shared" si="11"/>
        <v>14708</v>
      </c>
    </row>
    <row r="87" spans="2:11" ht="12.75" customHeight="1" x14ac:dyDescent="0.2">
      <c r="B87" s="183" t="s">
        <v>445</v>
      </c>
      <c r="C87" s="232">
        <v>2894</v>
      </c>
      <c r="D87" s="232">
        <v>776</v>
      </c>
      <c r="E87" s="232">
        <f t="shared" si="12"/>
        <v>3670</v>
      </c>
      <c r="F87" s="233">
        <f t="shared" si="13"/>
        <v>2.0753457967179E-2</v>
      </c>
      <c r="G87" s="232">
        <v>9162</v>
      </c>
      <c r="H87" s="232">
        <v>313</v>
      </c>
      <c r="I87" s="232">
        <f t="shared" si="14"/>
        <v>9475</v>
      </c>
      <c r="J87" s="233">
        <f t="shared" si="15"/>
        <v>2.2749973588421162E-2</v>
      </c>
      <c r="K87" s="232">
        <f t="shared" si="11"/>
        <v>13145</v>
      </c>
    </row>
    <row r="88" spans="2:11" ht="12.75" customHeight="1" x14ac:dyDescent="0.2">
      <c r="B88" s="183" t="s">
        <v>446</v>
      </c>
      <c r="C88" s="232">
        <v>8546</v>
      </c>
      <c r="D88" s="232">
        <v>3084</v>
      </c>
      <c r="E88" s="232">
        <f t="shared" si="12"/>
        <v>11630</v>
      </c>
      <c r="F88" s="233">
        <f t="shared" si="13"/>
        <v>6.5766407672559063E-2</v>
      </c>
      <c r="G88" s="232">
        <v>25917</v>
      </c>
      <c r="H88" s="232">
        <v>1222</v>
      </c>
      <c r="I88" s="232">
        <f t="shared" si="14"/>
        <v>27139</v>
      </c>
      <c r="J88" s="233">
        <f t="shared" si="15"/>
        <v>6.5162167094054035E-2</v>
      </c>
      <c r="K88" s="232">
        <f t="shared" si="11"/>
        <v>38769</v>
      </c>
    </row>
    <row r="89" spans="2:11" ht="12.75" customHeight="1" x14ac:dyDescent="0.2">
      <c r="B89" s="183" t="s">
        <v>447</v>
      </c>
      <c r="C89" s="232">
        <v>369</v>
      </c>
      <c r="D89" s="232">
        <v>101</v>
      </c>
      <c r="E89" s="232">
        <f t="shared" si="12"/>
        <v>470</v>
      </c>
      <c r="F89" s="233">
        <f t="shared" si="13"/>
        <v>2.6577997941618883E-3</v>
      </c>
      <c r="G89" s="232">
        <v>785</v>
      </c>
      <c r="H89" s="232">
        <v>25</v>
      </c>
      <c r="I89" s="232">
        <f t="shared" si="14"/>
        <v>810</v>
      </c>
      <c r="J89" s="233">
        <f t="shared" si="15"/>
        <v>1.9448526233900943E-3</v>
      </c>
      <c r="K89" s="232">
        <f t="shared" si="11"/>
        <v>1280</v>
      </c>
    </row>
    <row r="90" spans="2:11" ht="12.75" customHeight="1" x14ac:dyDescent="0.2">
      <c r="B90" s="183" t="s">
        <v>448</v>
      </c>
      <c r="C90" s="232">
        <v>1191</v>
      </c>
      <c r="D90" s="232">
        <v>598</v>
      </c>
      <c r="E90" s="232">
        <f t="shared" si="12"/>
        <v>1789</v>
      </c>
      <c r="F90" s="233">
        <f t="shared" si="13"/>
        <v>1.0116603897352378E-2</v>
      </c>
      <c r="G90" s="232">
        <v>2692</v>
      </c>
      <c r="H90" s="232">
        <v>178</v>
      </c>
      <c r="I90" s="232">
        <f t="shared" si="14"/>
        <v>2870</v>
      </c>
      <c r="J90" s="233">
        <f t="shared" si="15"/>
        <v>6.8910210236167533E-3</v>
      </c>
      <c r="K90" s="232">
        <f t="shared" si="11"/>
        <v>4659</v>
      </c>
    </row>
    <row r="91" spans="2:11" ht="12.75" customHeight="1" x14ac:dyDescent="0.2">
      <c r="B91" s="183" t="s">
        <v>449</v>
      </c>
      <c r="C91" s="232">
        <v>365</v>
      </c>
      <c r="D91" s="232">
        <v>116</v>
      </c>
      <c r="E91" s="232">
        <f t="shared" si="12"/>
        <v>481</v>
      </c>
      <c r="F91" s="233">
        <f t="shared" si="13"/>
        <v>2.7200036191316348E-3</v>
      </c>
      <c r="G91" s="232">
        <v>989</v>
      </c>
      <c r="H91" s="232">
        <v>58</v>
      </c>
      <c r="I91" s="232">
        <f t="shared" si="14"/>
        <v>1047</v>
      </c>
      <c r="J91" s="233">
        <f t="shared" si="15"/>
        <v>2.513902094678307E-3</v>
      </c>
      <c r="K91" s="232">
        <f t="shared" si="11"/>
        <v>1528</v>
      </c>
    </row>
    <row r="92" spans="2:11" ht="12.75" customHeight="1" x14ac:dyDescent="0.2">
      <c r="B92" s="183" t="s">
        <v>450</v>
      </c>
      <c r="C92" s="232">
        <v>1388</v>
      </c>
      <c r="D92" s="232">
        <v>444</v>
      </c>
      <c r="E92" s="232">
        <f t="shared" si="12"/>
        <v>1832</v>
      </c>
      <c r="F92" s="233">
        <f t="shared" si="13"/>
        <v>1.0359764304052296E-2</v>
      </c>
      <c r="G92" s="232">
        <v>4829</v>
      </c>
      <c r="H92" s="232">
        <v>241</v>
      </c>
      <c r="I92" s="232">
        <f t="shared" si="14"/>
        <v>5070</v>
      </c>
      <c r="J92" s="233">
        <f t="shared" si="15"/>
        <v>1.2173336790849108E-2</v>
      </c>
      <c r="K92" s="232">
        <f t="shared" si="11"/>
        <v>6902</v>
      </c>
    </row>
    <row r="93" spans="2:11" ht="12.75" customHeight="1" x14ac:dyDescent="0.2">
      <c r="B93" s="183" t="s">
        <v>451</v>
      </c>
      <c r="C93" s="232">
        <v>358</v>
      </c>
      <c r="D93" s="232">
        <v>101</v>
      </c>
      <c r="E93" s="232">
        <f t="shared" si="12"/>
        <v>459</v>
      </c>
      <c r="F93" s="233">
        <f t="shared" si="13"/>
        <v>2.5955959691921419E-3</v>
      </c>
      <c r="G93" s="232">
        <v>1076</v>
      </c>
      <c r="H93" s="232">
        <v>64</v>
      </c>
      <c r="I93" s="232">
        <f t="shared" si="14"/>
        <v>1140</v>
      </c>
      <c r="J93" s="233">
        <f t="shared" si="15"/>
        <v>2.7371999884749473E-3</v>
      </c>
      <c r="K93" s="232">
        <f t="shared" si="11"/>
        <v>1599</v>
      </c>
    </row>
    <row r="94" spans="2:11" ht="12.75" customHeight="1" x14ac:dyDescent="0.2">
      <c r="B94" s="183" t="s">
        <v>452</v>
      </c>
      <c r="C94" s="232">
        <v>119</v>
      </c>
      <c r="D94" s="232">
        <v>45</v>
      </c>
      <c r="E94" s="232">
        <f t="shared" si="12"/>
        <v>164</v>
      </c>
      <c r="F94" s="233">
        <f t="shared" si="13"/>
        <v>9.2740248136712695E-4</v>
      </c>
      <c r="G94" s="232">
        <v>379</v>
      </c>
      <c r="H94" s="232">
        <v>13</v>
      </c>
      <c r="I94" s="232">
        <f t="shared" si="14"/>
        <v>392</v>
      </c>
      <c r="J94" s="233">
        <f t="shared" si="15"/>
        <v>9.4121262761594682E-4</v>
      </c>
      <c r="K94" s="232">
        <f t="shared" si="11"/>
        <v>556</v>
      </c>
    </row>
    <row r="95" spans="2:11" ht="12.75" customHeight="1" x14ac:dyDescent="0.2">
      <c r="B95" s="183" t="s">
        <v>453</v>
      </c>
      <c r="C95" s="232">
        <v>789</v>
      </c>
      <c r="D95" s="232">
        <v>183</v>
      </c>
      <c r="E95" s="232">
        <f t="shared" si="12"/>
        <v>972</v>
      </c>
      <c r="F95" s="233">
        <f t="shared" si="13"/>
        <v>5.496556170053948E-3</v>
      </c>
      <c r="G95" s="232">
        <v>1919</v>
      </c>
      <c r="H95" s="232">
        <v>93</v>
      </c>
      <c r="I95" s="232">
        <f t="shared" si="14"/>
        <v>2012</v>
      </c>
      <c r="J95" s="233">
        <f t="shared" si="15"/>
        <v>4.830917874396135E-3</v>
      </c>
      <c r="K95" s="232">
        <f t="shared" si="11"/>
        <v>2984</v>
      </c>
    </row>
    <row r="96" spans="2:11" ht="12.75" customHeight="1" x14ac:dyDescent="0.2">
      <c r="B96" s="183" t="s">
        <v>454</v>
      </c>
      <c r="C96" s="232">
        <v>333</v>
      </c>
      <c r="D96" s="232">
        <v>87</v>
      </c>
      <c r="E96" s="232">
        <f t="shared" si="12"/>
        <v>420</v>
      </c>
      <c r="F96" s="233">
        <f t="shared" si="13"/>
        <v>2.3750551352084959E-3</v>
      </c>
      <c r="G96" s="232">
        <v>578</v>
      </c>
      <c r="H96" s="232">
        <v>36</v>
      </c>
      <c r="I96" s="232">
        <f t="shared" si="14"/>
        <v>614</v>
      </c>
      <c r="J96" s="233">
        <f t="shared" si="15"/>
        <v>1.4742463095821208E-3</v>
      </c>
      <c r="K96" s="232">
        <f t="shared" si="11"/>
        <v>1034</v>
      </c>
    </row>
    <row r="97" spans="2:11" ht="12.75" customHeight="1" x14ac:dyDescent="0.2">
      <c r="B97" s="183" t="s">
        <v>455</v>
      </c>
      <c r="C97" s="232">
        <v>802</v>
      </c>
      <c r="D97" s="232">
        <v>237</v>
      </c>
      <c r="E97" s="232">
        <f t="shared" si="12"/>
        <v>1039</v>
      </c>
      <c r="F97" s="233">
        <f t="shared" si="13"/>
        <v>5.8754340130514936E-3</v>
      </c>
      <c r="G97" s="232">
        <v>2050</v>
      </c>
      <c r="H97" s="232">
        <v>88</v>
      </c>
      <c r="I97" s="232">
        <f t="shared" si="14"/>
        <v>2138</v>
      </c>
      <c r="J97" s="233">
        <f t="shared" si="15"/>
        <v>5.1334505047012612E-3</v>
      </c>
      <c r="K97" s="232">
        <f t="shared" si="11"/>
        <v>3177</v>
      </c>
    </row>
    <row r="98" spans="2:11" ht="12.75" customHeight="1" x14ac:dyDescent="0.2">
      <c r="B98" s="183" t="s">
        <v>456</v>
      </c>
      <c r="C98" s="232">
        <v>1015</v>
      </c>
      <c r="D98" s="232">
        <v>319</v>
      </c>
      <c r="E98" s="232">
        <f t="shared" si="12"/>
        <v>1334</v>
      </c>
      <c r="F98" s="233">
        <f t="shared" si="13"/>
        <v>7.5436275008765085E-3</v>
      </c>
      <c r="G98" s="232">
        <v>3352</v>
      </c>
      <c r="H98" s="232">
        <v>145</v>
      </c>
      <c r="I98" s="232">
        <f t="shared" si="14"/>
        <v>3497</v>
      </c>
      <c r="J98" s="233">
        <f t="shared" si="15"/>
        <v>8.396481017277975E-3</v>
      </c>
      <c r="K98" s="232">
        <f t="shared" si="11"/>
        <v>4831</v>
      </c>
    </row>
    <row r="99" spans="2:11" ht="12.75" customHeight="1" x14ac:dyDescent="0.2">
      <c r="B99" s="183" t="s">
        <v>457</v>
      </c>
      <c r="C99" s="232">
        <v>1638</v>
      </c>
      <c r="D99" s="232">
        <v>488</v>
      </c>
      <c r="E99" s="232">
        <f t="shared" si="12"/>
        <v>2126</v>
      </c>
      <c r="F99" s="233">
        <f t="shared" si="13"/>
        <v>1.2022302898698243E-2</v>
      </c>
      <c r="G99" s="232">
        <v>5702</v>
      </c>
      <c r="H99" s="232">
        <v>248</v>
      </c>
      <c r="I99" s="232">
        <f t="shared" si="14"/>
        <v>5950</v>
      </c>
      <c r="J99" s="233">
        <f t="shared" si="15"/>
        <v>1.4286263097742049E-2</v>
      </c>
      <c r="K99" s="232">
        <f t="shared" si="11"/>
        <v>8076</v>
      </c>
    </row>
    <row r="100" spans="2:11" ht="12.75" customHeight="1" x14ac:dyDescent="0.2">
      <c r="B100" s="183" t="s">
        <v>458</v>
      </c>
      <c r="C100" s="232">
        <v>2070</v>
      </c>
      <c r="D100" s="232">
        <v>892</v>
      </c>
      <c r="E100" s="232">
        <f t="shared" si="12"/>
        <v>2962</v>
      </c>
      <c r="F100" s="233">
        <f t="shared" si="13"/>
        <v>1.6749793596398964E-2</v>
      </c>
      <c r="G100" s="232">
        <v>6019</v>
      </c>
      <c r="H100" s="232">
        <v>405</v>
      </c>
      <c r="I100" s="232">
        <f t="shared" si="14"/>
        <v>6424</v>
      </c>
      <c r="J100" s="233">
        <f t="shared" si="15"/>
        <v>1.5424362040318476E-2</v>
      </c>
      <c r="K100" s="232">
        <f t="shared" si="11"/>
        <v>9386</v>
      </c>
    </row>
    <row r="101" spans="2:11" ht="12.75" customHeight="1" x14ac:dyDescent="0.2">
      <c r="B101" s="183" t="s">
        <v>459</v>
      </c>
      <c r="C101" s="232">
        <v>3928</v>
      </c>
      <c r="D101" s="232">
        <v>1359</v>
      </c>
      <c r="E101" s="232">
        <f t="shared" si="12"/>
        <v>5287</v>
      </c>
      <c r="F101" s="233">
        <f t="shared" si="13"/>
        <v>2.989742023773171E-2</v>
      </c>
      <c r="G101" s="232">
        <v>11949</v>
      </c>
      <c r="H101" s="232">
        <v>593</v>
      </c>
      <c r="I101" s="232">
        <f t="shared" si="14"/>
        <v>12542</v>
      </c>
      <c r="J101" s="233">
        <f t="shared" si="15"/>
        <v>3.0114001978467361E-2</v>
      </c>
      <c r="K101" s="232">
        <f t="shared" si="11"/>
        <v>17829</v>
      </c>
    </row>
    <row r="102" spans="2:11" ht="12.75" customHeight="1" x14ac:dyDescent="0.2">
      <c r="B102" s="183" t="s">
        <v>460</v>
      </c>
      <c r="C102" s="232">
        <v>4101</v>
      </c>
      <c r="D102" s="232">
        <v>958</v>
      </c>
      <c r="E102" s="232">
        <f t="shared" si="12"/>
        <v>5059</v>
      </c>
      <c r="F102" s="233">
        <f t="shared" si="13"/>
        <v>2.8608104592904238E-2</v>
      </c>
      <c r="G102" s="232">
        <v>11848</v>
      </c>
      <c r="H102" s="232">
        <v>464</v>
      </c>
      <c r="I102" s="232">
        <f t="shared" si="14"/>
        <v>12312</v>
      </c>
      <c r="J102" s="233">
        <f t="shared" si="15"/>
        <v>2.9561759875529434E-2</v>
      </c>
      <c r="K102" s="232">
        <f t="shared" si="11"/>
        <v>17371</v>
      </c>
    </row>
    <row r="103" spans="2:11" ht="12.75" customHeight="1" x14ac:dyDescent="0.2">
      <c r="B103" s="183" t="s">
        <v>461</v>
      </c>
      <c r="C103" s="232">
        <v>4167</v>
      </c>
      <c r="D103" s="232">
        <v>1160</v>
      </c>
      <c r="E103" s="232">
        <f t="shared" si="12"/>
        <v>5327</v>
      </c>
      <c r="F103" s="233">
        <f t="shared" si="13"/>
        <v>3.0123615964894424E-2</v>
      </c>
      <c r="G103" s="232">
        <v>12222</v>
      </c>
      <c r="H103" s="232">
        <v>506</v>
      </c>
      <c r="I103" s="232">
        <f t="shared" si="14"/>
        <v>12728</v>
      </c>
      <c r="J103" s="233">
        <f t="shared" si="15"/>
        <v>3.056059776606064E-2</v>
      </c>
      <c r="K103" s="232">
        <f t="shared" si="11"/>
        <v>18055</v>
      </c>
    </row>
    <row r="104" spans="2:11" ht="12.75" customHeight="1" x14ac:dyDescent="0.2">
      <c r="B104" s="183" t="s">
        <v>462</v>
      </c>
      <c r="C104" s="232">
        <v>1641</v>
      </c>
      <c r="D104" s="232">
        <v>782</v>
      </c>
      <c r="E104" s="232">
        <f t="shared" si="12"/>
        <v>2423</v>
      </c>
      <c r="F104" s="233">
        <f t="shared" si="13"/>
        <v>1.3701806172881394E-2</v>
      </c>
      <c r="G104" s="232">
        <v>4598</v>
      </c>
      <c r="H104" s="232">
        <v>300</v>
      </c>
      <c r="I104" s="232">
        <f t="shared" si="14"/>
        <v>4898</v>
      </c>
      <c r="J104" s="233">
        <f t="shared" si="15"/>
        <v>1.1760355739956397E-2</v>
      </c>
      <c r="K104" s="232">
        <f t="shared" si="11"/>
        <v>7321</v>
      </c>
    </row>
    <row r="105" spans="2:11" ht="12.75" customHeight="1" x14ac:dyDescent="0.2">
      <c r="B105" s="183" t="s">
        <v>463</v>
      </c>
      <c r="C105" s="232">
        <v>2539</v>
      </c>
      <c r="D105" s="232">
        <v>482</v>
      </c>
      <c r="E105" s="232">
        <f t="shared" si="12"/>
        <v>3021</v>
      </c>
      <c r="F105" s="233">
        <f t="shared" si="13"/>
        <v>1.7083432293963967E-2</v>
      </c>
      <c r="G105" s="232">
        <v>6605</v>
      </c>
      <c r="H105" s="232">
        <v>208</v>
      </c>
      <c r="I105" s="232">
        <f t="shared" si="14"/>
        <v>6813</v>
      </c>
      <c r="J105" s="233">
        <f t="shared" si="15"/>
        <v>1.6358371510070014E-2</v>
      </c>
      <c r="K105" s="232">
        <f t="shared" si="11"/>
        <v>9834</v>
      </c>
    </row>
    <row r="106" spans="2:11" ht="12.75" customHeight="1" x14ac:dyDescent="0.2">
      <c r="B106" s="183" t="s">
        <v>464</v>
      </c>
      <c r="C106" s="232">
        <v>3096</v>
      </c>
      <c r="D106" s="232">
        <v>848</v>
      </c>
      <c r="E106" s="232">
        <f t="shared" si="12"/>
        <v>3944</v>
      </c>
      <c r="F106" s="233">
        <f t="shared" si="13"/>
        <v>2.230289869824359E-2</v>
      </c>
      <c r="G106" s="232">
        <v>7984</v>
      </c>
      <c r="H106" s="232">
        <v>323</v>
      </c>
      <c r="I106" s="232">
        <f t="shared" si="14"/>
        <v>8307</v>
      </c>
      <c r="J106" s="233">
        <f t="shared" si="15"/>
        <v>1.9945544126545079E-2</v>
      </c>
      <c r="K106" s="232">
        <f t="shared" si="11"/>
        <v>12251</v>
      </c>
    </row>
    <row r="107" spans="2:11" ht="12.75" customHeight="1" x14ac:dyDescent="0.2">
      <c r="B107" s="183" t="s">
        <v>465</v>
      </c>
      <c r="C107" s="232">
        <v>3147</v>
      </c>
      <c r="D107" s="232">
        <v>1034</v>
      </c>
      <c r="E107" s="232">
        <f t="shared" si="12"/>
        <v>4181</v>
      </c>
      <c r="F107" s="233">
        <f t="shared" si="13"/>
        <v>2.3643108381682671E-2</v>
      </c>
      <c r="G107" s="232">
        <v>9061</v>
      </c>
      <c r="H107" s="232">
        <v>439</v>
      </c>
      <c r="I107" s="232">
        <f t="shared" si="14"/>
        <v>9500</v>
      </c>
      <c r="J107" s="233">
        <f t="shared" si="15"/>
        <v>2.2809999903957896E-2</v>
      </c>
      <c r="K107" s="232">
        <f t="shared" si="11"/>
        <v>13681</v>
      </c>
    </row>
    <row r="108" spans="2:11" ht="12.75" customHeight="1" x14ac:dyDescent="0.2">
      <c r="B108" s="183" t="s">
        <v>466</v>
      </c>
      <c r="C108" s="232">
        <v>3022</v>
      </c>
      <c r="D108" s="232">
        <v>1117</v>
      </c>
      <c r="E108" s="232">
        <f t="shared" si="12"/>
        <v>4139</v>
      </c>
      <c r="F108" s="233">
        <f t="shared" si="13"/>
        <v>2.3405602868161821E-2</v>
      </c>
      <c r="G108" s="232">
        <v>8271</v>
      </c>
      <c r="H108" s="232">
        <v>407</v>
      </c>
      <c r="I108" s="232">
        <f t="shared" si="14"/>
        <v>8678</v>
      </c>
      <c r="J108" s="233">
        <f t="shared" si="15"/>
        <v>2.083633464911017E-2</v>
      </c>
      <c r="K108" s="232">
        <f t="shared" si="11"/>
        <v>12817</v>
      </c>
    </row>
    <row r="109" spans="2:11" ht="12.75" customHeight="1" x14ac:dyDescent="0.2">
      <c r="B109" s="183" t="s">
        <v>467</v>
      </c>
      <c r="C109" s="232">
        <v>431</v>
      </c>
      <c r="D109" s="232">
        <v>138</v>
      </c>
      <c r="E109" s="232">
        <f t="shared" si="12"/>
        <v>569</v>
      </c>
      <c r="F109" s="233">
        <f t="shared" si="13"/>
        <v>3.2176342188896053E-3</v>
      </c>
      <c r="G109" s="232">
        <v>1139</v>
      </c>
      <c r="H109" s="232">
        <v>52</v>
      </c>
      <c r="I109" s="232">
        <f t="shared" si="14"/>
        <v>1191</v>
      </c>
      <c r="J109" s="233">
        <f t="shared" si="15"/>
        <v>2.8596536721698794E-3</v>
      </c>
      <c r="K109" s="232">
        <f t="shared" si="11"/>
        <v>1760</v>
      </c>
    </row>
    <row r="110" spans="2:11" ht="12.75" customHeight="1" x14ac:dyDescent="0.2">
      <c r="B110" s="183" t="s">
        <v>468</v>
      </c>
      <c r="C110" s="232">
        <v>1175</v>
      </c>
      <c r="D110" s="232">
        <v>409</v>
      </c>
      <c r="E110" s="232">
        <f t="shared" si="12"/>
        <v>1584</v>
      </c>
      <c r="F110" s="233">
        <f t="shared" si="13"/>
        <v>8.9573507956434706E-3</v>
      </c>
      <c r="G110" s="232">
        <v>3687</v>
      </c>
      <c r="H110" s="232">
        <v>169</v>
      </c>
      <c r="I110" s="232">
        <f t="shared" si="14"/>
        <v>3856</v>
      </c>
      <c r="J110" s="233">
        <f t="shared" si="15"/>
        <v>9.258458908385437E-3</v>
      </c>
      <c r="K110" s="232">
        <f t="shared" si="11"/>
        <v>5440</v>
      </c>
    </row>
    <row r="111" spans="2:11" ht="12.75" customHeight="1" x14ac:dyDescent="0.2">
      <c r="B111" s="183" t="s">
        <v>469</v>
      </c>
      <c r="C111" s="232">
        <v>5657</v>
      </c>
      <c r="D111" s="232">
        <v>2080</v>
      </c>
      <c r="E111" s="232">
        <f t="shared" si="12"/>
        <v>7737</v>
      </c>
      <c r="F111" s="233">
        <f t="shared" si="13"/>
        <v>4.3751908526447933E-2</v>
      </c>
      <c r="G111" s="232">
        <v>15702</v>
      </c>
      <c r="H111" s="232">
        <v>988</v>
      </c>
      <c r="I111" s="232">
        <f t="shared" si="14"/>
        <v>16690</v>
      </c>
      <c r="J111" s="233">
        <f t="shared" si="15"/>
        <v>4.007356825232182E-2</v>
      </c>
      <c r="K111" s="232">
        <f t="shared" si="11"/>
        <v>24427</v>
      </c>
    </row>
    <row r="112" spans="2:11" ht="12.75" customHeight="1" x14ac:dyDescent="0.2">
      <c r="B112" s="183" t="s">
        <v>470</v>
      </c>
      <c r="C112" s="232">
        <v>3692</v>
      </c>
      <c r="D112" s="232">
        <v>1021</v>
      </c>
      <c r="E112" s="232">
        <f t="shared" si="12"/>
        <v>4713</v>
      </c>
      <c r="F112" s="233">
        <f t="shared" si="13"/>
        <v>2.6651511552946764E-2</v>
      </c>
      <c r="G112" s="232">
        <v>10734</v>
      </c>
      <c r="H112" s="232">
        <v>452</v>
      </c>
      <c r="I112" s="232">
        <f t="shared" si="14"/>
        <v>11186</v>
      </c>
      <c r="J112" s="233">
        <f t="shared" si="15"/>
        <v>2.6858174623755053E-2</v>
      </c>
      <c r="K112" s="232">
        <f t="shared" si="11"/>
        <v>15899</v>
      </c>
    </row>
    <row r="113" spans="2:11" ht="12.75" customHeight="1" x14ac:dyDescent="0.2">
      <c r="B113" s="183" t="s">
        <v>471</v>
      </c>
      <c r="C113" s="232">
        <v>3959</v>
      </c>
      <c r="D113" s="232">
        <v>1621</v>
      </c>
      <c r="E113" s="232">
        <f t="shared" si="12"/>
        <v>5580</v>
      </c>
      <c r="F113" s="233">
        <f t="shared" si="13"/>
        <v>3.1554303939198586E-2</v>
      </c>
      <c r="G113" s="232">
        <v>12711</v>
      </c>
      <c r="H113" s="232">
        <v>685</v>
      </c>
      <c r="I113" s="232">
        <f t="shared" si="14"/>
        <v>13396</v>
      </c>
      <c r="J113" s="233">
        <f t="shared" si="15"/>
        <v>3.2164500917202105E-2</v>
      </c>
      <c r="K113" s="232">
        <f t="shared" si="11"/>
        <v>18976</v>
      </c>
    </row>
    <row r="114" spans="2:11" ht="12.75" customHeight="1" x14ac:dyDescent="0.2">
      <c r="B114" s="183" t="s">
        <v>472</v>
      </c>
      <c r="C114" s="232">
        <v>8426</v>
      </c>
      <c r="D114" s="232">
        <v>2577</v>
      </c>
      <c r="E114" s="232">
        <f t="shared" si="12"/>
        <v>11003</v>
      </c>
      <c r="F114" s="233">
        <f t="shared" si="13"/>
        <v>6.2220789649283528E-2</v>
      </c>
      <c r="G114" s="232">
        <v>26548</v>
      </c>
      <c r="H114" s="232">
        <v>1033</v>
      </c>
      <c r="I114" s="232">
        <f t="shared" si="14"/>
        <v>27581</v>
      </c>
      <c r="J114" s="233">
        <f t="shared" si="15"/>
        <v>6.6223432352743444E-2</v>
      </c>
      <c r="K114" s="232">
        <f t="shared" si="11"/>
        <v>38584</v>
      </c>
    </row>
    <row r="115" spans="2:11" ht="12.75" customHeight="1" x14ac:dyDescent="0.2">
      <c r="B115" s="183" t="s">
        <v>473</v>
      </c>
      <c r="C115" s="232">
        <v>1230</v>
      </c>
      <c r="D115" s="232">
        <v>404</v>
      </c>
      <c r="E115" s="232">
        <f t="shared" si="12"/>
        <v>1634</v>
      </c>
      <c r="F115" s="233">
        <f t="shared" si="13"/>
        <v>9.2400954545968621E-3</v>
      </c>
      <c r="G115" s="232">
        <v>4306</v>
      </c>
      <c r="H115" s="232">
        <v>191</v>
      </c>
      <c r="I115" s="232">
        <f t="shared" si="14"/>
        <v>4497</v>
      </c>
      <c r="J115" s="233">
        <f t="shared" si="15"/>
        <v>1.0797533638747227E-2</v>
      </c>
      <c r="K115" s="232">
        <f t="shared" si="11"/>
        <v>6131</v>
      </c>
    </row>
    <row r="116" spans="2:11" ht="12.75" customHeight="1" x14ac:dyDescent="0.2">
      <c r="B116" s="183" t="s">
        <v>474</v>
      </c>
      <c r="C116" s="232">
        <v>590</v>
      </c>
      <c r="D116" s="232">
        <v>205</v>
      </c>
      <c r="E116" s="232">
        <f t="shared" si="12"/>
        <v>795</v>
      </c>
      <c r="F116" s="233">
        <f t="shared" si="13"/>
        <v>4.4956400773589391E-3</v>
      </c>
      <c r="G116" s="232">
        <v>2297</v>
      </c>
      <c r="H116" s="232">
        <v>129</v>
      </c>
      <c r="I116" s="232">
        <f t="shared" si="14"/>
        <v>2426</v>
      </c>
      <c r="J116" s="233">
        <f t="shared" si="15"/>
        <v>5.824953659684406E-3</v>
      </c>
      <c r="K116" s="232">
        <f t="shared" si="11"/>
        <v>3221</v>
      </c>
    </row>
    <row r="117" spans="2:11" ht="12.75" customHeight="1" x14ac:dyDescent="0.2">
      <c r="B117" s="183" t="s">
        <v>475</v>
      </c>
      <c r="C117" s="232">
        <v>2994</v>
      </c>
      <c r="D117" s="232">
        <v>856</v>
      </c>
      <c r="E117" s="232">
        <f t="shared" si="12"/>
        <v>3850</v>
      </c>
      <c r="F117" s="233">
        <f t="shared" si="13"/>
        <v>2.1771338739411214E-2</v>
      </c>
      <c r="G117" s="232">
        <v>8326</v>
      </c>
      <c r="H117" s="232">
        <v>455</v>
      </c>
      <c r="I117" s="232">
        <f t="shared" si="14"/>
        <v>8781</v>
      </c>
      <c r="J117" s="233">
        <f t="shared" si="15"/>
        <v>2.1083643069121503E-2</v>
      </c>
      <c r="K117" s="232">
        <f t="shared" si="11"/>
        <v>12631</v>
      </c>
    </row>
    <row r="118" spans="2:11" ht="12.75" customHeight="1" x14ac:dyDescent="0.2">
      <c r="B118" s="183" t="s">
        <v>476</v>
      </c>
      <c r="C118" s="232">
        <v>279</v>
      </c>
      <c r="D118" s="232">
        <v>98</v>
      </c>
      <c r="E118" s="232">
        <f t="shared" si="12"/>
        <v>377</v>
      </c>
      <c r="F118" s="233">
        <f t="shared" si="13"/>
        <v>2.1318947285085786E-3</v>
      </c>
      <c r="G118" s="232">
        <v>801</v>
      </c>
      <c r="H118" s="232">
        <v>49</v>
      </c>
      <c r="I118" s="232">
        <f t="shared" si="14"/>
        <v>850</v>
      </c>
      <c r="J118" s="233">
        <f t="shared" si="15"/>
        <v>2.0408947282488641E-3</v>
      </c>
      <c r="K118" s="232">
        <f t="shared" si="11"/>
        <v>1227</v>
      </c>
    </row>
    <row r="119" spans="2:11" ht="12.75" customHeight="1" x14ac:dyDescent="0.2">
      <c r="B119" s="183" t="s">
        <v>477</v>
      </c>
      <c r="C119" s="232">
        <v>1600</v>
      </c>
      <c r="D119" s="232">
        <v>225</v>
      </c>
      <c r="E119" s="232">
        <f t="shared" si="12"/>
        <v>1825</v>
      </c>
      <c r="F119" s="233">
        <f t="shared" si="13"/>
        <v>1.0320180051798822E-2</v>
      </c>
      <c r="G119" s="232">
        <v>4080</v>
      </c>
      <c r="H119" s="232">
        <v>102</v>
      </c>
      <c r="I119" s="232">
        <f t="shared" si="14"/>
        <v>4182</v>
      </c>
      <c r="J119" s="233">
        <f t="shared" si="15"/>
        <v>1.0041202062984412E-2</v>
      </c>
      <c r="K119" s="232">
        <f t="shared" si="11"/>
        <v>6007</v>
      </c>
    </row>
    <row r="120" spans="2:11" ht="12.75" customHeight="1" x14ac:dyDescent="0.2">
      <c r="B120" s="183" t="s">
        <v>478</v>
      </c>
      <c r="C120" s="232">
        <v>618</v>
      </c>
      <c r="D120" s="232">
        <v>92</v>
      </c>
      <c r="E120" s="232">
        <f t="shared" si="12"/>
        <v>710</v>
      </c>
      <c r="F120" s="233">
        <f t="shared" si="13"/>
        <v>4.0149741571381715E-3</v>
      </c>
      <c r="G120" s="232">
        <v>1250</v>
      </c>
      <c r="H120" s="232">
        <v>48</v>
      </c>
      <c r="I120" s="232">
        <f t="shared" si="14"/>
        <v>1298</v>
      </c>
      <c r="J120" s="233">
        <f t="shared" si="15"/>
        <v>3.1165663026670892E-3</v>
      </c>
      <c r="K120" s="232">
        <f t="shared" si="11"/>
        <v>2008</v>
      </c>
    </row>
    <row r="121" spans="2:11" ht="12.75" customHeight="1" x14ac:dyDescent="0.2">
      <c r="B121" s="183" t="s">
        <v>479</v>
      </c>
      <c r="C121" s="232">
        <v>3286</v>
      </c>
      <c r="D121" s="232">
        <v>569</v>
      </c>
      <c r="E121" s="232">
        <f t="shared" si="12"/>
        <v>3855</v>
      </c>
      <c r="F121" s="233">
        <f t="shared" si="13"/>
        <v>2.1799613205306552E-2</v>
      </c>
      <c r="G121" s="232">
        <v>10659</v>
      </c>
      <c r="H121" s="232">
        <v>314</v>
      </c>
      <c r="I121" s="232">
        <f t="shared" si="14"/>
        <v>10973</v>
      </c>
      <c r="J121" s="233">
        <f t="shared" si="15"/>
        <v>2.6346750415382102E-2</v>
      </c>
      <c r="K121" s="232">
        <f t="shared" si="11"/>
        <v>14828</v>
      </c>
    </row>
    <row r="122" spans="2:11" ht="12.75" customHeight="1" x14ac:dyDescent="0.2">
      <c r="B122" s="183" t="s">
        <v>480</v>
      </c>
      <c r="C122" s="232">
        <v>1314</v>
      </c>
      <c r="D122" s="232">
        <v>265</v>
      </c>
      <c r="E122" s="232">
        <f t="shared" si="12"/>
        <v>1579</v>
      </c>
      <c r="F122" s="233">
        <f t="shared" si="13"/>
        <v>8.9290763297481309E-3</v>
      </c>
      <c r="G122" s="232">
        <v>3904</v>
      </c>
      <c r="H122" s="232">
        <v>133</v>
      </c>
      <c r="I122" s="232">
        <f t="shared" si="14"/>
        <v>4037</v>
      </c>
      <c r="J122" s="233">
        <f t="shared" si="15"/>
        <v>9.6930494328713711E-3</v>
      </c>
      <c r="K122" s="232">
        <f t="shared" si="11"/>
        <v>5616</v>
      </c>
    </row>
    <row r="123" spans="2:11" ht="12.75" customHeight="1" x14ac:dyDescent="0.2">
      <c r="B123" s="183" t="s">
        <v>481</v>
      </c>
      <c r="C123" s="232">
        <v>7898</v>
      </c>
      <c r="D123" s="232">
        <v>1853</v>
      </c>
      <c r="E123" s="232">
        <f t="shared" si="12"/>
        <v>9751</v>
      </c>
      <c r="F123" s="233">
        <f t="shared" si="13"/>
        <v>5.5140863389090577E-2</v>
      </c>
      <c r="G123" s="232">
        <v>22845</v>
      </c>
      <c r="H123" s="232">
        <v>797</v>
      </c>
      <c r="I123" s="232">
        <f t="shared" si="14"/>
        <v>23642</v>
      </c>
      <c r="J123" s="233">
        <f t="shared" si="15"/>
        <v>5.676568607677606E-2</v>
      </c>
      <c r="K123" s="232">
        <f t="shared" si="11"/>
        <v>33393</v>
      </c>
    </row>
    <row r="124" spans="2:11" ht="12.75" customHeight="1" x14ac:dyDescent="0.2">
      <c r="B124" s="183" t="s">
        <v>66</v>
      </c>
      <c r="C124" s="232">
        <f t="shared" ref="C124:H124" si="16">SUM(C72:C123)</f>
        <v>135826</v>
      </c>
      <c r="D124" s="232">
        <f t="shared" si="16"/>
        <v>41012</v>
      </c>
      <c r="E124" s="234">
        <f t="shared" ref="E124" si="17">C124+D124</f>
        <v>176838</v>
      </c>
      <c r="F124" s="235">
        <f t="shared" ref="F124" si="18">E124/$E$124</f>
        <v>1</v>
      </c>
      <c r="G124" s="232">
        <f t="shared" si="16"/>
        <v>398872</v>
      </c>
      <c r="H124" s="232">
        <f t="shared" si="16"/>
        <v>17612</v>
      </c>
      <c r="I124" s="234">
        <f t="shared" ref="I124" si="19">G124+H124</f>
        <v>416484</v>
      </c>
      <c r="J124" s="235">
        <f t="shared" ref="J124" si="20">I124/$I$124</f>
        <v>1</v>
      </c>
      <c r="K124" s="234">
        <f t="shared" ref="K124:K125" si="21">E124+I124</f>
        <v>593322</v>
      </c>
    </row>
    <row r="125" spans="2:11" ht="24" x14ac:dyDescent="0.2">
      <c r="B125" s="195" t="s">
        <v>84</v>
      </c>
      <c r="C125" s="196">
        <f>+C124/$K$124</f>
        <v>0.22892459743613081</v>
      </c>
      <c r="D125" s="196">
        <f>+D124/$K$124</f>
        <v>6.9122668635243592E-2</v>
      </c>
      <c r="E125" s="197">
        <f>C125+D125</f>
        <v>0.29804726607137438</v>
      </c>
      <c r="F125" s="196"/>
      <c r="G125" s="196">
        <f>+G124/$K$124</f>
        <v>0.67226902086893792</v>
      </c>
      <c r="H125" s="196">
        <f>+H124/$K$124</f>
        <v>2.9683713059687658E-2</v>
      </c>
      <c r="I125" s="197">
        <f>G125+H125</f>
        <v>0.70195273392862556</v>
      </c>
      <c r="J125" s="196"/>
      <c r="K125" s="196">
        <f t="shared" si="21"/>
        <v>1</v>
      </c>
    </row>
    <row r="126" spans="2:11" x14ac:dyDescent="0.2">
      <c r="B126" s="188" t="s">
        <v>149</v>
      </c>
    </row>
    <row r="127" spans="2:11" x14ac:dyDescent="0.2">
      <c r="B127" s="188" t="s">
        <v>150</v>
      </c>
    </row>
  </sheetData>
  <mergeCells count="10">
    <mergeCell ref="B6:K6"/>
    <mergeCell ref="B5:K5"/>
    <mergeCell ref="B67:K67"/>
    <mergeCell ref="B66:K66"/>
    <mergeCell ref="B69:K69"/>
    <mergeCell ref="B70:B71"/>
    <mergeCell ref="C70:K70"/>
    <mergeCell ref="B8:K8"/>
    <mergeCell ref="B9:B10"/>
    <mergeCell ref="C9:K9"/>
  </mergeCells>
  <hyperlinks>
    <hyperlink ref="M5" location="'Índice Pensiones Solidarias'!A1" display="Volver Sistema de Pensiones Solidadias"/>
  </hyperlinks>
  <pageMargins left="0.74803149606299213" right="0.74803149606299213" top="0.98425196850393704" bottom="0.98425196850393704" header="0" footer="0"/>
  <pageSetup scale="74" fitToHeight="2" orientation="portrait" r:id="rId1"/>
  <headerFooter alignWithMargins="0"/>
  <rowBreaks count="1" manualBreakCount="1">
    <brk id="69" min="1"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N13"/>
  <sheetViews>
    <sheetView showGridLines="0" workbookViewId="0"/>
  </sheetViews>
  <sheetFormatPr baseColWidth="10" defaultRowHeight="15" x14ac:dyDescent="0.25"/>
  <cols>
    <col min="1" max="1" width="6" customWidth="1"/>
  </cols>
  <sheetData>
    <row r="2" spans="1:14" x14ac:dyDescent="0.25">
      <c r="A2" s="217" t="s">
        <v>121</v>
      </c>
    </row>
    <row r="3" spans="1:14" x14ac:dyDescent="0.25">
      <c r="A3" s="217" t="s">
        <v>122</v>
      </c>
    </row>
    <row r="5" spans="1:14" x14ac:dyDescent="0.25">
      <c r="B5" s="370" t="s">
        <v>591</v>
      </c>
      <c r="C5" s="358"/>
      <c r="D5" s="358"/>
      <c r="N5" s="389" t="s">
        <v>599</v>
      </c>
    </row>
    <row r="7" spans="1:14" x14ac:dyDescent="0.25">
      <c r="B7" s="372" t="s">
        <v>144</v>
      </c>
      <c r="C7" s="373"/>
      <c r="D7" s="373"/>
      <c r="E7" s="373"/>
      <c r="F7" s="373"/>
      <c r="G7" s="373"/>
      <c r="H7" s="373"/>
      <c r="I7" s="373"/>
      <c r="J7" s="373"/>
      <c r="K7" s="373"/>
      <c r="L7" s="373"/>
      <c r="M7" s="373"/>
      <c r="N7" s="374"/>
    </row>
    <row r="8" spans="1:14" ht="27" customHeight="1" x14ac:dyDescent="0.25">
      <c r="B8" s="460" t="s">
        <v>626</v>
      </c>
      <c r="C8" s="461"/>
      <c r="D8" s="461"/>
      <c r="E8" s="461"/>
      <c r="F8" s="461"/>
      <c r="G8" s="461"/>
      <c r="H8" s="461"/>
      <c r="I8" s="461"/>
      <c r="J8" s="461"/>
      <c r="K8" s="461"/>
      <c r="L8" s="461"/>
      <c r="M8" s="461"/>
      <c r="N8" s="462"/>
    </row>
    <row r="10" spans="1:14" x14ac:dyDescent="0.25">
      <c r="B10" s="380" t="s">
        <v>544</v>
      </c>
    </row>
    <row r="11" spans="1:14" x14ac:dyDescent="0.25">
      <c r="B11" s="424" t="s">
        <v>627</v>
      </c>
      <c r="C11" s="424"/>
      <c r="D11" s="424"/>
      <c r="E11" s="424"/>
      <c r="F11" s="424"/>
      <c r="G11" s="424"/>
      <c r="H11" s="424"/>
    </row>
    <row r="12" spans="1:14" x14ac:dyDescent="0.25">
      <c r="B12" s="424" t="s">
        <v>628</v>
      </c>
      <c r="C12" s="424"/>
      <c r="D12" s="424"/>
      <c r="E12" s="424"/>
      <c r="F12" s="424"/>
      <c r="G12" s="424"/>
      <c r="H12" s="424"/>
    </row>
    <row r="13" spans="1:14" x14ac:dyDescent="0.25">
      <c r="B13" s="424" t="s">
        <v>629</v>
      </c>
      <c r="C13" s="424"/>
      <c r="D13" s="424"/>
      <c r="E13" s="424"/>
      <c r="F13" s="424"/>
      <c r="G13" s="424"/>
      <c r="H13" s="424"/>
    </row>
  </sheetData>
  <mergeCells count="4">
    <mergeCell ref="B8:N8"/>
    <mergeCell ref="B11:H11"/>
    <mergeCell ref="B12:H12"/>
    <mergeCell ref="B13:H13"/>
  </mergeCells>
  <hyperlinks>
    <hyperlink ref="B11" location="'Concesiones Mensuales BxH'!A1" display="Concesiones de Bono por Hijo a nivel nacional, por mes, desde Agosto 2009 a marzo 2018"/>
    <hyperlink ref="B12" location="'Solicitudes y Rechazos BxH'!A1" display="Solicitudes, Rechazos y concesiones a nivel nacional, por mes, desde Agosto 2009 a marzo 2018"/>
    <hyperlink ref="B13" location="'Concesiones Mensuales Regional'!A1" display="Concesiones de Bono por Hijo a nivel regional en el mes de marzo de 2018"/>
    <hyperlink ref="N5" location="Índice!A1" display="Volver"/>
  </hyperlink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3"/>
  <sheetViews>
    <sheetView showGridLines="0" zoomScaleNormal="100" workbookViewId="0"/>
  </sheetViews>
  <sheetFormatPr baseColWidth="10" defaultRowHeight="12" x14ac:dyDescent="0.2"/>
  <cols>
    <col min="1" max="1" width="6" style="188" customWidth="1"/>
    <col min="2" max="2" width="12.5703125" style="188" customWidth="1"/>
    <col min="3" max="11" width="11.42578125" style="188"/>
    <col min="12" max="12" width="15.7109375" style="218" customWidth="1"/>
    <col min="13" max="252" width="11.42578125" style="188"/>
    <col min="253" max="253" width="4.5703125" style="188" customWidth="1"/>
    <col min="254" max="254" width="12.5703125" style="188" customWidth="1"/>
    <col min="255" max="256" width="11.42578125" style="188"/>
    <col min="257" max="257" width="11.42578125" style="188" customWidth="1"/>
    <col min="258" max="259" width="11.42578125" style="188"/>
    <col min="260" max="260" width="11.42578125" style="188" customWidth="1"/>
    <col min="261" max="262" width="11.42578125" style="188"/>
    <col min="263" max="263" width="0" style="188" hidden="1" customWidth="1"/>
    <col min="264" max="265" width="11.42578125" style="188"/>
    <col min="266" max="266" width="0" style="188" hidden="1" customWidth="1"/>
    <col min="267" max="267" width="11.42578125" style="188"/>
    <col min="268" max="268" width="15.7109375" style="188" customWidth="1"/>
    <col min="269" max="508" width="11.42578125" style="188"/>
    <col min="509" max="509" width="4.5703125" style="188" customWidth="1"/>
    <col min="510" max="510" width="12.5703125" style="188" customWidth="1"/>
    <col min="511" max="512" width="11.42578125" style="188"/>
    <col min="513" max="513" width="11.42578125" style="188" customWidth="1"/>
    <col min="514" max="515" width="11.42578125" style="188"/>
    <col min="516" max="516" width="11.42578125" style="188" customWidth="1"/>
    <col min="517" max="518" width="11.42578125" style="188"/>
    <col min="519" max="519" width="0" style="188" hidden="1" customWidth="1"/>
    <col min="520" max="521" width="11.42578125" style="188"/>
    <col min="522" max="522" width="0" style="188" hidden="1" customWidth="1"/>
    <col min="523" max="523" width="11.42578125" style="188"/>
    <col min="524" max="524" width="15.7109375" style="188" customWidth="1"/>
    <col min="525" max="764" width="11.42578125" style="188"/>
    <col min="765" max="765" width="4.5703125" style="188" customWidth="1"/>
    <col min="766" max="766" width="12.5703125" style="188" customWidth="1"/>
    <col min="767" max="768" width="11.42578125" style="188"/>
    <col min="769" max="769" width="11.42578125" style="188" customWidth="1"/>
    <col min="770" max="771" width="11.42578125" style="188"/>
    <col min="772" max="772" width="11.42578125" style="188" customWidth="1"/>
    <col min="773" max="774" width="11.42578125" style="188"/>
    <col min="775" max="775" width="0" style="188" hidden="1" customWidth="1"/>
    <col min="776" max="777" width="11.42578125" style="188"/>
    <col min="778" max="778" width="0" style="188" hidden="1" customWidth="1"/>
    <col min="779" max="779" width="11.42578125" style="188"/>
    <col min="780" max="780" width="15.7109375" style="188" customWidth="1"/>
    <col min="781" max="1020" width="11.42578125" style="188"/>
    <col min="1021" max="1021" width="4.5703125" style="188" customWidth="1"/>
    <col min="1022" max="1022" width="12.5703125" style="188" customWidth="1"/>
    <col min="1023" max="1024" width="11.42578125" style="188"/>
    <col min="1025" max="1025" width="11.42578125" style="188" customWidth="1"/>
    <col min="1026" max="1027" width="11.42578125" style="188"/>
    <col min="1028" max="1028" width="11.42578125" style="188" customWidth="1"/>
    <col min="1029" max="1030" width="11.42578125" style="188"/>
    <col min="1031" max="1031" width="0" style="188" hidden="1" customWidth="1"/>
    <col min="1032" max="1033" width="11.42578125" style="188"/>
    <col min="1034" max="1034" width="0" style="188" hidden="1" customWidth="1"/>
    <col min="1035" max="1035" width="11.42578125" style="188"/>
    <col min="1036" max="1036" width="15.7109375" style="188" customWidth="1"/>
    <col min="1037" max="1276" width="11.42578125" style="188"/>
    <col min="1277" max="1277" width="4.5703125" style="188" customWidth="1"/>
    <col min="1278" max="1278" width="12.5703125" style="188" customWidth="1"/>
    <col min="1279" max="1280" width="11.42578125" style="188"/>
    <col min="1281" max="1281" width="11.42578125" style="188" customWidth="1"/>
    <col min="1282" max="1283" width="11.42578125" style="188"/>
    <col min="1284" max="1284" width="11.42578125" style="188" customWidth="1"/>
    <col min="1285" max="1286" width="11.42578125" style="188"/>
    <col min="1287" max="1287" width="0" style="188" hidden="1" customWidth="1"/>
    <col min="1288" max="1289" width="11.42578125" style="188"/>
    <col min="1290" max="1290" width="0" style="188" hidden="1" customWidth="1"/>
    <col min="1291" max="1291" width="11.42578125" style="188"/>
    <col min="1292" max="1292" width="15.7109375" style="188" customWidth="1"/>
    <col min="1293" max="1532" width="11.42578125" style="188"/>
    <col min="1533" max="1533" width="4.5703125" style="188" customWidth="1"/>
    <col min="1534" max="1534" width="12.5703125" style="188" customWidth="1"/>
    <col min="1535" max="1536" width="11.42578125" style="188"/>
    <col min="1537" max="1537" width="11.42578125" style="188" customWidth="1"/>
    <col min="1538" max="1539" width="11.42578125" style="188"/>
    <col min="1540" max="1540" width="11.42578125" style="188" customWidth="1"/>
    <col min="1541" max="1542" width="11.42578125" style="188"/>
    <col min="1543" max="1543" width="0" style="188" hidden="1" customWidth="1"/>
    <col min="1544" max="1545" width="11.42578125" style="188"/>
    <col min="1546" max="1546" width="0" style="188" hidden="1" customWidth="1"/>
    <col min="1547" max="1547" width="11.42578125" style="188"/>
    <col min="1548" max="1548" width="15.7109375" style="188" customWidth="1"/>
    <col min="1549" max="1788" width="11.42578125" style="188"/>
    <col min="1789" max="1789" width="4.5703125" style="188" customWidth="1"/>
    <col min="1790" max="1790" width="12.5703125" style="188" customWidth="1"/>
    <col min="1791" max="1792" width="11.42578125" style="188"/>
    <col min="1793" max="1793" width="11.42578125" style="188" customWidth="1"/>
    <col min="1794" max="1795" width="11.42578125" style="188"/>
    <col min="1796" max="1796" width="11.42578125" style="188" customWidth="1"/>
    <col min="1797" max="1798" width="11.42578125" style="188"/>
    <col min="1799" max="1799" width="0" style="188" hidden="1" customWidth="1"/>
    <col min="1800" max="1801" width="11.42578125" style="188"/>
    <col min="1802" max="1802" width="0" style="188" hidden="1" customWidth="1"/>
    <col min="1803" max="1803" width="11.42578125" style="188"/>
    <col min="1804" max="1804" width="15.7109375" style="188" customWidth="1"/>
    <col min="1805" max="2044" width="11.42578125" style="188"/>
    <col min="2045" max="2045" width="4.5703125" style="188" customWidth="1"/>
    <col min="2046" max="2046" width="12.5703125" style="188" customWidth="1"/>
    <col min="2047" max="2048" width="11.42578125" style="188"/>
    <col min="2049" max="2049" width="11.42578125" style="188" customWidth="1"/>
    <col min="2050" max="2051" width="11.42578125" style="188"/>
    <col min="2052" max="2052" width="11.42578125" style="188" customWidth="1"/>
    <col min="2053" max="2054" width="11.42578125" style="188"/>
    <col min="2055" max="2055" width="0" style="188" hidden="1" customWidth="1"/>
    <col min="2056" max="2057" width="11.42578125" style="188"/>
    <col min="2058" max="2058" width="0" style="188" hidden="1" customWidth="1"/>
    <col min="2059" max="2059" width="11.42578125" style="188"/>
    <col min="2060" max="2060" width="15.7109375" style="188" customWidth="1"/>
    <col min="2061" max="2300" width="11.42578125" style="188"/>
    <col min="2301" max="2301" width="4.5703125" style="188" customWidth="1"/>
    <col min="2302" max="2302" width="12.5703125" style="188" customWidth="1"/>
    <col min="2303" max="2304" width="11.42578125" style="188"/>
    <col min="2305" max="2305" width="11.42578125" style="188" customWidth="1"/>
    <col min="2306" max="2307" width="11.42578125" style="188"/>
    <col min="2308" max="2308" width="11.42578125" style="188" customWidth="1"/>
    <col min="2309" max="2310" width="11.42578125" style="188"/>
    <col min="2311" max="2311" width="0" style="188" hidden="1" customWidth="1"/>
    <col min="2312" max="2313" width="11.42578125" style="188"/>
    <col min="2314" max="2314" width="0" style="188" hidden="1" customWidth="1"/>
    <col min="2315" max="2315" width="11.42578125" style="188"/>
    <col min="2316" max="2316" width="15.7109375" style="188" customWidth="1"/>
    <col min="2317" max="2556" width="11.42578125" style="188"/>
    <col min="2557" max="2557" width="4.5703125" style="188" customWidth="1"/>
    <col min="2558" max="2558" width="12.5703125" style="188" customWidth="1"/>
    <col min="2559" max="2560" width="11.42578125" style="188"/>
    <col min="2561" max="2561" width="11.42578125" style="188" customWidth="1"/>
    <col min="2562" max="2563" width="11.42578125" style="188"/>
    <col min="2564" max="2564" width="11.42578125" style="188" customWidth="1"/>
    <col min="2565" max="2566" width="11.42578125" style="188"/>
    <col min="2567" max="2567" width="0" style="188" hidden="1" customWidth="1"/>
    <col min="2568" max="2569" width="11.42578125" style="188"/>
    <col min="2570" max="2570" width="0" style="188" hidden="1" customWidth="1"/>
    <col min="2571" max="2571" width="11.42578125" style="188"/>
    <col min="2572" max="2572" width="15.7109375" style="188" customWidth="1"/>
    <col min="2573" max="2812" width="11.42578125" style="188"/>
    <col min="2813" max="2813" width="4.5703125" style="188" customWidth="1"/>
    <col min="2814" max="2814" width="12.5703125" style="188" customWidth="1"/>
    <col min="2815" max="2816" width="11.42578125" style="188"/>
    <col min="2817" max="2817" width="11.42578125" style="188" customWidth="1"/>
    <col min="2818" max="2819" width="11.42578125" style="188"/>
    <col min="2820" max="2820" width="11.42578125" style="188" customWidth="1"/>
    <col min="2821" max="2822" width="11.42578125" style="188"/>
    <col min="2823" max="2823" width="0" style="188" hidden="1" customWidth="1"/>
    <col min="2824" max="2825" width="11.42578125" style="188"/>
    <col min="2826" max="2826" width="0" style="188" hidden="1" customWidth="1"/>
    <col min="2827" max="2827" width="11.42578125" style="188"/>
    <col min="2828" max="2828" width="15.7109375" style="188" customWidth="1"/>
    <col min="2829" max="3068" width="11.42578125" style="188"/>
    <col min="3069" max="3069" width="4.5703125" style="188" customWidth="1"/>
    <col min="3070" max="3070" width="12.5703125" style="188" customWidth="1"/>
    <col min="3071" max="3072" width="11.42578125" style="188"/>
    <col min="3073" max="3073" width="11.42578125" style="188" customWidth="1"/>
    <col min="3074" max="3075" width="11.42578125" style="188"/>
    <col min="3076" max="3076" width="11.42578125" style="188" customWidth="1"/>
    <col min="3077" max="3078" width="11.42578125" style="188"/>
    <col min="3079" max="3079" width="0" style="188" hidden="1" customWidth="1"/>
    <col min="3080" max="3081" width="11.42578125" style="188"/>
    <col min="3082" max="3082" width="0" style="188" hidden="1" customWidth="1"/>
    <col min="3083" max="3083" width="11.42578125" style="188"/>
    <col min="3084" max="3084" width="15.7109375" style="188" customWidth="1"/>
    <col min="3085" max="3324" width="11.42578125" style="188"/>
    <col min="3325" max="3325" width="4.5703125" style="188" customWidth="1"/>
    <col min="3326" max="3326" width="12.5703125" style="188" customWidth="1"/>
    <col min="3327" max="3328" width="11.42578125" style="188"/>
    <col min="3329" max="3329" width="11.42578125" style="188" customWidth="1"/>
    <col min="3330" max="3331" width="11.42578125" style="188"/>
    <col min="3332" max="3332" width="11.42578125" style="188" customWidth="1"/>
    <col min="3333" max="3334" width="11.42578125" style="188"/>
    <col min="3335" max="3335" width="0" style="188" hidden="1" customWidth="1"/>
    <col min="3336" max="3337" width="11.42578125" style="188"/>
    <col min="3338" max="3338" width="0" style="188" hidden="1" customWidth="1"/>
    <col min="3339" max="3339" width="11.42578125" style="188"/>
    <col min="3340" max="3340" width="15.7109375" style="188" customWidth="1"/>
    <col min="3341" max="3580" width="11.42578125" style="188"/>
    <col min="3581" max="3581" width="4.5703125" style="188" customWidth="1"/>
    <col min="3582" max="3582" width="12.5703125" style="188" customWidth="1"/>
    <col min="3583" max="3584" width="11.42578125" style="188"/>
    <col min="3585" max="3585" width="11.42578125" style="188" customWidth="1"/>
    <col min="3586" max="3587" width="11.42578125" style="188"/>
    <col min="3588" max="3588" width="11.42578125" style="188" customWidth="1"/>
    <col min="3589" max="3590" width="11.42578125" style="188"/>
    <col min="3591" max="3591" width="0" style="188" hidden="1" customWidth="1"/>
    <col min="3592" max="3593" width="11.42578125" style="188"/>
    <col min="3594" max="3594" width="0" style="188" hidden="1" customWidth="1"/>
    <col min="3595" max="3595" width="11.42578125" style="188"/>
    <col min="3596" max="3596" width="15.7109375" style="188" customWidth="1"/>
    <col min="3597" max="3836" width="11.42578125" style="188"/>
    <col min="3837" max="3837" width="4.5703125" style="188" customWidth="1"/>
    <col min="3838" max="3838" width="12.5703125" style="188" customWidth="1"/>
    <col min="3839" max="3840" width="11.42578125" style="188"/>
    <col min="3841" max="3841" width="11.42578125" style="188" customWidth="1"/>
    <col min="3842" max="3843" width="11.42578125" style="188"/>
    <col min="3844" max="3844" width="11.42578125" style="188" customWidth="1"/>
    <col min="3845" max="3846" width="11.42578125" style="188"/>
    <col min="3847" max="3847" width="0" style="188" hidden="1" customWidth="1"/>
    <col min="3848" max="3849" width="11.42578125" style="188"/>
    <col min="3850" max="3850" width="0" style="188" hidden="1" customWidth="1"/>
    <col min="3851" max="3851" width="11.42578125" style="188"/>
    <col min="3852" max="3852" width="15.7109375" style="188" customWidth="1"/>
    <col min="3853" max="4092" width="11.42578125" style="188"/>
    <col min="4093" max="4093" width="4.5703125" style="188" customWidth="1"/>
    <col min="4094" max="4094" width="12.5703125" style="188" customWidth="1"/>
    <col min="4095" max="4096" width="11.42578125" style="188"/>
    <col min="4097" max="4097" width="11.42578125" style="188" customWidth="1"/>
    <col min="4098" max="4099" width="11.42578125" style="188"/>
    <col min="4100" max="4100" width="11.42578125" style="188" customWidth="1"/>
    <col min="4101" max="4102" width="11.42578125" style="188"/>
    <col min="4103" max="4103" width="0" style="188" hidden="1" customWidth="1"/>
    <col min="4104" max="4105" width="11.42578125" style="188"/>
    <col min="4106" max="4106" width="0" style="188" hidden="1" customWidth="1"/>
    <col min="4107" max="4107" width="11.42578125" style="188"/>
    <col min="4108" max="4108" width="15.7109375" style="188" customWidth="1"/>
    <col min="4109" max="4348" width="11.42578125" style="188"/>
    <col min="4349" max="4349" width="4.5703125" style="188" customWidth="1"/>
    <col min="4350" max="4350" width="12.5703125" style="188" customWidth="1"/>
    <col min="4351" max="4352" width="11.42578125" style="188"/>
    <col min="4353" max="4353" width="11.42578125" style="188" customWidth="1"/>
    <col min="4354" max="4355" width="11.42578125" style="188"/>
    <col min="4356" max="4356" width="11.42578125" style="188" customWidth="1"/>
    <col min="4357" max="4358" width="11.42578125" style="188"/>
    <col min="4359" max="4359" width="0" style="188" hidden="1" customWidth="1"/>
    <col min="4360" max="4361" width="11.42578125" style="188"/>
    <col min="4362" max="4362" width="0" style="188" hidden="1" customWidth="1"/>
    <col min="4363" max="4363" width="11.42578125" style="188"/>
    <col min="4364" max="4364" width="15.7109375" style="188" customWidth="1"/>
    <col min="4365" max="4604" width="11.42578125" style="188"/>
    <col min="4605" max="4605" width="4.5703125" style="188" customWidth="1"/>
    <col min="4606" max="4606" width="12.5703125" style="188" customWidth="1"/>
    <col min="4607" max="4608" width="11.42578125" style="188"/>
    <col min="4609" max="4609" width="11.42578125" style="188" customWidth="1"/>
    <col min="4610" max="4611" width="11.42578125" style="188"/>
    <col min="4612" max="4612" width="11.42578125" style="188" customWidth="1"/>
    <col min="4613" max="4614" width="11.42578125" style="188"/>
    <col min="4615" max="4615" width="0" style="188" hidden="1" customWidth="1"/>
    <col min="4616" max="4617" width="11.42578125" style="188"/>
    <col min="4618" max="4618" width="0" style="188" hidden="1" customWidth="1"/>
    <col min="4619" max="4619" width="11.42578125" style="188"/>
    <col min="4620" max="4620" width="15.7109375" style="188" customWidth="1"/>
    <col min="4621" max="4860" width="11.42578125" style="188"/>
    <col min="4861" max="4861" width="4.5703125" style="188" customWidth="1"/>
    <col min="4862" max="4862" width="12.5703125" style="188" customWidth="1"/>
    <col min="4863" max="4864" width="11.42578125" style="188"/>
    <col min="4865" max="4865" width="11.42578125" style="188" customWidth="1"/>
    <col min="4866" max="4867" width="11.42578125" style="188"/>
    <col min="4868" max="4868" width="11.42578125" style="188" customWidth="1"/>
    <col min="4869" max="4870" width="11.42578125" style="188"/>
    <col min="4871" max="4871" width="0" style="188" hidden="1" customWidth="1"/>
    <col min="4872" max="4873" width="11.42578125" style="188"/>
    <col min="4874" max="4874" width="0" style="188" hidden="1" customWidth="1"/>
    <col min="4875" max="4875" width="11.42578125" style="188"/>
    <col min="4876" max="4876" width="15.7109375" style="188" customWidth="1"/>
    <col min="4877" max="5116" width="11.42578125" style="188"/>
    <col min="5117" max="5117" width="4.5703125" style="188" customWidth="1"/>
    <col min="5118" max="5118" width="12.5703125" style="188" customWidth="1"/>
    <col min="5119" max="5120" width="11.42578125" style="188"/>
    <col min="5121" max="5121" width="11.42578125" style="188" customWidth="1"/>
    <col min="5122" max="5123" width="11.42578125" style="188"/>
    <col min="5124" max="5124" width="11.42578125" style="188" customWidth="1"/>
    <col min="5125" max="5126" width="11.42578125" style="188"/>
    <col min="5127" max="5127" width="0" style="188" hidden="1" customWidth="1"/>
    <col min="5128" max="5129" width="11.42578125" style="188"/>
    <col min="5130" max="5130" width="0" style="188" hidden="1" customWidth="1"/>
    <col min="5131" max="5131" width="11.42578125" style="188"/>
    <col min="5132" max="5132" width="15.7109375" style="188" customWidth="1"/>
    <col min="5133" max="5372" width="11.42578125" style="188"/>
    <col min="5373" max="5373" width="4.5703125" style="188" customWidth="1"/>
    <col min="5374" max="5374" width="12.5703125" style="188" customWidth="1"/>
    <col min="5375" max="5376" width="11.42578125" style="188"/>
    <col min="5377" max="5377" width="11.42578125" style="188" customWidth="1"/>
    <col min="5378" max="5379" width="11.42578125" style="188"/>
    <col min="5380" max="5380" width="11.42578125" style="188" customWidth="1"/>
    <col min="5381" max="5382" width="11.42578125" style="188"/>
    <col min="5383" max="5383" width="0" style="188" hidden="1" customWidth="1"/>
    <col min="5384" max="5385" width="11.42578125" style="188"/>
    <col min="5386" max="5386" width="0" style="188" hidden="1" customWidth="1"/>
    <col min="5387" max="5387" width="11.42578125" style="188"/>
    <col min="5388" max="5388" width="15.7109375" style="188" customWidth="1"/>
    <col min="5389" max="5628" width="11.42578125" style="188"/>
    <col min="5629" max="5629" width="4.5703125" style="188" customWidth="1"/>
    <col min="5630" max="5630" width="12.5703125" style="188" customWidth="1"/>
    <col min="5631" max="5632" width="11.42578125" style="188"/>
    <col min="5633" max="5633" width="11.42578125" style="188" customWidth="1"/>
    <col min="5634" max="5635" width="11.42578125" style="188"/>
    <col min="5636" max="5636" width="11.42578125" style="188" customWidth="1"/>
    <col min="5637" max="5638" width="11.42578125" style="188"/>
    <col min="5639" max="5639" width="0" style="188" hidden="1" customWidth="1"/>
    <col min="5640" max="5641" width="11.42578125" style="188"/>
    <col min="5642" max="5642" width="0" style="188" hidden="1" customWidth="1"/>
    <col min="5643" max="5643" width="11.42578125" style="188"/>
    <col min="5644" max="5644" width="15.7109375" style="188" customWidth="1"/>
    <col min="5645" max="5884" width="11.42578125" style="188"/>
    <col min="5885" max="5885" width="4.5703125" style="188" customWidth="1"/>
    <col min="5886" max="5886" width="12.5703125" style="188" customWidth="1"/>
    <col min="5887" max="5888" width="11.42578125" style="188"/>
    <col min="5889" max="5889" width="11.42578125" style="188" customWidth="1"/>
    <col min="5890" max="5891" width="11.42578125" style="188"/>
    <col min="5892" max="5892" width="11.42578125" style="188" customWidth="1"/>
    <col min="5893" max="5894" width="11.42578125" style="188"/>
    <col min="5895" max="5895" width="0" style="188" hidden="1" customWidth="1"/>
    <col min="5896" max="5897" width="11.42578125" style="188"/>
    <col min="5898" max="5898" width="0" style="188" hidden="1" customWidth="1"/>
    <col min="5899" max="5899" width="11.42578125" style="188"/>
    <col min="5900" max="5900" width="15.7109375" style="188" customWidth="1"/>
    <col min="5901" max="6140" width="11.42578125" style="188"/>
    <col min="6141" max="6141" width="4.5703125" style="188" customWidth="1"/>
    <col min="6142" max="6142" width="12.5703125" style="188" customWidth="1"/>
    <col min="6143" max="6144" width="11.42578125" style="188"/>
    <col min="6145" max="6145" width="11.42578125" style="188" customWidth="1"/>
    <col min="6146" max="6147" width="11.42578125" style="188"/>
    <col min="6148" max="6148" width="11.42578125" style="188" customWidth="1"/>
    <col min="6149" max="6150" width="11.42578125" style="188"/>
    <col min="6151" max="6151" width="0" style="188" hidden="1" customWidth="1"/>
    <col min="6152" max="6153" width="11.42578125" style="188"/>
    <col min="6154" max="6154" width="0" style="188" hidden="1" customWidth="1"/>
    <col min="6155" max="6155" width="11.42578125" style="188"/>
    <col min="6156" max="6156" width="15.7109375" style="188" customWidth="1"/>
    <col min="6157" max="6396" width="11.42578125" style="188"/>
    <col min="6397" max="6397" width="4.5703125" style="188" customWidth="1"/>
    <col min="6398" max="6398" width="12.5703125" style="188" customWidth="1"/>
    <col min="6399" max="6400" width="11.42578125" style="188"/>
    <col min="6401" max="6401" width="11.42578125" style="188" customWidth="1"/>
    <col min="6402" max="6403" width="11.42578125" style="188"/>
    <col min="6404" max="6404" width="11.42578125" style="188" customWidth="1"/>
    <col min="6405" max="6406" width="11.42578125" style="188"/>
    <col min="6407" max="6407" width="0" style="188" hidden="1" customWidth="1"/>
    <col min="6408" max="6409" width="11.42578125" style="188"/>
    <col min="6410" max="6410" width="0" style="188" hidden="1" customWidth="1"/>
    <col min="6411" max="6411" width="11.42578125" style="188"/>
    <col min="6412" max="6412" width="15.7109375" style="188" customWidth="1"/>
    <col min="6413" max="6652" width="11.42578125" style="188"/>
    <col min="6653" max="6653" width="4.5703125" style="188" customWidth="1"/>
    <col min="6654" max="6654" width="12.5703125" style="188" customWidth="1"/>
    <col min="6655" max="6656" width="11.42578125" style="188"/>
    <col min="6657" max="6657" width="11.42578125" style="188" customWidth="1"/>
    <col min="6658" max="6659" width="11.42578125" style="188"/>
    <col min="6660" max="6660" width="11.42578125" style="188" customWidth="1"/>
    <col min="6661" max="6662" width="11.42578125" style="188"/>
    <col min="6663" max="6663" width="0" style="188" hidden="1" customWidth="1"/>
    <col min="6664" max="6665" width="11.42578125" style="188"/>
    <col min="6666" max="6666" width="0" style="188" hidden="1" customWidth="1"/>
    <col min="6667" max="6667" width="11.42578125" style="188"/>
    <col min="6668" max="6668" width="15.7109375" style="188" customWidth="1"/>
    <col min="6669" max="6908" width="11.42578125" style="188"/>
    <col min="6909" max="6909" width="4.5703125" style="188" customWidth="1"/>
    <col min="6910" max="6910" width="12.5703125" style="188" customWidth="1"/>
    <col min="6911" max="6912" width="11.42578125" style="188"/>
    <col min="6913" max="6913" width="11.42578125" style="188" customWidth="1"/>
    <col min="6914" max="6915" width="11.42578125" style="188"/>
    <col min="6916" max="6916" width="11.42578125" style="188" customWidth="1"/>
    <col min="6917" max="6918" width="11.42578125" style="188"/>
    <col min="6919" max="6919" width="0" style="188" hidden="1" customWidth="1"/>
    <col min="6920" max="6921" width="11.42578125" style="188"/>
    <col min="6922" max="6922" width="0" style="188" hidden="1" customWidth="1"/>
    <col min="6923" max="6923" width="11.42578125" style="188"/>
    <col min="6924" max="6924" width="15.7109375" style="188" customWidth="1"/>
    <col min="6925" max="7164" width="11.42578125" style="188"/>
    <col min="7165" max="7165" width="4.5703125" style="188" customWidth="1"/>
    <col min="7166" max="7166" width="12.5703125" style="188" customWidth="1"/>
    <col min="7167" max="7168" width="11.42578125" style="188"/>
    <col min="7169" max="7169" width="11.42578125" style="188" customWidth="1"/>
    <col min="7170" max="7171" width="11.42578125" style="188"/>
    <col min="7172" max="7172" width="11.42578125" style="188" customWidth="1"/>
    <col min="7173" max="7174" width="11.42578125" style="188"/>
    <col min="7175" max="7175" width="0" style="188" hidden="1" customWidth="1"/>
    <col min="7176" max="7177" width="11.42578125" style="188"/>
    <col min="7178" max="7178" width="0" style="188" hidden="1" customWidth="1"/>
    <col min="7179" max="7179" width="11.42578125" style="188"/>
    <col min="7180" max="7180" width="15.7109375" style="188" customWidth="1"/>
    <col min="7181" max="7420" width="11.42578125" style="188"/>
    <col min="7421" max="7421" width="4.5703125" style="188" customWidth="1"/>
    <col min="7422" max="7422" width="12.5703125" style="188" customWidth="1"/>
    <col min="7423" max="7424" width="11.42578125" style="188"/>
    <col min="7425" max="7425" width="11.42578125" style="188" customWidth="1"/>
    <col min="7426" max="7427" width="11.42578125" style="188"/>
    <col min="7428" max="7428" width="11.42578125" style="188" customWidth="1"/>
    <col min="7429" max="7430" width="11.42578125" style="188"/>
    <col min="7431" max="7431" width="0" style="188" hidden="1" customWidth="1"/>
    <col min="7432" max="7433" width="11.42578125" style="188"/>
    <col min="7434" max="7434" width="0" style="188" hidden="1" customWidth="1"/>
    <col min="7435" max="7435" width="11.42578125" style="188"/>
    <col min="7436" max="7436" width="15.7109375" style="188" customWidth="1"/>
    <col min="7437" max="7676" width="11.42578125" style="188"/>
    <col min="7677" max="7677" width="4.5703125" style="188" customWidth="1"/>
    <col min="7678" max="7678" width="12.5703125" style="188" customWidth="1"/>
    <col min="7679" max="7680" width="11.42578125" style="188"/>
    <col min="7681" max="7681" width="11.42578125" style="188" customWidth="1"/>
    <col min="7682" max="7683" width="11.42578125" style="188"/>
    <col min="7684" max="7684" width="11.42578125" style="188" customWidth="1"/>
    <col min="7685" max="7686" width="11.42578125" style="188"/>
    <col min="7687" max="7687" width="0" style="188" hidden="1" customWidth="1"/>
    <col min="7688" max="7689" width="11.42578125" style="188"/>
    <col min="7690" max="7690" width="0" style="188" hidden="1" customWidth="1"/>
    <col min="7691" max="7691" width="11.42578125" style="188"/>
    <col min="7692" max="7692" width="15.7109375" style="188" customWidth="1"/>
    <col min="7693" max="7932" width="11.42578125" style="188"/>
    <col min="7933" max="7933" width="4.5703125" style="188" customWidth="1"/>
    <col min="7934" max="7934" width="12.5703125" style="188" customWidth="1"/>
    <col min="7935" max="7936" width="11.42578125" style="188"/>
    <col min="7937" max="7937" width="11.42578125" style="188" customWidth="1"/>
    <col min="7938" max="7939" width="11.42578125" style="188"/>
    <col min="7940" max="7940" width="11.42578125" style="188" customWidth="1"/>
    <col min="7941" max="7942" width="11.42578125" style="188"/>
    <col min="7943" max="7943" width="0" style="188" hidden="1" customWidth="1"/>
    <col min="7944" max="7945" width="11.42578125" style="188"/>
    <col min="7946" max="7946" width="0" style="188" hidden="1" customWidth="1"/>
    <col min="7947" max="7947" width="11.42578125" style="188"/>
    <col min="7948" max="7948" width="15.7109375" style="188" customWidth="1"/>
    <col min="7949" max="8188" width="11.42578125" style="188"/>
    <col min="8189" max="8189" width="4.5703125" style="188" customWidth="1"/>
    <col min="8190" max="8190" width="12.5703125" style="188" customWidth="1"/>
    <col min="8191" max="8192" width="11.42578125" style="188"/>
    <col min="8193" max="8193" width="11.42578125" style="188" customWidth="1"/>
    <col min="8194" max="8195" width="11.42578125" style="188"/>
    <col min="8196" max="8196" width="11.42578125" style="188" customWidth="1"/>
    <col min="8197" max="8198" width="11.42578125" style="188"/>
    <col min="8199" max="8199" width="0" style="188" hidden="1" customWidth="1"/>
    <col min="8200" max="8201" width="11.42578125" style="188"/>
    <col min="8202" max="8202" width="0" style="188" hidden="1" customWidth="1"/>
    <col min="8203" max="8203" width="11.42578125" style="188"/>
    <col min="8204" max="8204" width="15.7109375" style="188" customWidth="1"/>
    <col min="8205" max="8444" width="11.42578125" style="188"/>
    <col min="8445" max="8445" width="4.5703125" style="188" customWidth="1"/>
    <col min="8446" max="8446" width="12.5703125" style="188" customWidth="1"/>
    <col min="8447" max="8448" width="11.42578125" style="188"/>
    <col min="8449" max="8449" width="11.42578125" style="188" customWidth="1"/>
    <col min="8450" max="8451" width="11.42578125" style="188"/>
    <col min="8452" max="8452" width="11.42578125" style="188" customWidth="1"/>
    <col min="8453" max="8454" width="11.42578125" style="188"/>
    <col min="8455" max="8455" width="0" style="188" hidden="1" customWidth="1"/>
    <col min="8456" max="8457" width="11.42578125" style="188"/>
    <col min="8458" max="8458" width="0" style="188" hidden="1" customWidth="1"/>
    <col min="8459" max="8459" width="11.42578125" style="188"/>
    <col min="8460" max="8460" width="15.7109375" style="188" customWidth="1"/>
    <col min="8461" max="8700" width="11.42578125" style="188"/>
    <col min="8701" max="8701" width="4.5703125" style="188" customWidth="1"/>
    <col min="8702" max="8702" width="12.5703125" style="188" customWidth="1"/>
    <col min="8703" max="8704" width="11.42578125" style="188"/>
    <col min="8705" max="8705" width="11.42578125" style="188" customWidth="1"/>
    <col min="8706" max="8707" width="11.42578125" style="188"/>
    <col min="8708" max="8708" width="11.42578125" style="188" customWidth="1"/>
    <col min="8709" max="8710" width="11.42578125" style="188"/>
    <col min="8711" max="8711" width="0" style="188" hidden="1" customWidth="1"/>
    <col min="8712" max="8713" width="11.42578125" style="188"/>
    <col min="8714" max="8714" width="0" style="188" hidden="1" customWidth="1"/>
    <col min="8715" max="8715" width="11.42578125" style="188"/>
    <col min="8716" max="8716" width="15.7109375" style="188" customWidth="1"/>
    <col min="8717" max="8956" width="11.42578125" style="188"/>
    <col min="8957" max="8957" width="4.5703125" style="188" customWidth="1"/>
    <col min="8958" max="8958" width="12.5703125" style="188" customWidth="1"/>
    <col min="8959" max="8960" width="11.42578125" style="188"/>
    <col min="8961" max="8961" width="11.42578125" style="188" customWidth="1"/>
    <col min="8962" max="8963" width="11.42578125" style="188"/>
    <col min="8964" max="8964" width="11.42578125" style="188" customWidth="1"/>
    <col min="8965" max="8966" width="11.42578125" style="188"/>
    <col min="8967" max="8967" width="0" style="188" hidden="1" customWidth="1"/>
    <col min="8968" max="8969" width="11.42578125" style="188"/>
    <col min="8970" max="8970" width="0" style="188" hidden="1" customWidth="1"/>
    <col min="8971" max="8971" width="11.42578125" style="188"/>
    <col min="8972" max="8972" width="15.7109375" style="188" customWidth="1"/>
    <col min="8973" max="9212" width="11.42578125" style="188"/>
    <col min="9213" max="9213" width="4.5703125" style="188" customWidth="1"/>
    <col min="9214" max="9214" width="12.5703125" style="188" customWidth="1"/>
    <col min="9215" max="9216" width="11.42578125" style="188"/>
    <col min="9217" max="9217" width="11.42578125" style="188" customWidth="1"/>
    <col min="9218" max="9219" width="11.42578125" style="188"/>
    <col min="9220" max="9220" width="11.42578125" style="188" customWidth="1"/>
    <col min="9221" max="9222" width="11.42578125" style="188"/>
    <col min="9223" max="9223" width="0" style="188" hidden="1" customWidth="1"/>
    <col min="9224" max="9225" width="11.42578125" style="188"/>
    <col min="9226" max="9226" width="0" style="188" hidden="1" customWidth="1"/>
    <col min="9227" max="9227" width="11.42578125" style="188"/>
    <col min="9228" max="9228" width="15.7109375" style="188" customWidth="1"/>
    <col min="9229" max="9468" width="11.42578125" style="188"/>
    <col min="9469" max="9469" width="4.5703125" style="188" customWidth="1"/>
    <col min="9470" max="9470" width="12.5703125" style="188" customWidth="1"/>
    <col min="9471" max="9472" width="11.42578125" style="188"/>
    <col min="9473" max="9473" width="11.42578125" style="188" customWidth="1"/>
    <col min="9474" max="9475" width="11.42578125" style="188"/>
    <col min="9476" max="9476" width="11.42578125" style="188" customWidth="1"/>
    <col min="9477" max="9478" width="11.42578125" style="188"/>
    <col min="9479" max="9479" width="0" style="188" hidden="1" customWidth="1"/>
    <col min="9480" max="9481" width="11.42578125" style="188"/>
    <col min="9482" max="9482" width="0" style="188" hidden="1" customWidth="1"/>
    <col min="9483" max="9483" width="11.42578125" style="188"/>
    <col min="9484" max="9484" width="15.7109375" style="188" customWidth="1"/>
    <col min="9485" max="9724" width="11.42578125" style="188"/>
    <col min="9725" max="9725" width="4.5703125" style="188" customWidth="1"/>
    <col min="9726" max="9726" width="12.5703125" style="188" customWidth="1"/>
    <col min="9727" max="9728" width="11.42578125" style="188"/>
    <col min="9729" max="9729" width="11.42578125" style="188" customWidth="1"/>
    <col min="9730" max="9731" width="11.42578125" style="188"/>
    <col min="9732" max="9732" width="11.42578125" style="188" customWidth="1"/>
    <col min="9733" max="9734" width="11.42578125" style="188"/>
    <col min="9735" max="9735" width="0" style="188" hidden="1" customWidth="1"/>
    <col min="9736" max="9737" width="11.42578125" style="188"/>
    <col min="9738" max="9738" width="0" style="188" hidden="1" customWidth="1"/>
    <col min="9739" max="9739" width="11.42578125" style="188"/>
    <col min="9740" max="9740" width="15.7109375" style="188" customWidth="1"/>
    <col min="9741" max="9980" width="11.42578125" style="188"/>
    <col min="9981" max="9981" width="4.5703125" style="188" customWidth="1"/>
    <col min="9982" max="9982" width="12.5703125" style="188" customWidth="1"/>
    <col min="9983" max="9984" width="11.42578125" style="188"/>
    <col min="9985" max="9985" width="11.42578125" style="188" customWidth="1"/>
    <col min="9986" max="9987" width="11.42578125" style="188"/>
    <col min="9988" max="9988" width="11.42578125" style="188" customWidth="1"/>
    <col min="9989" max="9990" width="11.42578125" style="188"/>
    <col min="9991" max="9991" width="0" style="188" hidden="1" customWidth="1"/>
    <col min="9992" max="9993" width="11.42578125" style="188"/>
    <col min="9994" max="9994" width="0" style="188" hidden="1" customWidth="1"/>
    <col min="9995" max="9995" width="11.42578125" style="188"/>
    <col min="9996" max="9996" width="15.7109375" style="188" customWidth="1"/>
    <col min="9997" max="10236" width="11.42578125" style="188"/>
    <col min="10237" max="10237" width="4.5703125" style="188" customWidth="1"/>
    <col min="10238" max="10238" width="12.5703125" style="188" customWidth="1"/>
    <col min="10239" max="10240" width="11.42578125" style="188"/>
    <col min="10241" max="10241" width="11.42578125" style="188" customWidth="1"/>
    <col min="10242" max="10243" width="11.42578125" style="188"/>
    <col min="10244" max="10244" width="11.42578125" style="188" customWidth="1"/>
    <col min="10245" max="10246" width="11.42578125" style="188"/>
    <col min="10247" max="10247" width="0" style="188" hidden="1" customWidth="1"/>
    <col min="10248" max="10249" width="11.42578125" style="188"/>
    <col min="10250" max="10250" width="0" style="188" hidden="1" customWidth="1"/>
    <col min="10251" max="10251" width="11.42578125" style="188"/>
    <col min="10252" max="10252" width="15.7109375" style="188" customWidth="1"/>
    <col min="10253" max="10492" width="11.42578125" style="188"/>
    <col min="10493" max="10493" width="4.5703125" style="188" customWidth="1"/>
    <col min="10494" max="10494" width="12.5703125" style="188" customWidth="1"/>
    <col min="10495" max="10496" width="11.42578125" style="188"/>
    <col min="10497" max="10497" width="11.42578125" style="188" customWidth="1"/>
    <col min="10498" max="10499" width="11.42578125" style="188"/>
    <col min="10500" max="10500" width="11.42578125" style="188" customWidth="1"/>
    <col min="10501" max="10502" width="11.42578125" style="188"/>
    <col min="10503" max="10503" width="0" style="188" hidden="1" customWidth="1"/>
    <col min="10504" max="10505" width="11.42578125" style="188"/>
    <col min="10506" max="10506" width="0" style="188" hidden="1" customWidth="1"/>
    <col min="10507" max="10507" width="11.42578125" style="188"/>
    <col min="10508" max="10508" width="15.7109375" style="188" customWidth="1"/>
    <col min="10509" max="10748" width="11.42578125" style="188"/>
    <col min="10749" max="10749" width="4.5703125" style="188" customWidth="1"/>
    <col min="10750" max="10750" width="12.5703125" style="188" customWidth="1"/>
    <col min="10751" max="10752" width="11.42578125" style="188"/>
    <col min="10753" max="10753" width="11.42578125" style="188" customWidth="1"/>
    <col min="10754" max="10755" width="11.42578125" style="188"/>
    <col min="10756" max="10756" width="11.42578125" style="188" customWidth="1"/>
    <col min="10757" max="10758" width="11.42578125" style="188"/>
    <col min="10759" max="10759" width="0" style="188" hidden="1" customWidth="1"/>
    <col min="10760" max="10761" width="11.42578125" style="188"/>
    <col min="10762" max="10762" width="0" style="188" hidden="1" customWidth="1"/>
    <col min="10763" max="10763" width="11.42578125" style="188"/>
    <col min="10764" max="10764" width="15.7109375" style="188" customWidth="1"/>
    <col min="10765" max="11004" width="11.42578125" style="188"/>
    <col min="11005" max="11005" width="4.5703125" style="188" customWidth="1"/>
    <col min="11006" max="11006" width="12.5703125" style="188" customWidth="1"/>
    <col min="11007" max="11008" width="11.42578125" style="188"/>
    <col min="11009" max="11009" width="11.42578125" style="188" customWidth="1"/>
    <col min="11010" max="11011" width="11.42578125" style="188"/>
    <col min="11012" max="11012" width="11.42578125" style="188" customWidth="1"/>
    <col min="11013" max="11014" width="11.42578125" style="188"/>
    <col min="11015" max="11015" width="0" style="188" hidden="1" customWidth="1"/>
    <col min="11016" max="11017" width="11.42578125" style="188"/>
    <col min="11018" max="11018" width="0" style="188" hidden="1" customWidth="1"/>
    <col min="11019" max="11019" width="11.42578125" style="188"/>
    <col min="11020" max="11020" width="15.7109375" style="188" customWidth="1"/>
    <col min="11021" max="11260" width="11.42578125" style="188"/>
    <col min="11261" max="11261" width="4.5703125" style="188" customWidth="1"/>
    <col min="11262" max="11262" width="12.5703125" style="188" customWidth="1"/>
    <col min="11263" max="11264" width="11.42578125" style="188"/>
    <col min="11265" max="11265" width="11.42578125" style="188" customWidth="1"/>
    <col min="11266" max="11267" width="11.42578125" style="188"/>
    <col min="11268" max="11268" width="11.42578125" style="188" customWidth="1"/>
    <col min="11269" max="11270" width="11.42578125" style="188"/>
    <col min="11271" max="11271" width="0" style="188" hidden="1" customWidth="1"/>
    <col min="11272" max="11273" width="11.42578125" style="188"/>
    <col min="11274" max="11274" width="0" style="188" hidden="1" customWidth="1"/>
    <col min="11275" max="11275" width="11.42578125" style="188"/>
    <col min="11276" max="11276" width="15.7109375" style="188" customWidth="1"/>
    <col min="11277" max="11516" width="11.42578125" style="188"/>
    <col min="11517" max="11517" width="4.5703125" style="188" customWidth="1"/>
    <col min="11518" max="11518" width="12.5703125" style="188" customWidth="1"/>
    <col min="11519" max="11520" width="11.42578125" style="188"/>
    <col min="11521" max="11521" width="11.42578125" style="188" customWidth="1"/>
    <col min="11522" max="11523" width="11.42578125" style="188"/>
    <col min="11524" max="11524" width="11.42578125" style="188" customWidth="1"/>
    <col min="11525" max="11526" width="11.42578125" style="188"/>
    <col min="11527" max="11527" width="0" style="188" hidden="1" customWidth="1"/>
    <col min="11528" max="11529" width="11.42578125" style="188"/>
    <col min="11530" max="11530" width="0" style="188" hidden="1" customWidth="1"/>
    <col min="11531" max="11531" width="11.42578125" style="188"/>
    <col min="11532" max="11532" width="15.7109375" style="188" customWidth="1"/>
    <col min="11533" max="11772" width="11.42578125" style="188"/>
    <col min="11773" max="11773" width="4.5703125" style="188" customWidth="1"/>
    <col min="11774" max="11774" width="12.5703125" style="188" customWidth="1"/>
    <col min="11775" max="11776" width="11.42578125" style="188"/>
    <col min="11777" max="11777" width="11.42578125" style="188" customWidth="1"/>
    <col min="11778" max="11779" width="11.42578125" style="188"/>
    <col min="11780" max="11780" width="11.42578125" style="188" customWidth="1"/>
    <col min="11781" max="11782" width="11.42578125" style="188"/>
    <col min="11783" max="11783" width="0" style="188" hidden="1" customWidth="1"/>
    <col min="11784" max="11785" width="11.42578125" style="188"/>
    <col min="11786" max="11786" width="0" style="188" hidden="1" customWidth="1"/>
    <col min="11787" max="11787" width="11.42578125" style="188"/>
    <col min="11788" max="11788" width="15.7109375" style="188" customWidth="1"/>
    <col min="11789" max="12028" width="11.42578125" style="188"/>
    <col min="12029" max="12029" width="4.5703125" style="188" customWidth="1"/>
    <col min="12030" max="12030" width="12.5703125" style="188" customWidth="1"/>
    <col min="12031" max="12032" width="11.42578125" style="188"/>
    <col min="12033" max="12033" width="11.42578125" style="188" customWidth="1"/>
    <col min="12034" max="12035" width="11.42578125" style="188"/>
    <col min="12036" max="12036" width="11.42578125" style="188" customWidth="1"/>
    <col min="12037" max="12038" width="11.42578125" style="188"/>
    <col min="12039" max="12039" width="0" style="188" hidden="1" customWidth="1"/>
    <col min="12040" max="12041" width="11.42578125" style="188"/>
    <col min="12042" max="12042" width="0" style="188" hidden="1" customWidth="1"/>
    <col min="12043" max="12043" width="11.42578125" style="188"/>
    <col min="12044" max="12044" width="15.7109375" style="188" customWidth="1"/>
    <col min="12045" max="12284" width="11.42578125" style="188"/>
    <col min="12285" max="12285" width="4.5703125" style="188" customWidth="1"/>
    <col min="12286" max="12286" width="12.5703125" style="188" customWidth="1"/>
    <col min="12287" max="12288" width="11.42578125" style="188"/>
    <col min="12289" max="12289" width="11.42578125" style="188" customWidth="1"/>
    <col min="12290" max="12291" width="11.42578125" style="188"/>
    <col min="12292" max="12292" width="11.42578125" style="188" customWidth="1"/>
    <col min="12293" max="12294" width="11.42578125" style="188"/>
    <col min="12295" max="12295" width="0" style="188" hidden="1" customWidth="1"/>
    <col min="12296" max="12297" width="11.42578125" style="188"/>
    <col min="12298" max="12298" width="0" style="188" hidden="1" customWidth="1"/>
    <col min="12299" max="12299" width="11.42578125" style="188"/>
    <col min="12300" max="12300" width="15.7109375" style="188" customWidth="1"/>
    <col min="12301" max="12540" width="11.42578125" style="188"/>
    <col min="12541" max="12541" width="4.5703125" style="188" customWidth="1"/>
    <col min="12542" max="12542" width="12.5703125" style="188" customWidth="1"/>
    <col min="12543" max="12544" width="11.42578125" style="188"/>
    <col min="12545" max="12545" width="11.42578125" style="188" customWidth="1"/>
    <col min="12546" max="12547" width="11.42578125" style="188"/>
    <col min="12548" max="12548" width="11.42578125" style="188" customWidth="1"/>
    <col min="12549" max="12550" width="11.42578125" style="188"/>
    <col min="12551" max="12551" width="0" style="188" hidden="1" customWidth="1"/>
    <col min="12552" max="12553" width="11.42578125" style="188"/>
    <col min="12554" max="12554" width="0" style="188" hidden="1" customWidth="1"/>
    <col min="12555" max="12555" width="11.42578125" style="188"/>
    <col min="12556" max="12556" width="15.7109375" style="188" customWidth="1"/>
    <col min="12557" max="12796" width="11.42578125" style="188"/>
    <col min="12797" max="12797" width="4.5703125" style="188" customWidth="1"/>
    <col min="12798" max="12798" width="12.5703125" style="188" customWidth="1"/>
    <col min="12799" max="12800" width="11.42578125" style="188"/>
    <col min="12801" max="12801" width="11.42578125" style="188" customWidth="1"/>
    <col min="12802" max="12803" width="11.42578125" style="188"/>
    <col min="12804" max="12804" width="11.42578125" style="188" customWidth="1"/>
    <col min="12805" max="12806" width="11.42578125" style="188"/>
    <col min="12807" max="12807" width="0" style="188" hidden="1" customWidth="1"/>
    <col min="12808" max="12809" width="11.42578125" style="188"/>
    <col min="12810" max="12810" width="0" style="188" hidden="1" customWidth="1"/>
    <col min="12811" max="12811" width="11.42578125" style="188"/>
    <col min="12812" max="12812" width="15.7109375" style="188" customWidth="1"/>
    <col min="12813" max="13052" width="11.42578125" style="188"/>
    <col min="13053" max="13053" width="4.5703125" style="188" customWidth="1"/>
    <col min="13054" max="13054" width="12.5703125" style="188" customWidth="1"/>
    <col min="13055" max="13056" width="11.42578125" style="188"/>
    <col min="13057" max="13057" width="11.42578125" style="188" customWidth="1"/>
    <col min="13058" max="13059" width="11.42578125" style="188"/>
    <col min="13060" max="13060" width="11.42578125" style="188" customWidth="1"/>
    <col min="13061" max="13062" width="11.42578125" style="188"/>
    <col min="13063" max="13063" width="0" style="188" hidden="1" customWidth="1"/>
    <col min="13064" max="13065" width="11.42578125" style="188"/>
    <col min="13066" max="13066" width="0" style="188" hidden="1" customWidth="1"/>
    <col min="13067" max="13067" width="11.42578125" style="188"/>
    <col min="13068" max="13068" width="15.7109375" style="188" customWidth="1"/>
    <col min="13069" max="13308" width="11.42578125" style="188"/>
    <col min="13309" max="13309" width="4.5703125" style="188" customWidth="1"/>
    <col min="13310" max="13310" width="12.5703125" style="188" customWidth="1"/>
    <col min="13311" max="13312" width="11.42578125" style="188"/>
    <col min="13313" max="13313" width="11.42578125" style="188" customWidth="1"/>
    <col min="13314" max="13315" width="11.42578125" style="188"/>
    <col min="13316" max="13316" width="11.42578125" style="188" customWidth="1"/>
    <col min="13317" max="13318" width="11.42578125" style="188"/>
    <col min="13319" max="13319" width="0" style="188" hidden="1" customWidth="1"/>
    <col min="13320" max="13321" width="11.42578125" style="188"/>
    <col min="13322" max="13322" width="0" style="188" hidden="1" customWidth="1"/>
    <col min="13323" max="13323" width="11.42578125" style="188"/>
    <col min="13324" max="13324" width="15.7109375" style="188" customWidth="1"/>
    <col min="13325" max="13564" width="11.42578125" style="188"/>
    <col min="13565" max="13565" width="4.5703125" style="188" customWidth="1"/>
    <col min="13566" max="13566" width="12.5703125" style="188" customWidth="1"/>
    <col min="13567" max="13568" width="11.42578125" style="188"/>
    <col min="13569" max="13569" width="11.42578125" style="188" customWidth="1"/>
    <col min="13570" max="13571" width="11.42578125" style="188"/>
    <col min="13572" max="13572" width="11.42578125" style="188" customWidth="1"/>
    <col min="13573" max="13574" width="11.42578125" style="188"/>
    <col min="13575" max="13575" width="0" style="188" hidden="1" customWidth="1"/>
    <col min="13576" max="13577" width="11.42578125" style="188"/>
    <col min="13578" max="13578" width="0" style="188" hidden="1" customWidth="1"/>
    <col min="13579" max="13579" width="11.42578125" style="188"/>
    <col min="13580" max="13580" width="15.7109375" style="188" customWidth="1"/>
    <col min="13581" max="13820" width="11.42578125" style="188"/>
    <col min="13821" max="13821" width="4.5703125" style="188" customWidth="1"/>
    <col min="13822" max="13822" width="12.5703125" style="188" customWidth="1"/>
    <col min="13823" max="13824" width="11.42578125" style="188"/>
    <col min="13825" max="13825" width="11.42578125" style="188" customWidth="1"/>
    <col min="13826" max="13827" width="11.42578125" style="188"/>
    <col min="13828" max="13828" width="11.42578125" style="188" customWidth="1"/>
    <col min="13829" max="13830" width="11.42578125" style="188"/>
    <col min="13831" max="13831" width="0" style="188" hidden="1" customWidth="1"/>
    <col min="13832" max="13833" width="11.42578125" style="188"/>
    <col min="13834" max="13834" width="0" style="188" hidden="1" customWidth="1"/>
    <col min="13835" max="13835" width="11.42578125" style="188"/>
    <col min="13836" max="13836" width="15.7109375" style="188" customWidth="1"/>
    <col min="13837" max="14076" width="11.42578125" style="188"/>
    <col min="14077" max="14077" width="4.5703125" style="188" customWidth="1"/>
    <col min="14078" max="14078" width="12.5703125" style="188" customWidth="1"/>
    <col min="14079" max="14080" width="11.42578125" style="188"/>
    <col min="14081" max="14081" width="11.42578125" style="188" customWidth="1"/>
    <col min="14082" max="14083" width="11.42578125" style="188"/>
    <col min="14084" max="14084" width="11.42578125" style="188" customWidth="1"/>
    <col min="14085" max="14086" width="11.42578125" style="188"/>
    <col min="14087" max="14087" width="0" style="188" hidden="1" customWidth="1"/>
    <col min="14088" max="14089" width="11.42578125" style="188"/>
    <col min="14090" max="14090" width="0" style="188" hidden="1" customWidth="1"/>
    <col min="14091" max="14091" width="11.42578125" style="188"/>
    <col min="14092" max="14092" width="15.7109375" style="188" customWidth="1"/>
    <col min="14093" max="14332" width="11.42578125" style="188"/>
    <col min="14333" max="14333" width="4.5703125" style="188" customWidth="1"/>
    <col min="14334" max="14334" width="12.5703125" style="188" customWidth="1"/>
    <col min="14335" max="14336" width="11.42578125" style="188"/>
    <col min="14337" max="14337" width="11.42578125" style="188" customWidth="1"/>
    <col min="14338" max="14339" width="11.42578125" style="188"/>
    <col min="14340" max="14340" width="11.42578125" style="188" customWidth="1"/>
    <col min="14341" max="14342" width="11.42578125" style="188"/>
    <col min="14343" max="14343" width="0" style="188" hidden="1" customWidth="1"/>
    <col min="14344" max="14345" width="11.42578125" style="188"/>
    <col min="14346" max="14346" width="0" style="188" hidden="1" customWidth="1"/>
    <col min="14347" max="14347" width="11.42578125" style="188"/>
    <col min="14348" max="14348" width="15.7109375" style="188" customWidth="1"/>
    <col min="14349" max="14588" width="11.42578125" style="188"/>
    <col min="14589" max="14589" width="4.5703125" style="188" customWidth="1"/>
    <col min="14590" max="14590" width="12.5703125" style="188" customWidth="1"/>
    <col min="14591" max="14592" width="11.42578125" style="188"/>
    <col min="14593" max="14593" width="11.42578125" style="188" customWidth="1"/>
    <col min="14594" max="14595" width="11.42578125" style="188"/>
    <col min="14596" max="14596" width="11.42578125" style="188" customWidth="1"/>
    <col min="14597" max="14598" width="11.42578125" style="188"/>
    <col min="14599" max="14599" width="0" style="188" hidden="1" customWidth="1"/>
    <col min="14600" max="14601" width="11.42578125" style="188"/>
    <col min="14602" max="14602" width="0" style="188" hidden="1" customWidth="1"/>
    <col min="14603" max="14603" width="11.42578125" style="188"/>
    <col min="14604" max="14604" width="15.7109375" style="188" customWidth="1"/>
    <col min="14605" max="14844" width="11.42578125" style="188"/>
    <col min="14845" max="14845" width="4.5703125" style="188" customWidth="1"/>
    <col min="14846" max="14846" width="12.5703125" style="188" customWidth="1"/>
    <col min="14847" max="14848" width="11.42578125" style="188"/>
    <col min="14849" max="14849" width="11.42578125" style="188" customWidth="1"/>
    <col min="14850" max="14851" width="11.42578125" style="188"/>
    <col min="14852" max="14852" width="11.42578125" style="188" customWidth="1"/>
    <col min="14853" max="14854" width="11.42578125" style="188"/>
    <col min="14855" max="14855" width="0" style="188" hidden="1" customWidth="1"/>
    <col min="14856" max="14857" width="11.42578125" style="188"/>
    <col min="14858" max="14858" width="0" style="188" hidden="1" customWidth="1"/>
    <col min="14859" max="14859" width="11.42578125" style="188"/>
    <col min="14860" max="14860" width="15.7109375" style="188" customWidth="1"/>
    <col min="14861" max="15100" width="11.42578125" style="188"/>
    <col min="15101" max="15101" width="4.5703125" style="188" customWidth="1"/>
    <col min="15102" max="15102" width="12.5703125" style="188" customWidth="1"/>
    <col min="15103" max="15104" width="11.42578125" style="188"/>
    <col min="15105" max="15105" width="11.42578125" style="188" customWidth="1"/>
    <col min="15106" max="15107" width="11.42578125" style="188"/>
    <col min="15108" max="15108" width="11.42578125" style="188" customWidth="1"/>
    <col min="15109" max="15110" width="11.42578125" style="188"/>
    <col min="15111" max="15111" width="0" style="188" hidden="1" customWidth="1"/>
    <col min="15112" max="15113" width="11.42578125" style="188"/>
    <col min="15114" max="15114" width="0" style="188" hidden="1" customWidth="1"/>
    <col min="15115" max="15115" width="11.42578125" style="188"/>
    <col min="15116" max="15116" width="15.7109375" style="188" customWidth="1"/>
    <col min="15117" max="15356" width="11.42578125" style="188"/>
    <col min="15357" max="15357" width="4.5703125" style="188" customWidth="1"/>
    <col min="15358" max="15358" width="12.5703125" style="188" customWidth="1"/>
    <col min="15359" max="15360" width="11.42578125" style="188"/>
    <col min="15361" max="15361" width="11.42578125" style="188" customWidth="1"/>
    <col min="15362" max="15363" width="11.42578125" style="188"/>
    <col min="15364" max="15364" width="11.42578125" style="188" customWidth="1"/>
    <col min="15365" max="15366" width="11.42578125" style="188"/>
    <col min="15367" max="15367" width="0" style="188" hidden="1" customWidth="1"/>
    <col min="15368" max="15369" width="11.42578125" style="188"/>
    <col min="15370" max="15370" width="0" style="188" hidden="1" customWidth="1"/>
    <col min="15371" max="15371" width="11.42578125" style="188"/>
    <col min="15372" max="15372" width="15.7109375" style="188" customWidth="1"/>
    <col min="15373" max="15612" width="11.42578125" style="188"/>
    <col min="15613" max="15613" width="4.5703125" style="188" customWidth="1"/>
    <col min="15614" max="15614" width="12.5703125" style="188" customWidth="1"/>
    <col min="15615" max="15616" width="11.42578125" style="188"/>
    <col min="15617" max="15617" width="11.42578125" style="188" customWidth="1"/>
    <col min="15618" max="15619" width="11.42578125" style="188"/>
    <col min="15620" max="15620" width="11.42578125" style="188" customWidth="1"/>
    <col min="15621" max="15622" width="11.42578125" style="188"/>
    <col min="15623" max="15623" width="0" style="188" hidden="1" customWidth="1"/>
    <col min="15624" max="15625" width="11.42578125" style="188"/>
    <col min="15626" max="15626" width="0" style="188" hidden="1" customWidth="1"/>
    <col min="15627" max="15627" width="11.42578125" style="188"/>
    <col min="15628" max="15628" width="15.7109375" style="188" customWidth="1"/>
    <col min="15629" max="15868" width="11.42578125" style="188"/>
    <col min="15869" max="15869" width="4.5703125" style="188" customWidth="1"/>
    <col min="15870" max="15870" width="12.5703125" style="188" customWidth="1"/>
    <col min="15871" max="15872" width="11.42578125" style="188"/>
    <col min="15873" max="15873" width="11.42578125" style="188" customWidth="1"/>
    <col min="15874" max="15875" width="11.42578125" style="188"/>
    <col min="15876" max="15876" width="11.42578125" style="188" customWidth="1"/>
    <col min="15877" max="15878" width="11.42578125" style="188"/>
    <col min="15879" max="15879" width="0" style="188" hidden="1" customWidth="1"/>
    <col min="15880" max="15881" width="11.42578125" style="188"/>
    <col min="15882" max="15882" width="0" style="188" hidden="1" customWidth="1"/>
    <col min="15883" max="15883" width="11.42578125" style="188"/>
    <col min="15884" max="15884" width="15.7109375" style="188" customWidth="1"/>
    <col min="15885" max="16124" width="11.42578125" style="188"/>
    <col min="16125" max="16125" width="4.5703125" style="188" customWidth="1"/>
    <col min="16126" max="16126" width="12.5703125" style="188" customWidth="1"/>
    <col min="16127" max="16128" width="11.42578125" style="188"/>
    <col min="16129" max="16129" width="11.42578125" style="188" customWidth="1"/>
    <col min="16130" max="16131" width="11.42578125" style="188"/>
    <col min="16132" max="16132" width="11.42578125" style="188" customWidth="1"/>
    <col min="16133" max="16134" width="11.42578125" style="188"/>
    <col min="16135" max="16135" width="0" style="188" hidden="1" customWidth="1"/>
    <col min="16136" max="16137" width="11.42578125" style="188"/>
    <col min="16138" max="16138" width="0" style="188" hidden="1" customWidth="1"/>
    <col min="16139" max="16139" width="11.42578125" style="188"/>
    <col min="16140" max="16140" width="15.7109375" style="188" customWidth="1"/>
    <col min="16141" max="16384" width="11.42578125" style="188"/>
  </cols>
  <sheetData>
    <row r="2" spans="1:12" x14ac:dyDescent="0.2">
      <c r="A2" s="217" t="s">
        <v>121</v>
      </c>
    </row>
    <row r="3" spans="1:12" x14ac:dyDescent="0.2">
      <c r="A3" s="217" t="s">
        <v>122</v>
      </c>
    </row>
    <row r="5" spans="1:12" ht="12.75" x14ac:dyDescent="0.2">
      <c r="B5" s="425" t="s">
        <v>484</v>
      </c>
      <c r="C5" s="425"/>
      <c r="D5" s="425"/>
      <c r="E5" s="425"/>
      <c r="F5" s="425"/>
      <c r="G5" s="425"/>
      <c r="H5" s="425"/>
      <c r="I5" s="425"/>
      <c r="J5" s="425"/>
      <c r="L5" s="379" t="s">
        <v>596</v>
      </c>
    </row>
    <row r="6" spans="1:12" ht="12.75" x14ac:dyDescent="0.2">
      <c r="B6" s="425" t="s">
        <v>630</v>
      </c>
      <c r="C6" s="425"/>
      <c r="D6" s="425"/>
      <c r="E6" s="425"/>
      <c r="F6" s="425"/>
      <c r="G6" s="425"/>
      <c r="H6" s="425"/>
      <c r="I6" s="425"/>
      <c r="J6" s="425"/>
    </row>
    <row r="8" spans="1:12" x14ac:dyDescent="0.2">
      <c r="B8" s="466" t="s">
        <v>483</v>
      </c>
      <c r="C8" s="467" t="s">
        <v>485</v>
      </c>
      <c r="D8" s="467"/>
      <c r="E8" s="467"/>
      <c r="F8" s="467"/>
      <c r="G8" s="467"/>
      <c r="H8" s="467"/>
      <c r="I8" s="467"/>
      <c r="J8" s="467"/>
    </row>
    <row r="9" spans="1:12" x14ac:dyDescent="0.2">
      <c r="B9" s="466"/>
      <c r="C9" s="467" t="s">
        <v>486</v>
      </c>
      <c r="D9" s="467"/>
      <c r="E9" s="467" t="s">
        <v>487</v>
      </c>
      <c r="F9" s="467"/>
      <c r="G9" s="467" t="s">
        <v>488</v>
      </c>
      <c r="H9" s="467"/>
      <c r="I9" s="467" t="s">
        <v>43</v>
      </c>
      <c r="J9" s="467"/>
    </row>
    <row r="10" spans="1:12" ht="24" x14ac:dyDescent="0.2">
      <c r="B10" s="466"/>
      <c r="C10" s="397" t="s">
        <v>489</v>
      </c>
      <c r="D10" s="397" t="s">
        <v>490</v>
      </c>
      <c r="E10" s="397" t="s">
        <v>489</v>
      </c>
      <c r="F10" s="397" t="s">
        <v>490</v>
      </c>
      <c r="G10" s="397" t="s">
        <v>489</v>
      </c>
      <c r="H10" s="397" t="s">
        <v>490</v>
      </c>
      <c r="I10" s="397" t="s">
        <v>489</v>
      </c>
      <c r="J10" s="397" t="s">
        <v>491</v>
      </c>
    </row>
    <row r="11" spans="1:12" x14ac:dyDescent="0.2">
      <c r="B11" s="251" t="s">
        <v>492</v>
      </c>
      <c r="C11" s="252"/>
      <c r="D11" s="252"/>
      <c r="E11" s="252"/>
      <c r="F11" s="252"/>
      <c r="G11" s="252"/>
      <c r="H11" s="252"/>
      <c r="I11" s="253">
        <v>23671</v>
      </c>
      <c r="J11" s="253">
        <v>102602</v>
      </c>
    </row>
    <row r="12" spans="1:12" x14ac:dyDescent="0.2">
      <c r="B12" s="251">
        <v>2010</v>
      </c>
      <c r="C12" s="252"/>
      <c r="D12" s="252"/>
      <c r="E12" s="252"/>
      <c r="F12" s="252"/>
      <c r="G12" s="252"/>
      <c r="H12" s="252"/>
      <c r="I12" s="253">
        <v>90591</v>
      </c>
      <c r="J12" s="253">
        <v>283345</v>
      </c>
    </row>
    <row r="13" spans="1:12" x14ac:dyDescent="0.2">
      <c r="B13" s="251">
        <v>2011</v>
      </c>
      <c r="C13" s="252"/>
      <c r="D13" s="252"/>
      <c r="E13" s="252"/>
      <c r="F13" s="252"/>
      <c r="G13" s="252"/>
      <c r="H13" s="252"/>
      <c r="I13" s="253">
        <v>105822</v>
      </c>
      <c r="J13" s="253">
        <v>430659</v>
      </c>
    </row>
    <row r="14" spans="1:12" x14ac:dyDescent="0.2">
      <c r="B14" s="251">
        <v>2012</v>
      </c>
      <c r="C14" s="252"/>
      <c r="D14" s="252"/>
      <c r="E14" s="252"/>
      <c r="F14" s="252"/>
      <c r="G14" s="252"/>
      <c r="H14" s="252"/>
      <c r="I14" s="253">
        <v>54727</v>
      </c>
      <c r="J14" s="253">
        <v>214792</v>
      </c>
    </row>
    <row r="15" spans="1:12" x14ac:dyDescent="0.2">
      <c r="B15" s="254">
        <v>41275</v>
      </c>
      <c r="C15" s="255">
        <v>1344</v>
      </c>
      <c r="D15" s="255">
        <v>5074</v>
      </c>
      <c r="E15" s="256">
        <v>84</v>
      </c>
      <c r="F15" s="256">
        <v>433</v>
      </c>
      <c r="G15" s="255">
        <v>1525</v>
      </c>
      <c r="H15" s="255">
        <v>5846</v>
      </c>
      <c r="I15" s="255">
        <v>2953</v>
      </c>
      <c r="J15" s="255">
        <v>11353</v>
      </c>
    </row>
    <row r="16" spans="1:12" x14ac:dyDescent="0.2">
      <c r="B16" s="254">
        <v>41306</v>
      </c>
      <c r="C16" s="255">
        <v>1353</v>
      </c>
      <c r="D16" s="255">
        <v>5003</v>
      </c>
      <c r="E16" s="256">
        <v>87</v>
      </c>
      <c r="F16" s="256">
        <v>397</v>
      </c>
      <c r="G16" s="255">
        <v>1589</v>
      </c>
      <c r="H16" s="255">
        <v>5817</v>
      </c>
      <c r="I16" s="255">
        <v>3029</v>
      </c>
      <c r="J16" s="255">
        <v>11217</v>
      </c>
    </row>
    <row r="17" spans="2:13" x14ac:dyDescent="0.2">
      <c r="B17" s="254">
        <v>41334</v>
      </c>
      <c r="C17" s="255">
        <v>1556</v>
      </c>
      <c r="D17" s="255">
        <v>5790</v>
      </c>
      <c r="E17" s="256">
        <v>83</v>
      </c>
      <c r="F17" s="256">
        <v>353</v>
      </c>
      <c r="G17" s="255">
        <v>1708</v>
      </c>
      <c r="H17" s="255">
        <v>5791</v>
      </c>
      <c r="I17" s="255">
        <v>3347</v>
      </c>
      <c r="J17" s="255">
        <v>11934</v>
      </c>
    </row>
    <row r="18" spans="2:13" x14ac:dyDescent="0.2">
      <c r="B18" s="254">
        <v>41365</v>
      </c>
      <c r="C18" s="255">
        <v>1076</v>
      </c>
      <c r="D18" s="255">
        <v>4086</v>
      </c>
      <c r="E18" s="256">
        <v>69</v>
      </c>
      <c r="F18" s="256">
        <v>271</v>
      </c>
      <c r="G18" s="255">
        <v>1727</v>
      </c>
      <c r="H18" s="255">
        <v>5901</v>
      </c>
      <c r="I18" s="255">
        <v>2872</v>
      </c>
      <c r="J18" s="255">
        <v>10258</v>
      </c>
    </row>
    <row r="19" spans="2:13" x14ac:dyDescent="0.2">
      <c r="B19" s="254">
        <v>41395</v>
      </c>
      <c r="C19" s="256">
        <v>920</v>
      </c>
      <c r="D19" s="255">
        <v>3380</v>
      </c>
      <c r="E19" s="256">
        <v>38</v>
      </c>
      <c r="F19" s="256">
        <v>168</v>
      </c>
      <c r="G19" s="255">
        <v>1182</v>
      </c>
      <c r="H19" s="255">
        <v>4056</v>
      </c>
      <c r="I19" s="255">
        <v>2140</v>
      </c>
      <c r="J19" s="255">
        <v>7604</v>
      </c>
    </row>
    <row r="20" spans="2:13" x14ac:dyDescent="0.2">
      <c r="B20" s="254">
        <v>41426</v>
      </c>
      <c r="C20" s="256">
        <v>911</v>
      </c>
      <c r="D20" s="255">
        <v>3309</v>
      </c>
      <c r="E20" s="256">
        <v>125</v>
      </c>
      <c r="F20" s="256">
        <v>648</v>
      </c>
      <c r="G20" s="255">
        <v>1778</v>
      </c>
      <c r="H20" s="255">
        <v>6154</v>
      </c>
      <c r="I20" s="255">
        <v>2814</v>
      </c>
      <c r="J20" s="255">
        <v>10111</v>
      </c>
    </row>
    <row r="21" spans="2:13" x14ac:dyDescent="0.2">
      <c r="B21" s="254">
        <v>41456</v>
      </c>
      <c r="C21" s="255">
        <v>1073</v>
      </c>
      <c r="D21" s="255">
        <v>3717</v>
      </c>
      <c r="E21" s="256">
        <v>75</v>
      </c>
      <c r="F21" s="256">
        <v>297</v>
      </c>
      <c r="G21" s="255">
        <v>1520</v>
      </c>
      <c r="H21" s="255">
        <v>5115</v>
      </c>
      <c r="I21" s="255">
        <v>2668</v>
      </c>
      <c r="J21" s="255">
        <v>9129</v>
      </c>
    </row>
    <row r="22" spans="2:13" x14ac:dyDescent="0.2">
      <c r="B22" s="254">
        <v>41487</v>
      </c>
      <c r="C22" s="257">
        <v>1037</v>
      </c>
      <c r="D22" s="257">
        <v>3504</v>
      </c>
      <c r="E22" s="258">
        <v>284</v>
      </c>
      <c r="F22" s="257">
        <v>1590</v>
      </c>
      <c r="G22" s="255">
        <v>2172</v>
      </c>
      <c r="H22" s="255">
        <v>6454</v>
      </c>
      <c r="I22" s="255">
        <v>3493</v>
      </c>
      <c r="J22" s="255">
        <v>11548</v>
      </c>
    </row>
    <row r="23" spans="2:13" x14ac:dyDescent="0.2">
      <c r="B23" s="254">
        <v>41518</v>
      </c>
      <c r="C23" s="255">
        <v>2257</v>
      </c>
      <c r="D23" s="255">
        <v>8307</v>
      </c>
      <c r="E23" s="256">
        <v>45</v>
      </c>
      <c r="F23" s="256">
        <v>183</v>
      </c>
      <c r="G23" s="255">
        <v>1509</v>
      </c>
      <c r="H23" s="255">
        <v>5003</v>
      </c>
      <c r="I23" s="255">
        <v>3811</v>
      </c>
      <c r="J23" s="255">
        <v>13493</v>
      </c>
    </row>
    <row r="24" spans="2:13" x14ac:dyDescent="0.2">
      <c r="B24" s="254">
        <v>41548</v>
      </c>
      <c r="C24" s="255">
        <v>2716</v>
      </c>
      <c r="D24" s="255">
        <v>10131</v>
      </c>
      <c r="E24" s="256">
        <v>147</v>
      </c>
      <c r="F24" s="256">
        <v>685</v>
      </c>
      <c r="G24" s="255">
        <v>1865</v>
      </c>
      <c r="H24" s="255">
        <v>6227</v>
      </c>
      <c r="I24" s="255">
        <v>4728</v>
      </c>
      <c r="J24" s="255">
        <v>17043</v>
      </c>
    </row>
    <row r="25" spans="2:13" x14ac:dyDescent="0.2">
      <c r="B25" s="254">
        <v>41579</v>
      </c>
      <c r="C25" s="255">
        <v>1624</v>
      </c>
      <c r="D25" s="255">
        <v>5781</v>
      </c>
      <c r="E25" s="256">
        <v>79</v>
      </c>
      <c r="F25" s="256">
        <v>348</v>
      </c>
      <c r="G25" s="255">
        <v>1639</v>
      </c>
      <c r="H25" s="255">
        <v>5415</v>
      </c>
      <c r="I25" s="255">
        <v>3342</v>
      </c>
      <c r="J25" s="255">
        <v>11544</v>
      </c>
    </row>
    <row r="26" spans="2:13" x14ac:dyDescent="0.2">
      <c r="B26" s="254">
        <v>41609</v>
      </c>
      <c r="C26" s="255">
        <v>1527</v>
      </c>
      <c r="D26" s="255">
        <v>5675</v>
      </c>
      <c r="E26" s="256">
        <v>77</v>
      </c>
      <c r="F26" s="256">
        <v>312</v>
      </c>
      <c r="G26" s="255">
        <v>1584</v>
      </c>
      <c r="H26" s="255">
        <v>4895</v>
      </c>
      <c r="I26" s="255">
        <v>3188</v>
      </c>
      <c r="J26" s="255">
        <v>10882</v>
      </c>
    </row>
    <row r="27" spans="2:13" x14ac:dyDescent="0.2">
      <c r="B27" s="259">
        <v>2013</v>
      </c>
      <c r="C27" s="260">
        <v>17394</v>
      </c>
      <c r="D27" s="260">
        <v>63757</v>
      </c>
      <c r="E27" s="260">
        <v>1193</v>
      </c>
      <c r="F27" s="260">
        <v>5685</v>
      </c>
      <c r="G27" s="260">
        <v>19798</v>
      </c>
      <c r="H27" s="260">
        <v>66674</v>
      </c>
      <c r="I27" s="260">
        <f>SUM(I15:I26)</f>
        <v>38385</v>
      </c>
      <c r="J27" s="260">
        <f>SUM(J15:J26)</f>
        <v>136116</v>
      </c>
    </row>
    <row r="28" spans="2:13" x14ac:dyDescent="0.2">
      <c r="B28" s="254">
        <v>41640</v>
      </c>
      <c r="C28" s="255">
        <v>1680</v>
      </c>
      <c r="D28" s="255">
        <v>6027</v>
      </c>
      <c r="E28" s="256">
        <v>52</v>
      </c>
      <c r="F28" s="256">
        <v>220</v>
      </c>
      <c r="G28" s="255">
        <v>1280</v>
      </c>
      <c r="H28" s="255">
        <v>4011</v>
      </c>
      <c r="I28" s="255">
        <v>3012</v>
      </c>
      <c r="J28" s="255">
        <v>10258</v>
      </c>
    </row>
    <row r="29" spans="2:13" x14ac:dyDescent="0.2">
      <c r="B29" s="254">
        <v>41671</v>
      </c>
      <c r="C29" s="255">
        <v>1550</v>
      </c>
      <c r="D29" s="255">
        <v>5590</v>
      </c>
      <c r="E29" s="256">
        <v>76</v>
      </c>
      <c r="F29" s="256">
        <v>318</v>
      </c>
      <c r="G29" s="255">
        <v>1520</v>
      </c>
      <c r="H29" s="255">
        <v>4945</v>
      </c>
      <c r="I29" s="255">
        <v>3146</v>
      </c>
      <c r="J29" s="255">
        <v>10853</v>
      </c>
    </row>
    <row r="30" spans="2:13" x14ac:dyDescent="0.2">
      <c r="B30" s="254">
        <v>41699</v>
      </c>
      <c r="C30" s="255">
        <v>1367</v>
      </c>
      <c r="D30" s="255">
        <v>4922</v>
      </c>
      <c r="E30" s="256">
        <v>99</v>
      </c>
      <c r="F30" s="256">
        <v>470</v>
      </c>
      <c r="G30" s="255">
        <v>1354</v>
      </c>
      <c r="H30" s="255">
        <v>4290</v>
      </c>
      <c r="I30" s="255">
        <v>2820</v>
      </c>
      <c r="J30" s="255">
        <v>9682</v>
      </c>
    </row>
    <row r="31" spans="2:13" x14ac:dyDescent="0.2">
      <c r="B31" s="254">
        <v>41730</v>
      </c>
      <c r="C31" s="255">
        <v>1713</v>
      </c>
      <c r="D31" s="255">
        <v>6039</v>
      </c>
      <c r="E31" s="256">
        <v>117</v>
      </c>
      <c r="F31" s="256">
        <v>534</v>
      </c>
      <c r="G31" s="255">
        <v>1841</v>
      </c>
      <c r="H31" s="255">
        <v>6029</v>
      </c>
      <c r="I31" s="255">
        <v>3671</v>
      </c>
      <c r="J31" s="255">
        <v>12602</v>
      </c>
    </row>
    <row r="32" spans="2:13" x14ac:dyDescent="0.2">
      <c r="B32" s="254">
        <v>41760</v>
      </c>
      <c r="C32" s="255">
        <v>1767</v>
      </c>
      <c r="D32" s="255">
        <v>6174</v>
      </c>
      <c r="E32" s="256">
        <v>124</v>
      </c>
      <c r="F32" s="256">
        <v>523</v>
      </c>
      <c r="G32" s="255">
        <v>1514</v>
      </c>
      <c r="H32" s="255">
        <v>4663</v>
      </c>
      <c r="I32" s="255">
        <v>3405</v>
      </c>
      <c r="J32" s="255">
        <v>11360</v>
      </c>
      <c r="M32" s="218"/>
    </row>
    <row r="33" spans="2:10" x14ac:dyDescent="0.2">
      <c r="B33" s="254">
        <v>41791</v>
      </c>
      <c r="C33" s="255">
        <v>1613</v>
      </c>
      <c r="D33" s="255">
        <v>5821</v>
      </c>
      <c r="E33" s="256">
        <v>120</v>
      </c>
      <c r="F33" s="256">
        <v>517</v>
      </c>
      <c r="G33" s="255">
        <v>1715</v>
      </c>
      <c r="H33" s="255">
        <v>5301</v>
      </c>
      <c r="I33" s="255">
        <v>3448</v>
      </c>
      <c r="J33" s="255">
        <v>11639</v>
      </c>
    </row>
    <row r="34" spans="2:10" x14ac:dyDescent="0.2">
      <c r="B34" s="254">
        <v>41821</v>
      </c>
      <c r="C34" s="255">
        <v>1419</v>
      </c>
      <c r="D34" s="255">
        <v>4978</v>
      </c>
      <c r="E34" s="256">
        <v>88</v>
      </c>
      <c r="F34" s="256">
        <v>412</v>
      </c>
      <c r="G34" s="255">
        <v>1625</v>
      </c>
      <c r="H34" s="255">
        <v>5129</v>
      </c>
      <c r="I34" s="255">
        <v>3132</v>
      </c>
      <c r="J34" s="255">
        <v>10519</v>
      </c>
    </row>
    <row r="35" spans="2:10" x14ac:dyDescent="0.2">
      <c r="B35" s="254">
        <v>41852</v>
      </c>
      <c r="C35" s="255">
        <v>1494</v>
      </c>
      <c r="D35" s="255">
        <v>5380</v>
      </c>
      <c r="E35" s="256">
        <v>98</v>
      </c>
      <c r="F35" s="256">
        <v>469</v>
      </c>
      <c r="G35" s="255">
        <v>2110</v>
      </c>
      <c r="H35" s="255">
        <v>6696</v>
      </c>
      <c r="I35" s="255">
        <f t="shared" ref="I35:J39" si="0">C35+E35+G35</f>
        <v>3702</v>
      </c>
      <c r="J35" s="255">
        <f t="shared" si="0"/>
        <v>12545</v>
      </c>
    </row>
    <row r="36" spans="2:10" x14ac:dyDescent="0.2">
      <c r="B36" s="254">
        <v>41883</v>
      </c>
      <c r="C36" s="255">
        <v>2074</v>
      </c>
      <c r="D36" s="255">
        <v>6815</v>
      </c>
      <c r="E36" s="256">
        <v>153</v>
      </c>
      <c r="F36" s="256">
        <v>619</v>
      </c>
      <c r="G36" s="255">
        <v>1891</v>
      </c>
      <c r="H36" s="255">
        <v>5544</v>
      </c>
      <c r="I36" s="255">
        <f t="shared" si="0"/>
        <v>4118</v>
      </c>
      <c r="J36" s="255">
        <f t="shared" si="0"/>
        <v>12978</v>
      </c>
    </row>
    <row r="37" spans="2:10" x14ac:dyDescent="0.2">
      <c r="B37" s="254">
        <v>41913</v>
      </c>
      <c r="C37" s="255">
        <v>1793</v>
      </c>
      <c r="D37" s="255">
        <v>6196</v>
      </c>
      <c r="E37" s="256">
        <v>99</v>
      </c>
      <c r="F37" s="256">
        <v>453</v>
      </c>
      <c r="G37" s="255">
        <v>2822</v>
      </c>
      <c r="H37" s="255">
        <v>9121</v>
      </c>
      <c r="I37" s="255">
        <f t="shared" si="0"/>
        <v>4714</v>
      </c>
      <c r="J37" s="255">
        <f t="shared" si="0"/>
        <v>15770</v>
      </c>
    </row>
    <row r="38" spans="2:10" x14ac:dyDescent="0.2">
      <c r="B38" s="254">
        <v>41944</v>
      </c>
      <c r="C38" s="255">
        <v>1417</v>
      </c>
      <c r="D38" s="255">
        <v>5025</v>
      </c>
      <c r="E38" s="256">
        <v>119</v>
      </c>
      <c r="F38" s="256">
        <v>521</v>
      </c>
      <c r="G38" s="255">
        <v>2963</v>
      </c>
      <c r="H38" s="255">
        <v>9093</v>
      </c>
      <c r="I38" s="255">
        <f t="shared" si="0"/>
        <v>4499</v>
      </c>
      <c r="J38" s="255">
        <f t="shared" si="0"/>
        <v>14639</v>
      </c>
    </row>
    <row r="39" spans="2:10" x14ac:dyDescent="0.2">
      <c r="B39" s="254">
        <v>41974</v>
      </c>
      <c r="C39" s="255">
        <v>2023</v>
      </c>
      <c r="D39" s="255">
        <v>7131</v>
      </c>
      <c r="E39" s="256">
        <v>157</v>
      </c>
      <c r="F39" s="256">
        <v>606</v>
      </c>
      <c r="G39" s="255">
        <v>2407</v>
      </c>
      <c r="H39" s="255">
        <v>7565</v>
      </c>
      <c r="I39" s="255">
        <f t="shared" si="0"/>
        <v>4587</v>
      </c>
      <c r="J39" s="255">
        <f t="shared" si="0"/>
        <v>15302</v>
      </c>
    </row>
    <row r="40" spans="2:10" x14ac:dyDescent="0.2">
      <c r="B40" s="259">
        <v>2014</v>
      </c>
      <c r="C40" s="260">
        <f>SUM(C28:C39)</f>
        <v>19910</v>
      </c>
      <c r="D40" s="260">
        <f t="shared" ref="D40:H40" si="1">SUM(D28:D39)</f>
        <v>70098</v>
      </c>
      <c r="E40" s="260">
        <f t="shared" si="1"/>
        <v>1302</v>
      </c>
      <c r="F40" s="260">
        <f t="shared" si="1"/>
        <v>5662</v>
      </c>
      <c r="G40" s="260">
        <f t="shared" si="1"/>
        <v>23042</v>
      </c>
      <c r="H40" s="260">
        <f t="shared" si="1"/>
        <v>72387</v>
      </c>
      <c r="I40" s="260">
        <f>SUM(I28:I39)</f>
        <v>44254</v>
      </c>
      <c r="J40" s="260">
        <f>SUM(J28:J39)</f>
        <v>148147</v>
      </c>
    </row>
    <row r="41" spans="2:10" x14ac:dyDescent="0.2">
      <c r="B41" s="261">
        <v>42005</v>
      </c>
      <c r="C41" s="262">
        <v>1303</v>
      </c>
      <c r="D41" s="262">
        <v>4627</v>
      </c>
      <c r="E41" s="262">
        <v>90</v>
      </c>
      <c r="F41" s="262">
        <v>407</v>
      </c>
      <c r="G41" s="262">
        <v>2299</v>
      </c>
      <c r="H41" s="262">
        <v>7138</v>
      </c>
      <c r="I41" s="255">
        <f t="shared" ref="I41:J52" si="2">C41+E41+G41</f>
        <v>3692</v>
      </c>
      <c r="J41" s="255">
        <f t="shared" si="2"/>
        <v>12172</v>
      </c>
    </row>
    <row r="42" spans="2:10" x14ac:dyDescent="0.2">
      <c r="B42" s="261">
        <v>42036</v>
      </c>
      <c r="C42" s="262">
        <v>1126</v>
      </c>
      <c r="D42" s="262">
        <v>4105</v>
      </c>
      <c r="E42" s="262">
        <v>68</v>
      </c>
      <c r="F42" s="262">
        <v>319</v>
      </c>
      <c r="G42" s="262">
        <v>1895</v>
      </c>
      <c r="H42" s="262">
        <v>5828</v>
      </c>
      <c r="I42" s="255">
        <f t="shared" si="2"/>
        <v>3089</v>
      </c>
      <c r="J42" s="255">
        <f t="shared" si="2"/>
        <v>10252</v>
      </c>
    </row>
    <row r="43" spans="2:10" x14ac:dyDescent="0.2">
      <c r="B43" s="261">
        <v>42064</v>
      </c>
      <c r="C43" s="262">
        <v>1509</v>
      </c>
      <c r="D43" s="262">
        <v>5148</v>
      </c>
      <c r="E43" s="262">
        <v>142</v>
      </c>
      <c r="F43" s="262">
        <v>601</v>
      </c>
      <c r="G43" s="262">
        <v>2308</v>
      </c>
      <c r="H43" s="262">
        <v>7031</v>
      </c>
      <c r="I43" s="255">
        <f t="shared" si="2"/>
        <v>3959</v>
      </c>
      <c r="J43" s="255">
        <f t="shared" si="2"/>
        <v>12780</v>
      </c>
    </row>
    <row r="44" spans="2:10" x14ac:dyDescent="0.2">
      <c r="B44" s="261">
        <v>42095</v>
      </c>
      <c r="C44" s="262">
        <v>1305</v>
      </c>
      <c r="D44" s="262">
        <v>4297</v>
      </c>
      <c r="E44" s="262">
        <v>154</v>
      </c>
      <c r="F44" s="262">
        <v>670</v>
      </c>
      <c r="G44" s="262">
        <v>2740</v>
      </c>
      <c r="H44" s="262">
        <v>8147</v>
      </c>
      <c r="I44" s="255">
        <f t="shared" si="2"/>
        <v>4199</v>
      </c>
      <c r="J44" s="255">
        <f t="shared" si="2"/>
        <v>13114</v>
      </c>
    </row>
    <row r="45" spans="2:10" x14ac:dyDescent="0.2">
      <c r="B45" s="261">
        <v>42125</v>
      </c>
      <c r="C45" s="262">
        <v>1328</v>
      </c>
      <c r="D45" s="262">
        <v>4634</v>
      </c>
      <c r="E45" s="262">
        <v>162</v>
      </c>
      <c r="F45" s="262">
        <v>698</v>
      </c>
      <c r="G45" s="262">
        <v>2387</v>
      </c>
      <c r="H45" s="262">
        <v>7056</v>
      </c>
      <c r="I45" s="255">
        <f t="shared" si="2"/>
        <v>3877</v>
      </c>
      <c r="J45" s="255">
        <f t="shared" si="2"/>
        <v>12388</v>
      </c>
    </row>
    <row r="46" spans="2:10" x14ac:dyDescent="0.2">
      <c r="B46" s="261">
        <v>42156</v>
      </c>
      <c r="C46" s="262">
        <v>1079</v>
      </c>
      <c r="D46" s="262">
        <v>3931</v>
      </c>
      <c r="E46" s="262">
        <v>121</v>
      </c>
      <c r="F46" s="262">
        <v>595</v>
      </c>
      <c r="G46" s="262">
        <v>2940</v>
      </c>
      <c r="H46" s="262">
        <v>8577</v>
      </c>
      <c r="I46" s="255">
        <f t="shared" si="2"/>
        <v>4140</v>
      </c>
      <c r="J46" s="255">
        <f t="shared" si="2"/>
        <v>13103</v>
      </c>
    </row>
    <row r="47" spans="2:10" x14ac:dyDescent="0.2">
      <c r="B47" s="261">
        <v>42186</v>
      </c>
      <c r="C47" s="262">
        <v>1562</v>
      </c>
      <c r="D47" s="262">
        <v>5243</v>
      </c>
      <c r="E47" s="262">
        <v>193</v>
      </c>
      <c r="F47" s="262">
        <v>896</v>
      </c>
      <c r="G47" s="262">
        <v>1660</v>
      </c>
      <c r="H47" s="262">
        <v>4806</v>
      </c>
      <c r="I47" s="255">
        <f t="shared" si="2"/>
        <v>3415</v>
      </c>
      <c r="J47" s="255">
        <f t="shared" si="2"/>
        <v>10945</v>
      </c>
    </row>
    <row r="48" spans="2:10" x14ac:dyDescent="0.2">
      <c r="B48" s="261">
        <v>42217</v>
      </c>
      <c r="C48" s="262">
        <v>1389</v>
      </c>
      <c r="D48" s="262">
        <v>4383</v>
      </c>
      <c r="E48" s="262">
        <v>321</v>
      </c>
      <c r="F48" s="262">
        <v>1453</v>
      </c>
      <c r="G48" s="262">
        <v>4348</v>
      </c>
      <c r="H48" s="262">
        <v>12994</v>
      </c>
      <c r="I48" s="255">
        <f t="shared" si="2"/>
        <v>6058</v>
      </c>
      <c r="J48" s="255">
        <f t="shared" si="2"/>
        <v>18830</v>
      </c>
    </row>
    <row r="49" spans="2:10" x14ac:dyDescent="0.2">
      <c r="B49" s="261">
        <v>42248</v>
      </c>
      <c r="C49" s="262">
        <v>2017</v>
      </c>
      <c r="D49" s="262">
        <v>7335</v>
      </c>
      <c r="E49" s="262">
        <v>176</v>
      </c>
      <c r="F49" s="262">
        <v>801</v>
      </c>
      <c r="G49" s="262">
        <v>2843</v>
      </c>
      <c r="H49" s="262">
        <v>8849</v>
      </c>
      <c r="I49" s="255">
        <f t="shared" si="2"/>
        <v>5036</v>
      </c>
      <c r="J49" s="255">
        <f t="shared" si="2"/>
        <v>16985</v>
      </c>
    </row>
    <row r="50" spans="2:10" x14ac:dyDescent="0.2">
      <c r="B50" s="261">
        <v>42278</v>
      </c>
      <c r="C50" s="262">
        <v>1395</v>
      </c>
      <c r="D50" s="262">
        <v>4572</v>
      </c>
      <c r="E50" s="262">
        <v>175</v>
      </c>
      <c r="F50" s="262">
        <v>799</v>
      </c>
      <c r="G50" s="262">
        <v>2605</v>
      </c>
      <c r="H50" s="262">
        <v>7454</v>
      </c>
      <c r="I50" s="255">
        <f t="shared" si="2"/>
        <v>4175</v>
      </c>
      <c r="J50" s="255">
        <f t="shared" si="2"/>
        <v>12825</v>
      </c>
    </row>
    <row r="51" spans="2:10" x14ac:dyDescent="0.2">
      <c r="B51" s="261">
        <v>42309</v>
      </c>
      <c r="C51" s="262">
        <v>1495</v>
      </c>
      <c r="D51" s="262">
        <v>5282</v>
      </c>
      <c r="E51" s="262">
        <v>166</v>
      </c>
      <c r="F51" s="262">
        <v>712</v>
      </c>
      <c r="G51" s="262">
        <v>3733</v>
      </c>
      <c r="H51" s="262">
        <v>10856</v>
      </c>
      <c r="I51" s="255">
        <f t="shared" si="2"/>
        <v>5394</v>
      </c>
      <c r="J51" s="255">
        <f t="shared" si="2"/>
        <v>16850</v>
      </c>
    </row>
    <row r="52" spans="2:10" x14ac:dyDescent="0.2">
      <c r="B52" s="261">
        <v>42339</v>
      </c>
      <c r="C52" s="262">
        <v>1645</v>
      </c>
      <c r="D52" s="262">
        <v>5189</v>
      </c>
      <c r="E52" s="262">
        <v>200</v>
      </c>
      <c r="F52" s="262">
        <v>809</v>
      </c>
      <c r="G52" s="262">
        <v>2771</v>
      </c>
      <c r="H52" s="262">
        <v>8572</v>
      </c>
      <c r="I52" s="255">
        <f t="shared" si="2"/>
        <v>4616</v>
      </c>
      <c r="J52" s="255">
        <f t="shared" si="2"/>
        <v>14570</v>
      </c>
    </row>
    <row r="53" spans="2:10" x14ac:dyDescent="0.2">
      <c r="B53" s="259">
        <v>2015</v>
      </c>
      <c r="C53" s="263">
        <f>SUM(C41:C52)</f>
        <v>17153</v>
      </c>
      <c r="D53" s="263">
        <f t="shared" ref="D53:I53" si="3">SUM(D41:D52)</f>
        <v>58746</v>
      </c>
      <c r="E53" s="263">
        <f t="shared" si="3"/>
        <v>1968</v>
      </c>
      <c r="F53" s="263">
        <f t="shared" si="3"/>
        <v>8760</v>
      </c>
      <c r="G53" s="263">
        <f t="shared" si="3"/>
        <v>32529</v>
      </c>
      <c r="H53" s="263">
        <f t="shared" si="3"/>
        <v>97308</v>
      </c>
      <c r="I53" s="263">
        <f t="shared" si="3"/>
        <v>51650</v>
      </c>
      <c r="J53" s="263">
        <f>SUM(J41:J52)</f>
        <v>164814</v>
      </c>
    </row>
    <row r="54" spans="2:10" x14ac:dyDescent="0.2">
      <c r="B54" s="261">
        <v>42370</v>
      </c>
      <c r="C54" s="262">
        <v>1402</v>
      </c>
      <c r="D54" s="262">
        <v>4801</v>
      </c>
      <c r="E54" s="262">
        <v>157</v>
      </c>
      <c r="F54" s="262">
        <v>645</v>
      </c>
      <c r="G54" s="262">
        <v>2531</v>
      </c>
      <c r="H54" s="262">
        <v>7419</v>
      </c>
      <c r="I54" s="255">
        <f t="shared" ref="I54:J65" si="4">C54+E54+G54</f>
        <v>4090</v>
      </c>
      <c r="J54" s="255">
        <f t="shared" si="4"/>
        <v>12865</v>
      </c>
    </row>
    <row r="55" spans="2:10" x14ac:dyDescent="0.2">
      <c r="B55" s="261">
        <v>42401</v>
      </c>
      <c r="C55" s="262">
        <v>964</v>
      </c>
      <c r="D55" s="262">
        <v>3139</v>
      </c>
      <c r="E55" s="262">
        <v>156</v>
      </c>
      <c r="F55" s="262">
        <v>644</v>
      </c>
      <c r="G55" s="262">
        <v>2723</v>
      </c>
      <c r="H55" s="262">
        <v>8130</v>
      </c>
      <c r="I55" s="255">
        <f t="shared" si="4"/>
        <v>3843</v>
      </c>
      <c r="J55" s="255">
        <f t="shared" si="4"/>
        <v>11913</v>
      </c>
    </row>
    <row r="56" spans="2:10" x14ac:dyDescent="0.2">
      <c r="B56" s="261">
        <v>42430</v>
      </c>
      <c r="C56" s="262">
        <v>1710</v>
      </c>
      <c r="D56" s="262">
        <v>5724</v>
      </c>
      <c r="E56" s="262">
        <v>238</v>
      </c>
      <c r="F56" s="262">
        <v>993</v>
      </c>
      <c r="G56" s="262">
        <v>3197</v>
      </c>
      <c r="H56" s="262">
        <v>9196</v>
      </c>
      <c r="I56" s="255">
        <f t="shared" si="4"/>
        <v>5145</v>
      </c>
      <c r="J56" s="255">
        <f t="shared" si="4"/>
        <v>15913</v>
      </c>
    </row>
    <row r="57" spans="2:10" x14ac:dyDescent="0.2">
      <c r="B57" s="261">
        <v>42461</v>
      </c>
      <c r="C57" s="262">
        <v>1579</v>
      </c>
      <c r="D57" s="262">
        <v>5412</v>
      </c>
      <c r="E57" s="262">
        <v>196</v>
      </c>
      <c r="F57" s="262">
        <v>787</v>
      </c>
      <c r="G57" s="262">
        <v>2640</v>
      </c>
      <c r="H57" s="262">
        <v>7635</v>
      </c>
      <c r="I57" s="255">
        <f t="shared" si="4"/>
        <v>4415</v>
      </c>
      <c r="J57" s="255">
        <f t="shared" si="4"/>
        <v>13834</v>
      </c>
    </row>
    <row r="58" spans="2:10" x14ac:dyDescent="0.2">
      <c r="B58" s="261">
        <v>42491</v>
      </c>
      <c r="C58" s="262">
        <v>1550</v>
      </c>
      <c r="D58" s="262">
        <v>5486</v>
      </c>
      <c r="E58" s="262">
        <v>180</v>
      </c>
      <c r="F58" s="262">
        <v>760</v>
      </c>
      <c r="G58" s="262">
        <v>2933</v>
      </c>
      <c r="H58" s="262">
        <v>8633</v>
      </c>
      <c r="I58" s="255">
        <f t="shared" si="4"/>
        <v>4663</v>
      </c>
      <c r="J58" s="255">
        <f t="shared" si="4"/>
        <v>14879</v>
      </c>
    </row>
    <row r="59" spans="2:10" x14ac:dyDescent="0.2">
      <c r="B59" s="261">
        <v>42522</v>
      </c>
      <c r="C59" s="262">
        <v>1015</v>
      </c>
      <c r="D59" s="262">
        <v>3452</v>
      </c>
      <c r="E59" s="262">
        <v>121</v>
      </c>
      <c r="F59" s="262">
        <v>555</v>
      </c>
      <c r="G59" s="262">
        <v>2658</v>
      </c>
      <c r="H59" s="262">
        <v>7478</v>
      </c>
      <c r="I59" s="255">
        <f t="shared" si="4"/>
        <v>3794</v>
      </c>
      <c r="J59" s="255">
        <f t="shared" si="4"/>
        <v>11485</v>
      </c>
    </row>
    <row r="60" spans="2:10" x14ac:dyDescent="0.2">
      <c r="B60" s="261">
        <v>42552</v>
      </c>
      <c r="C60" s="262">
        <v>1746</v>
      </c>
      <c r="D60" s="262">
        <v>6028</v>
      </c>
      <c r="E60" s="262">
        <v>157</v>
      </c>
      <c r="F60" s="262">
        <v>657</v>
      </c>
      <c r="G60" s="262">
        <v>2535</v>
      </c>
      <c r="H60" s="262">
        <v>7430</v>
      </c>
      <c r="I60" s="255">
        <f t="shared" si="4"/>
        <v>4438</v>
      </c>
      <c r="J60" s="255">
        <f t="shared" si="4"/>
        <v>14115</v>
      </c>
    </row>
    <row r="61" spans="2:10" x14ac:dyDescent="0.2">
      <c r="B61" s="261">
        <v>42583</v>
      </c>
      <c r="C61" s="262">
        <v>1390</v>
      </c>
      <c r="D61" s="262">
        <v>4511</v>
      </c>
      <c r="E61" s="262">
        <v>153</v>
      </c>
      <c r="F61" s="262">
        <v>578</v>
      </c>
      <c r="G61" s="262">
        <v>3151</v>
      </c>
      <c r="H61" s="262">
        <v>9173</v>
      </c>
      <c r="I61" s="255">
        <f t="shared" si="4"/>
        <v>4694</v>
      </c>
      <c r="J61" s="255">
        <f t="shared" si="4"/>
        <v>14262</v>
      </c>
    </row>
    <row r="62" spans="2:10" x14ac:dyDescent="0.2">
      <c r="B62" s="261">
        <v>42614</v>
      </c>
      <c r="C62" s="262">
        <v>1402</v>
      </c>
      <c r="D62" s="262">
        <v>4329</v>
      </c>
      <c r="E62" s="262">
        <v>196</v>
      </c>
      <c r="F62" s="262">
        <v>823</v>
      </c>
      <c r="G62" s="262">
        <v>2981</v>
      </c>
      <c r="H62" s="262">
        <v>8807</v>
      </c>
      <c r="I62" s="255">
        <f t="shared" si="4"/>
        <v>4579</v>
      </c>
      <c r="J62" s="255">
        <f t="shared" si="4"/>
        <v>13959</v>
      </c>
    </row>
    <row r="63" spans="2:10" x14ac:dyDescent="0.2">
      <c r="B63" s="261">
        <v>42644</v>
      </c>
      <c r="C63" s="262">
        <v>1480</v>
      </c>
      <c r="D63" s="262">
        <v>5044</v>
      </c>
      <c r="E63" s="262">
        <v>136</v>
      </c>
      <c r="F63" s="262">
        <v>536</v>
      </c>
      <c r="G63" s="262">
        <v>2791</v>
      </c>
      <c r="H63" s="262">
        <v>8111</v>
      </c>
      <c r="I63" s="255">
        <f t="shared" si="4"/>
        <v>4407</v>
      </c>
      <c r="J63" s="255">
        <f t="shared" si="4"/>
        <v>13691</v>
      </c>
    </row>
    <row r="64" spans="2:10" x14ac:dyDescent="0.2">
      <c r="B64" s="261">
        <v>42675</v>
      </c>
      <c r="C64" s="262">
        <v>1497</v>
      </c>
      <c r="D64" s="262">
        <v>5099</v>
      </c>
      <c r="E64" s="262">
        <v>128</v>
      </c>
      <c r="F64" s="262">
        <v>483</v>
      </c>
      <c r="G64" s="262">
        <v>2064</v>
      </c>
      <c r="H64" s="262">
        <v>6110</v>
      </c>
      <c r="I64" s="255">
        <f t="shared" si="4"/>
        <v>3689</v>
      </c>
      <c r="J64" s="255">
        <f t="shared" si="4"/>
        <v>11692</v>
      </c>
    </row>
    <row r="65" spans="2:10" x14ac:dyDescent="0.2">
      <c r="B65" s="261">
        <v>42705</v>
      </c>
      <c r="C65" s="262">
        <v>1565</v>
      </c>
      <c r="D65" s="262">
        <v>5550</v>
      </c>
      <c r="E65" s="262">
        <v>94</v>
      </c>
      <c r="F65" s="262">
        <v>399</v>
      </c>
      <c r="G65" s="262">
        <v>3636</v>
      </c>
      <c r="H65" s="262">
        <v>11125</v>
      </c>
      <c r="I65" s="255">
        <f t="shared" si="4"/>
        <v>5295</v>
      </c>
      <c r="J65" s="255">
        <f t="shared" si="4"/>
        <v>17074</v>
      </c>
    </row>
    <row r="66" spans="2:10" x14ac:dyDescent="0.2">
      <c r="B66" s="259">
        <v>2016</v>
      </c>
      <c r="C66" s="263">
        <f>SUM(C54:C65)</f>
        <v>17300</v>
      </c>
      <c r="D66" s="263">
        <f t="shared" ref="D66:H66" si="5">SUM(D54:D65)</f>
        <v>58575</v>
      </c>
      <c r="E66" s="263">
        <f t="shared" si="5"/>
        <v>1912</v>
      </c>
      <c r="F66" s="263">
        <f t="shared" si="5"/>
        <v>7860</v>
      </c>
      <c r="G66" s="263">
        <f t="shared" si="5"/>
        <v>33840</v>
      </c>
      <c r="H66" s="263">
        <f t="shared" si="5"/>
        <v>99247</v>
      </c>
      <c r="I66" s="263">
        <f>SUM(I54:I65)</f>
        <v>53052</v>
      </c>
      <c r="J66" s="263">
        <f>SUM(J54:J65)</f>
        <v>165682</v>
      </c>
    </row>
    <row r="67" spans="2:10" x14ac:dyDescent="0.2">
      <c r="B67" s="261">
        <v>42736</v>
      </c>
      <c r="C67" s="262">
        <v>1578</v>
      </c>
      <c r="D67" s="262">
        <v>5100</v>
      </c>
      <c r="E67" s="262">
        <v>122</v>
      </c>
      <c r="F67" s="262">
        <v>478</v>
      </c>
      <c r="G67" s="262">
        <v>3277</v>
      </c>
      <c r="H67" s="262">
        <v>9466</v>
      </c>
      <c r="I67" s="255">
        <f t="shared" ref="I67:J78" si="6">C67+E67+G67</f>
        <v>4977</v>
      </c>
      <c r="J67" s="255">
        <f t="shared" si="6"/>
        <v>15044</v>
      </c>
    </row>
    <row r="68" spans="2:10" x14ac:dyDescent="0.2">
      <c r="B68" s="261">
        <v>42767</v>
      </c>
      <c r="C68" s="262">
        <v>1309</v>
      </c>
      <c r="D68" s="262">
        <v>4472</v>
      </c>
      <c r="E68" s="262">
        <v>118</v>
      </c>
      <c r="F68" s="262">
        <v>502</v>
      </c>
      <c r="G68" s="262">
        <v>3001</v>
      </c>
      <c r="H68" s="262">
        <v>8506</v>
      </c>
      <c r="I68" s="255">
        <f t="shared" si="6"/>
        <v>4428</v>
      </c>
      <c r="J68" s="255">
        <f t="shared" si="6"/>
        <v>13480</v>
      </c>
    </row>
    <row r="69" spans="2:10" x14ac:dyDescent="0.2">
      <c r="B69" s="261">
        <v>42795</v>
      </c>
      <c r="C69" s="262">
        <v>1433</v>
      </c>
      <c r="D69" s="262">
        <v>4492</v>
      </c>
      <c r="E69" s="262">
        <v>123</v>
      </c>
      <c r="F69" s="262">
        <v>484</v>
      </c>
      <c r="G69" s="262">
        <v>2598</v>
      </c>
      <c r="H69" s="262">
        <v>7750</v>
      </c>
      <c r="I69" s="255">
        <f t="shared" si="6"/>
        <v>4154</v>
      </c>
      <c r="J69" s="255">
        <f t="shared" si="6"/>
        <v>12726</v>
      </c>
    </row>
    <row r="70" spans="2:10" x14ac:dyDescent="0.2">
      <c r="B70" s="261">
        <v>42826</v>
      </c>
      <c r="C70" s="262">
        <v>1610</v>
      </c>
      <c r="D70" s="262">
        <v>5252</v>
      </c>
      <c r="E70" s="262">
        <v>163</v>
      </c>
      <c r="F70" s="262">
        <v>704</v>
      </c>
      <c r="G70" s="262">
        <v>2935</v>
      </c>
      <c r="H70" s="262">
        <v>8131</v>
      </c>
      <c r="I70" s="255">
        <f t="shared" si="6"/>
        <v>4708</v>
      </c>
      <c r="J70" s="255">
        <f t="shared" si="6"/>
        <v>14087</v>
      </c>
    </row>
    <row r="71" spans="2:10" x14ac:dyDescent="0.2">
      <c r="B71" s="261">
        <v>42856</v>
      </c>
      <c r="C71" s="262">
        <v>1418</v>
      </c>
      <c r="D71" s="262">
        <v>4341</v>
      </c>
      <c r="E71" s="262">
        <v>177</v>
      </c>
      <c r="F71" s="262">
        <v>637</v>
      </c>
      <c r="G71" s="262">
        <v>3318</v>
      </c>
      <c r="H71" s="262">
        <v>8846</v>
      </c>
      <c r="I71" s="255">
        <f t="shared" si="6"/>
        <v>4913</v>
      </c>
      <c r="J71" s="255">
        <f t="shared" si="6"/>
        <v>13824</v>
      </c>
    </row>
    <row r="72" spans="2:10" x14ac:dyDescent="0.2">
      <c r="B72" s="261">
        <v>42887</v>
      </c>
      <c r="C72" s="262">
        <v>1230</v>
      </c>
      <c r="D72" s="262">
        <v>4069</v>
      </c>
      <c r="E72" s="262">
        <v>108</v>
      </c>
      <c r="F72" s="262">
        <v>460</v>
      </c>
      <c r="G72" s="262">
        <v>2707</v>
      </c>
      <c r="H72" s="262">
        <v>8139</v>
      </c>
      <c r="I72" s="255">
        <f t="shared" si="6"/>
        <v>4045</v>
      </c>
      <c r="J72" s="255">
        <f t="shared" si="6"/>
        <v>12668</v>
      </c>
    </row>
    <row r="73" spans="2:10" x14ac:dyDescent="0.2">
      <c r="B73" s="261">
        <v>42917</v>
      </c>
      <c r="C73" s="262">
        <v>1191</v>
      </c>
      <c r="D73" s="262">
        <v>4093</v>
      </c>
      <c r="E73" s="262">
        <v>118</v>
      </c>
      <c r="F73" s="262">
        <v>524</v>
      </c>
      <c r="G73" s="262">
        <v>3460</v>
      </c>
      <c r="H73" s="262">
        <v>9428</v>
      </c>
      <c r="I73" s="255">
        <f t="shared" si="6"/>
        <v>4769</v>
      </c>
      <c r="J73" s="255">
        <f t="shared" si="6"/>
        <v>14045</v>
      </c>
    </row>
    <row r="74" spans="2:10" x14ac:dyDescent="0.2">
      <c r="B74" s="261">
        <v>42948</v>
      </c>
      <c r="C74" s="262">
        <v>1646</v>
      </c>
      <c r="D74" s="262">
        <v>5129</v>
      </c>
      <c r="E74" s="262">
        <v>226</v>
      </c>
      <c r="F74" s="262">
        <v>888</v>
      </c>
      <c r="G74" s="262">
        <v>3406</v>
      </c>
      <c r="H74" s="262">
        <v>9871</v>
      </c>
      <c r="I74" s="255">
        <f t="shared" si="6"/>
        <v>5278</v>
      </c>
      <c r="J74" s="255">
        <f t="shared" si="6"/>
        <v>15888</v>
      </c>
    </row>
    <row r="75" spans="2:10" x14ac:dyDescent="0.2">
      <c r="B75" s="261">
        <v>42979</v>
      </c>
      <c r="C75" s="262">
        <v>1788</v>
      </c>
      <c r="D75" s="262">
        <v>5884</v>
      </c>
      <c r="E75" s="262">
        <v>227</v>
      </c>
      <c r="F75" s="262">
        <v>1042</v>
      </c>
      <c r="G75" s="262">
        <v>1959</v>
      </c>
      <c r="H75" s="262">
        <v>5773</v>
      </c>
      <c r="I75" s="255">
        <f t="shared" si="6"/>
        <v>3974</v>
      </c>
      <c r="J75" s="255">
        <f t="shared" si="6"/>
        <v>12699</v>
      </c>
    </row>
    <row r="76" spans="2:10" x14ac:dyDescent="0.2">
      <c r="B76" s="261">
        <v>43009</v>
      </c>
      <c r="C76" s="262">
        <v>1600</v>
      </c>
      <c r="D76" s="262">
        <v>5166</v>
      </c>
      <c r="E76" s="262">
        <v>160</v>
      </c>
      <c r="F76" s="262">
        <v>678</v>
      </c>
      <c r="G76" s="262">
        <v>5186</v>
      </c>
      <c r="H76" s="262">
        <v>14719</v>
      </c>
      <c r="I76" s="255">
        <f t="shared" si="6"/>
        <v>6946</v>
      </c>
      <c r="J76" s="255">
        <f t="shared" si="6"/>
        <v>20563</v>
      </c>
    </row>
    <row r="77" spans="2:10" x14ac:dyDescent="0.2">
      <c r="B77" s="261">
        <v>43040</v>
      </c>
      <c r="C77" s="262">
        <v>1751</v>
      </c>
      <c r="D77" s="262">
        <v>5849</v>
      </c>
      <c r="E77" s="262">
        <v>177</v>
      </c>
      <c r="F77" s="262">
        <v>742</v>
      </c>
      <c r="G77" s="262">
        <v>3371</v>
      </c>
      <c r="H77" s="262">
        <v>9775</v>
      </c>
      <c r="I77" s="255">
        <f t="shared" si="6"/>
        <v>5299</v>
      </c>
      <c r="J77" s="255">
        <f t="shared" si="6"/>
        <v>16366</v>
      </c>
    </row>
    <row r="78" spans="2:10" x14ac:dyDescent="0.2">
      <c r="B78" s="261">
        <v>43070</v>
      </c>
      <c r="C78" s="262">
        <v>1618</v>
      </c>
      <c r="D78" s="262">
        <v>5288</v>
      </c>
      <c r="E78" s="262">
        <v>188</v>
      </c>
      <c r="F78" s="262">
        <v>708</v>
      </c>
      <c r="G78" s="262">
        <v>3152</v>
      </c>
      <c r="H78" s="262">
        <v>9366</v>
      </c>
      <c r="I78" s="255">
        <f t="shared" si="6"/>
        <v>4958</v>
      </c>
      <c r="J78" s="255">
        <f t="shared" si="6"/>
        <v>15362</v>
      </c>
    </row>
    <row r="79" spans="2:10" x14ac:dyDescent="0.2">
      <c r="B79" s="259">
        <v>2017</v>
      </c>
      <c r="C79" s="263">
        <f>SUM(C67:C78)</f>
        <v>18172</v>
      </c>
      <c r="D79" s="263">
        <f t="shared" ref="D79:J79" si="7">SUM(D67:D78)</f>
        <v>59135</v>
      </c>
      <c r="E79" s="263">
        <f t="shared" si="7"/>
        <v>1907</v>
      </c>
      <c r="F79" s="263">
        <f t="shared" si="7"/>
        <v>7847</v>
      </c>
      <c r="G79" s="263">
        <f t="shared" si="7"/>
        <v>38370</v>
      </c>
      <c r="H79" s="263">
        <f t="shared" si="7"/>
        <v>109770</v>
      </c>
      <c r="I79" s="263">
        <f t="shared" si="7"/>
        <v>58449</v>
      </c>
      <c r="J79" s="263">
        <f t="shared" si="7"/>
        <v>176752</v>
      </c>
    </row>
    <row r="80" spans="2:10" x14ac:dyDescent="0.2">
      <c r="B80" s="261">
        <v>43101</v>
      </c>
      <c r="C80" s="262">
        <v>1487</v>
      </c>
      <c r="D80" s="262">
        <v>4777</v>
      </c>
      <c r="E80" s="262">
        <v>142</v>
      </c>
      <c r="F80" s="262">
        <v>567</v>
      </c>
      <c r="G80" s="262">
        <v>3378</v>
      </c>
      <c r="H80" s="262">
        <v>9267</v>
      </c>
      <c r="I80" s="255">
        <f>C80+E80+G80</f>
        <v>5007</v>
      </c>
      <c r="J80" s="255">
        <f>D80+F80+H80</f>
        <v>14611</v>
      </c>
    </row>
    <row r="81" spans="2:11" x14ac:dyDescent="0.2">
      <c r="B81" s="261">
        <v>43132</v>
      </c>
      <c r="C81" s="262">
        <v>1165</v>
      </c>
      <c r="D81" s="262">
        <v>3878</v>
      </c>
      <c r="E81" s="262">
        <v>171</v>
      </c>
      <c r="F81" s="262">
        <v>740</v>
      </c>
      <c r="G81" s="262">
        <v>4024</v>
      </c>
      <c r="H81" s="262">
        <v>10885</v>
      </c>
      <c r="I81" s="255">
        <f t="shared" ref="I81:I84" si="8">C81+E81+G81</f>
        <v>5360</v>
      </c>
      <c r="J81" s="255">
        <f t="shared" ref="J81:J84" si="9">D81+F81+H81</f>
        <v>15503</v>
      </c>
    </row>
    <row r="82" spans="2:11" x14ac:dyDescent="0.2">
      <c r="B82" s="261">
        <v>43160</v>
      </c>
      <c r="C82" s="262">
        <v>2460</v>
      </c>
      <c r="D82" s="262">
        <v>7692</v>
      </c>
      <c r="E82" s="262">
        <v>296</v>
      </c>
      <c r="F82" s="262">
        <v>1104</v>
      </c>
      <c r="G82" s="262">
        <v>3447</v>
      </c>
      <c r="H82" s="262">
        <v>9794</v>
      </c>
      <c r="I82" s="255">
        <f t="shared" si="8"/>
        <v>6203</v>
      </c>
      <c r="J82" s="255">
        <f t="shared" si="9"/>
        <v>18590</v>
      </c>
    </row>
    <row r="83" spans="2:11" x14ac:dyDescent="0.2">
      <c r="B83" s="261">
        <v>43191</v>
      </c>
      <c r="C83" s="393">
        <v>1488</v>
      </c>
      <c r="D83" s="393">
        <v>4979</v>
      </c>
      <c r="E83" s="393">
        <v>166</v>
      </c>
      <c r="F83" s="393">
        <v>699</v>
      </c>
      <c r="G83" s="393">
        <v>3596</v>
      </c>
      <c r="H83" s="393">
        <v>10022</v>
      </c>
      <c r="I83" s="394">
        <f t="shared" si="8"/>
        <v>5250</v>
      </c>
      <c r="J83" s="394">
        <f t="shared" si="9"/>
        <v>15700</v>
      </c>
    </row>
    <row r="84" spans="2:11" x14ac:dyDescent="0.2">
      <c r="B84" s="261">
        <v>43221</v>
      </c>
      <c r="C84" s="393">
        <v>1705</v>
      </c>
      <c r="D84" s="393">
        <v>5530</v>
      </c>
      <c r="E84" s="393">
        <v>178</v>
      </c>
      <c r="F84" s="393">
        <v>714</v>
      </c>
      <c r="G84" s="393">
        <v>3536</v>
      </c>
      <c r="H84" s="393">
        <v>9898</v>
      </c>
      <c r="I84" s="394">
        <f t="shared" si="8"/>
        <v>5419</v>
      </c>
      <c r="J84" s="394">
        <f t="shared" si="9"/>
        <v>16142</v>
      </c>
    </row>
    <row r="85" spans="2:11" x14ac:dyDescent="0.2">
      <c r="B85" s="401">
        <v>43252</v>
      </c>
      <c r="C85" s="393">
        <v>1717</v>
      </c>
      <c r="D85" s="393">
        <v>5500</v>
      </c>
      <c r="E85" s="393">
        <v>211</v>
      </c>
      <c r="F85" s="393">
        <v>885</v>
      </c>
      <c r="G85" s="393">
        <v>3371</v>
      </c>
      <c r="H85" s="393">
        <v>9458</v>
      </c>
      <c r="I85" s="394">
        <f t="shared" ref="I85" si="10">C85+E85+G85</f>
        <v>5299</v>
      </c>
      <c r="J85" s="394">
        <f t="shared" ref="J85" si="11">D85+F85+H85</f>
        <v>15843</v>
      </c>
    </row>
    <row r="86" spans="2:11" x14ac:dyDescent="0.2">
      <c r="B86" s="401">
        <v>43282</v>
      </c>
      <c r="C86" s="393">
        <v>1574</v>
      </c>
      <c r="D86" s="393">
        <v>4981</v>
      </c>
      <c r="E86" s="393">
        <v>176</v>
      </c>
      <c r="F86" s="393">
        <v>714</v>
      </c>
      <c r="G86" s="393">
        <v>3523</v>
      </c>
      <c r="H86" s="393">
        <v>9997</v>
      </c>
      <c r="I86" s="394">
        <f t="shared" ref="I86" si="12">C86+E86+G86</f>
        <v>5273</v>
      </c>
      <c r="J86" s="394">
        <f t="shared" ref="J86" si="13">D86+F86+H86</f>
        <v>15692</v>
      </c>
    </row>
    <row r="87" spans="2:11" x14ac:dyDescent="0.2">
      <c r="B87" s="261">
        <v>43313</v>
      </c>
      <c r="C87" s="393">
        <v>1786</v>
      </c>
      <c r="D87" s="393">
        <v>5797</v>
      </c>
      <c r="E87" s="393">
        <v>215</v>
      </c>
      <c r="F87" s="393">
        <v>865</v>
      </c>
      <c r="G87" s="393">
        <v>3741</v>
      </c>
      <c r="H87" s="393">
        <v>10742</v>
      </c>
      <c r="I87" s="394">
        <f t="shared" ref="I87" si="14">C87+E87+G87</f>
        <v>5742</v>
      </c>
      <c r="J87" s="394">
        <f t="shared" ref="J87" si="15">D87+F87+H87</f>
        <v>17404</v>
      </c>
    </row>
    <row r="88" spans="2:11" x14ac:dyDescent="0.2">
      <c r="B88" s="261">
        <v>43344</v>
      </c>
      <c r="C88" s="393">
        <v>1829</v>
      </c>
      <c r="D88" s="393">
        <v>5996</v>
      </c>
      <c r="E88" s="393">
        <v>210</v>
      </c>
      <c r="F88" s="393">
        <v>796</v>
      </c>
      <c r="G88" s="393">
        <v>4016</v>
      </c>
      <c r="H88" s="393">
        <v>11063</v>
      </c>
      <c r="I88" s="394">
        <f t="shared" ref="I88" si="16">C88+E88+G88</f>
        <v>6055</v>
      </c>
      <c r="J88" s="394">
        <f t="shared" ref="J88" si="17">D88+F88+H88</f>
        <v>17855</v>
      </c>
    </row>
    <row r="89" spans="2:11" x14ac:dyDescent="0.2">
      <c r="B89" s="402" t="s">
        <v>641</v>
      </c>
      <c r="C89" s="403">
        <f>SUM(C80:C88)</f>
        <v>15211</v>
      </c>
      <c r="D89" s="403">
        <f t="shared" ref="D89:J89" si="18">SUM(D80:D88)</f>
        <v>49130</v>
      </c>
      <c r="E89" s="403">
        <f t="shared" si="18"/>
        <v>1765</v>
      </c>
      <c r="F89" s="403">
        <f t="shared" si="18"/>
        <v>7084</v>
      </c>
      <c r="G89" s="403">
        <f t="shared" si="18"/>
        <v>32632</v>
      </c>
      <c r="H89" s="403">
        <f t="shared" si="18"/>
        <v>91126</v>
      </c>
      <c r="I89" s="403">
        <f t="shared" si="18"/>
        <v>49608</v>
      </c>
      <c r="J89" s="403">
        <f t="shared" si="18"/>
        <v>147340</v>
      </c>
      <c r="K89" s="264"/>
    </row>
    <row r="90" spans="2:11" x14ac:dyDescent="0.2">
      <c r="B90" s="463" t="s">
        <v>43</v>
      </c>
      <c r="C90" s="464"/>
      <c r="D90" s="464"/>
      <c r="E90" s="464"/>
      <c r="F90" s="464"/>
      <c r="G90" s="464"/>
      <c r="H90" s="465"/>
      <c r="I90" s="404">
        <f>I11+I12+I13+I14+I27+I40+I53+I66+I79+I89</f>
        <v>570209</v>
      </c>
      <c r="J90" s="404">
        <f>J11+J12+J13+J14+J27+J40+J53+J66+J79+J89</f>
        <v>1970249</v>
      </c>
      <c r="K90" s="264"/>
    </row>
    <row r="91" spans="2:11" x14ac:dyDescent="0.2">
      <c r="B91" s="188" t="s">
        <v>493</v>
      </c>
    </row>
    <row r="92" spans="2:11" x14ac:dyDescent="0.2">
      <c r="B92" s="188" t="s">
        <v>494</v>
      </c>
    </row>
    <row r="93" spans="2:11" x14ac:dyDescent="0.2">
      <c r="B93" s="188" t="s">
        <v>495</v>
      </c>
    </row>
  </sheetData>
  <mergeCells count="9">
    <mergeCell ref="B90:H90"/>
    <mergeCell ref="B5:J5"/>
    <mergeCell ref="B6:J6"/>
    <mergeCell ref="B8:B10"/>
    <mergeCell ref="C8:J8"/>
    <mergeCell ref="C9:D9"/>
    <mergeCell ref="E9:F9"/>
    <mergeCell ref="G9:H9"/>
    <mergeCell ref="I9:J9"/>
  </mergeCells>
  <hyperlinks>
    <hyperlink ref="L5" location="'Índice BxH'!A1" display="Volver a Bono por Hijo"/>
  </hyperlinks>
  <pageMargins left="0.7" right="0.7" top="0.75" bottom="0.75" header="0.3" footer="0.3"/>
  <pageSetup orientation="portrait" verticalDpi="0" r:id="rId1"/>
  <ignoredErrors>
    <ignoredError sqref="I27:J27 C40:H40" formulaRange="1"/>
    <ignoredError sqref="I40:J40 I53:J53 I79:J79 I66:J6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1"/>
  <sheetViews>
    <sheetView showGridLines="0" zoomScaleNormal="100" workbookViewId="0"/>
  </sheetViews>
  <sheetFormatPr baseColWidth="10" defaultRowHeight="12" x14ac:dyDescent="0.2"/>
  <cols>
    <col min="1" max="1" width="6" style="188" customWidth="1"/>
    <col min="2" max="2" width="13.85546875" style="188" customWidth="1"/>
    <col min="3" max="3" width="21.28515625" style="188" customWidth="1"/>
    <col min="4" max="4" width="19.140625" style="188" customWidth="1"/>
    <col min="5" max="5" width="16.85546875" style="188" customWidth="1"/>
    <col min="6" max="257" width="11.42578125" style="188"/>
    <col min="258" max="258" width="13.85546875" style="188" customWidth="1"/>
    <col min="259" max="259" width="21.28515625" style="188" customWidth="1"/>
    <col min="260" max="260" width="19.140625" style="188" customWidth="1"/>
    <col min="261" max="261" width="16.85546875" style="188" customWidth="1"/>
    <col min="262" max="513" width="11.42578125" style="188"/>
    <col min="514" max="514" width="13.85546875" style="188" customWidth="1"/>
    <col min="515" max="515" width="21.28515625" style="188" customWidth="1"/>
    <col min="516" max="516" width="19.140625" style="188" customWidth="1"/>
    <col min="517" max="517" width="16.85546875" style="188" customWidth="1"/>
    <col min="518" max="769" width="11.42578125" style="188"/>
    <col min="770" max="770" width="13.85546875" style="188" customWidth="1"/>
    <col min="771" max="771" width="21.28515625" style="188" customWidth="1"/>
    <col min="772" max="772" width="19.140625" style="188" customWidth="1"/>
    <col min="773" max="773" width="16.85546875" style="188" customWidth="1"/>
    <col min="774" max="1025" width="11.42578125" style="188"/>
    <col min="1026" max="1026" width="13.85546875" style="188" customWidth="1"/>
    <col min="1027" max="1027" width="21.28515625" style="188" customWidth="1"/>
    <col min="1028" max="1028" width="19.140625" style="188" customWidth="1"/>
    <col min="1029" max="1029" width="16.85546875" style="188" customWidth="1"/>
    <col min="1030" max="1281" width="11.42578125" style="188"/>
    <col min="1282" max="1282" width="13.85546875" style="188" customWidth="1"/>
    <col min="1283" max="1283" width="21.28515625" style="188" customWidth="1"/>
    <col min="1284" max="1284" width="19.140625" style="188" customWidth="1"/>
    <col min="1285" max="1285" width="16.85546875" style="188" customWidth="1"/>
    <col min="1286" max="1537" width="11.42578125" style="188"/>
    <col min="1538" max="1538" width="13.85546875" style="188" customWidth="1"/>
    <col min="1539" max="1539" width="21.28515625" style="188" customWidth="1"/>
    <col min="1540" max="1540" width="19.140625" style="188" customWidth="1"/>
    <col min="1541" max="1541" width="16.85546875" style="188" customWidth="1"/>
    <col min="1542" max="1793" width="11.42578125" style="188"/>
    <col min="1794" max="1794" width="13.85546875" style="188" customWidth="1"/>
    <col min="1795" max="1795" width="21.28515625" style="188" customWidth="1"/>
    <col min="1796" max="1796" width="19.140625" style="188" customWidth="1"/>
    <col min="1797" max="1797" width="16.85546875" style="188" customWidth="1"/>
    <col min="1798" max="2049" width="11.42578125" style="188"/>
    <col min="2050" max="2050" width="13.85546875" style="188" customWidth="1"/>
    <col min="2051" max="2051" width="21.28515625" style="188" customWidth="1"/>
    <col min="2052" max="2052" width="19.140625" style="188" customWidth="1"/>
    <col min="2053" max="2053" width="16.85546875" style="188" customWidth="1"/>
    <col min="2054" max="2305" width="11.42578125" style="188"/>
    <col min="2306" max="2306" width="13.85546875" style="188" customWidth="1"/>
    <col min="2307" max="2307" width="21.28515625" style="188" customWidth="1"/>
    <col min="2308" max="2308" width="19.140625" style="188" customWidth="1"/>
    <col min="2309" max="2309" width="16.85546875" style="188" customWidth="1"/>
    <col min="2310" max="2561" width="11.42578125" style="188"/>
    <col min="2562" max="2562" width="13.85546875" style="188" customWidth="1"/>
    <col min="2563" max="2563" width="21.28515625" style="188" customWidth="1"/>
    <col min="2564" max="2564" width="19.140625" style="188" customWidth="1"/>
    <col min="2565" max="2565" width="16.85546875" style="188" customWidth="1"/>
    <col min="2566" max="2817" width="11.42578125" style="188"/>
    <col min="2818" max="2818" width="13.85546875" style="188" customWidth="1"/>
    <col min="2819" max="2819" width="21.28515625" style="188" customWidth="1"/>
    <col min="2820" max="2820" width="19.140625" style="188" customWidth="1"/>
    <col min="2821" max="2821" width="16.85546875" style="188" customWidth="1"/>
    <col min="2822" max="3073" width="11.42578125" style="188"/>
    <col min="3074" max="3074" width="13.85546875" style="188" customWidth="1"/>
    <col min="3075" max="3075" width="21.28515625" style="188" customWidth="1"/>
    <col min="3076" max="3076" width="19.140625" style="188" customWidth="1"/>
    <col min="3077" max="3077" width="16.85546875" style="188" customWidth="1"/>
    <col min="3078" max="3329" width="11.42578125" style="188"/>
    <col min="3330" max="3330" width="13.85546875" style="188" customWidth="1"/>
    <col min="3331" max="3331" width="21.28515625" style="188" customWidth="1"/>
    <col min="3332" max="3332" width="19.140625" style="188" customWidth="1"/>
    <col min="3333" max="3333" width="16.85546875" style="188" customWidth="1"/>
    <col min="3334" max="3585" width="11.42578125" style="188"/>
    <col min="3586" max="3586" width="13.85546875" style="188" customWidth="1"/>
    <col min="3587" max="3587" width="21.28515625" style="188" customWidth="1"/>
    <col min="3588" max="3588" width="19.140625" style="188" customWidth="1"/>
    <col min="3589" max="3589" width="16.85546875" style="188" customWidth="1"/>
    <col min="3590" max="3841" width="11.42578125" style="188"/>
    <col min="3842" max="3842" width="13.85546875" style="188" customWidth="1"/>
    <col min="3843" max="3843" width="21.28515625" style="188" customWidth="1"/>
    <col min="3844" max="3844" width="19.140625" style="188" customWidth="1"/>
    <col min="3845" max="3845" width="16.85546875" style="188" customWidth="1"/>
    <col min="3846" max="4097" width="11.42578125" style="188"/>
    <col min="4098" max="4098" width="13.85546875" style="188" customWidth="1"/>
    <col min="4099" max="4099" width="21.28515625" style="188" customWidth="1"/>
    <col min="4100" max="4100" width="19.140625" style="188" customWidth="1"/>
    <col min="4101" max="4101" width="16.85546875" style="188" customWidth="1"/>
    <col min="4102" max="4353" width="11.42578125" style="188"/>
    <col min="4354" max="4354" width="13.85546875" style="188" customWidth="1"/>
    <col min="4355" max="4355" width="21.28515625" style="188" customWidth="1"/>
    <col min="4356" max="4356" width="19.140625" style="188" customWidth="1"/>
    <col min="4357" max="4357" width="16.85546875" style="188" customWidth="1"/>
    <col min="4358" max="4609" width="11.42578125" style="188"/>
    <col min="4610" max="4610" width="13.85546875" style="188" customWidth="1"/>
    <col min="4611" max="4611" width="21.28515625" style="188" customWidth="1"/>
    <col min="4612" max="4612" width="19.140625" style="188" customWidth="1"/>
    <col min="4613" max="4613" width="16.85546875" style="188" customWidth="1"/>
    <col min="4614" max="4865" width="11.42578125" style="188"/>
    <col min="4866" max="4866" width="13.85546875" style="188" customWidth="1"/>
    <col min="4867" max="4867" width="21.28515625" style="188" customWidth="1"/>
    <col min="4868" max="4868" width="19.140625" style="188" customWidth="1"/>
    <col min="4869" max="4869" width="16.85546875" style="188" customWidth="1"/>
    <col min="4870" max="5121" width="11.42578125" style="188"/>
    <col min="5122" max="5122" width="13.85546875" style="188" customWidth="1"/>
    <col min="5123" max="5123" width="21.28515625" style="188" customWidth="1"/>
    <col min="5124" max="5124" width="19.140625" style="188" customWidth="1"/>
    <col min="5125" max="5125" width="16.85546875" style="188" customWidth="1"/>
    <col min="5126" max="5377" width="11.42578125" style="188"/>
    <col min="5378" max="5378" width="13.85546875" style="188" customWidth="1"/>
    <col min="5379" max="5379" width="21.28515625" style="188" customWidth="1"/>
    <col min="5380" max="5380" width="19.140625" style="188" customWidth="1"/>
    <col min="5381" max="5381" width="16.85546875" style="188" customWidth="1"/>
    <col min="5382" max="5633" width="11.42578125" style="188"/>
    <col min="5634" max="5634" width="13.85546875" style="188" customWidth="1"/>
    <col min="5635" max="5635" width="21.28515625" style="188" customWidth="1"/>
    <col min="5636" max="5636" width="19.140625" style="188" customWidth="1"/>
    <col min="5637" max="5637" width="16.85546875" style="188" customWidth="1"/>
    <col min="5638" max="5889" width="11.42578125" style="188"/>
    <col min="5890" max="5890" width="13.85546875" style="188" customWidth="1"/>
    <col min="5891" max="5891" width="21.28515625" style="188" customWidth="1"/>
    <col min="5892" max="5892" width="19.140625" style="188" customWidth="1"/>
    <col min="5893" max="5893" width="16.85546875" style="188" customWidth="1"/>
    <col min="5894" max="6145" width="11.42578125" style="188"/>
    <col min="6146" max="6146" width="13.85546875" style="188" customWidth="1"/>
    <col min="6147" max="6147" width="21.28515625" style="188" customWidth="1"/>
    <col min="6148" max="6148" width="19.140625" style="188" customWidth="1"/>
    <col min="6149" max="6149" width="16.85546875" style="188" customWidth="1"/>
    <col min="6150" max="6401" width="11.42578125" style="188"/>
    <col min="6402" max="6402" width="13.85546875" style="188" customWidth="1"/>
    <col min="6403" max="6403" width="21.28515625" style="188" customWidth="1"/>
    <col min="6404" max="6404" width="19.140625" style="188" customWidth="1"/>
    <col min="6405" max="6405" width="16.85546875" style="188" customWidth="1"/>
    <col min="6406" max="6657" width="11.42578125" style="188"/>
    <col min="6658" max="6658" width="13.85546875" style="188" customWidth="1"/>
    <col min="6659" max="6659" width="21.28515625" style="188" customWidth="1"/>
    <col min="6660" max="6660" width="19.140625" style="188" customWidth="1"/>
    <col min="6661" max="6661" width="16.85546875" style="188" customWidth="1"/>
    <col min="6662" max="6913" width="11.42578125" style="188"/>
    <col min="6914" max="6914" width="13.85546875" style="188" customWidth="1"/>
    <col min="6915" max="6915" width="21.28515625" style="188" customWidth="1"/>
    <col min="6916" max="6916" width="19.140625" style="188" customWidth="1"/>
    <col min="6917" max="6917" width="16.85546875" style="188" customWidth="1"/>
    <col min="6918" max="7169" width="11.42578125" style="188"/>
    <col min="7170" max="7170" width="13.85546875" style="188" customWidth="1"/>
    <col min="7171" max="7171" width="21.28515625" style="188" customWidth="1"/>
    <col min="7172" max="7172" width="19.140625" style="188" customWidth="1"/>
    <col min="7173" max="7173" width="16.85546875" style="188" customWidth="1"/>
    <col min="7174" max="7425" width="11.42578125" style="188"/>
    <col min="7426" max="7426" width="13.85546875" style="188" customWidth="1"/>
    <col min="7427" max="7427" width="21.28515625" style="188" customWidth="1"/>
    <col min="7428" max="7428" width="19.140625" style="188" customWidth="1"/>
    <col min="7429" max="7429" width="16.85546875" style="188" customWidth="1"/>
    <col min="7430" max="7681" width="11.42578125" style="188"/>
    <col min="7682" max="7682" width="13.85546875" style="188" customWidth="1"/>
    <col min="7683" max="7683" width="21.28515625" style="188" customWidth="1"/>
    <col min="7684" max="7684" width="19.140625" style="188" customWidth="1"/>
    <col min="7685" max="7685" width="16.85546875" style="188" customWidth="1"/>
    <col min="7686" max="7937" width="11.42578125" style="188"/>
    <col min="7938" max="7938" width="13.85546875" style="188" customWidth="1"/>
    <col min="7939" max="7939" width="21.28515625" style="188" customWidth="1"/>
    <col min="7940" max="7940" width="19.140625" style="188" customWidth="1"/>
    <col min="7941" max="7941" width="16.85546875" style="188" customWidth="1"/>
    <col min="7942" max="8193" width="11.42578125" style="188"/>
    <col min="8194" max="8194" width="13.85546875" style="188" customWidth="1"/>
    <col min="8195" max="8195" width="21.28515625" style="188" customWidth="1"/>
    <col min="8196" max="8196" width="19.140625" style="188" customWidth="1"/>
    <col min="8197" max="8197" width="16.85546875" style="188" customWidth="1"/>
    <col min="8198" max="8449" width="11.42578125" style="188"/>
    <col min="8450" max="8450" width="13.85546875" style="188" customWidth="1"/>
    <col min="8451" max="8451" width="21.28515625" style="188" customWidth="1"/>
    <col min="8452" max="8452" width="19.140625" style="188" customWidth="1"/>
    <col min="8453" max="8453" width="16.85546875" style="188" customWidth="1"/>
    <col min="8454" max="8705" width="11.42578125" style="188"/>
    <col min="8706" max="8706" width="13.85546875" style="188" customWidth="1"/>
    <col min="8707" max="8707" width="21.28515625" style="188" customWidth="1"/>
    <col min="8708" max="8708" width="19.140625" style="188" customWidth="1"/>
    <col min="8709" max="8709" width="16.85546875" style="188" customWidth="1"/>
    <col min="8710" max="8961" width="11.42578125" style="188"/>
    <col min="8962" max="8962" width="13.85546875" style="188" customWidth="1"/>
    <col min="8963" max="8963" width="21.28515625" style="188" customWidth="1"/>
    <col min="8964" max="8964" width="19.140625" style="188" customWidth="1"/>
    <col min="8965" max="8965" width="16.85546875" style="188" customWidth="1"/>
    <col min="8966" max="9217" width="11.42578125" style="188"/>
    <col min="9218" max="9218" width="13.85546875" style="188" customWidth="1"/>
    <col min="9219" max="9219" width="21.28515625" style="188" customWidth="1"/>
    <col min="9220" max="9220" width="19.140625" style="188" customWidth="1"/>
    <col min="9221" max="9221" width="16.85546875" style="188" customWidth="1"/>
    <col min="9222" max="9473" width="11.42578125" style="188"/>
    <col min="9474" max="9474" width="13.85546875" style="188" customWidth="1"/>
    <col min="9475" max="9475" width="21.28515625" style="188" customWidth="1"/>
    <col min="9476" max="9476" width="19.140625" style="188" customWidth="1"/>
    <col min="9477" max="9477" width="16.85546875" style="188" customWidth="1"/>
    <col min="9478" max="9729" width="11.42578125" style="188"/>
    <col min="9730" max="9730" width="13.85546875" style="188" customWidth="1"/>
    <col min="9731" max="9731" width="21.28515625" style="188" customWidth="1"/>
    <col min="9732" max="9732" width="19.140625" style="188" customWidth="1"/>
    <col min="9733" max="9733" width="16.85546875" style="188" customWidth="1"/>
    <col min="9734" max="9985" width="11.42578125" style="188"/>
    <col min="9986" max="9986" width="13.85546875" style="188" customWidth="1"/>
    <col min="9987" max="9987" width="21.28515625" style="188" customWidth="1"/>
    <col min="9988" max="9988" width="19.140625" style="188" customWidth="1"/>
    <col min="9989" max="9989" width="16.85546875" style="188" customWidth="1"/>
    <col min="9990" max="10241" width="11.42578125" style="188"/>
    <col min="10242" max="10242" width="13.85546875" style="188" customWidth="1"/>
    <col min="10243" max="10243" width="21.28515625" style="188" customWidth="1"/>
    <col min="10244" max="10244" width="19.140625" style="188" customWidth="1"/>
    <col min="10245" max="10245" width="16.85546875" style="188" customWidth="1"/>
    <col min="10246" max="10497" width="11.42578125" style="188"/>
    <col min="10498" max="10498" width="13.85546875" style="188" customWidth="1"/>
    <col min="10499" max="10499" width="21.28515625" style="188" customWidth="1"/>
    <col min="10500" max="10500" width="19.140625" style="188" customWidth="1"/>
    <col min="10501" max="10501" width="16.85546875" style="188" customWidth="1"/>
    <col min="10502" max="10753" width="11.42578125" style="188"/>
    <col min="10754" max="10754" width="13.85546875" style="188" customWidth="1"/>
    <col min="10755" max="10755" width="21.28515625" style="188" customWidth="1"/>
    <col min="10756" max="10756" width="19.140625" style="188" customWidth="1"/>
    <col min="10757" max="10757" width="16.85546875" style="188" customWidth="1"/>
    <col min="10758" max="11009" width="11.42578125" style="188"/>
    <col min="11010" max="11010" width="13.85546875" style="188" customWidth="1"/>
    <col min="11011" max="11011" width="21.28515625" style="188" customWidth="1"/>
    <col min="11012" max="11012" width="19.140625" style="188" customWidth="1"/>
    <col min="11013" max="11013" width="16.85546875" style="188" customWidth="1"/>
    <col min="11014" max="11265" width="11.42578125" style="188"/>
    <col min="11266" max="11266" width="13.85546875" style="188" customWidth="1"/>
    <col min="11267" max="11267" width="21.28515625" style="188" customWidth="1"/>
    <col min="11268" max="11268" width="19.140625" style="188" customWidth="1"/>
    <col min="11269" max="11269" width="16.85546875" style="188" customWidth="1"/>
    <col min="11270" max="11521" width="11.42578125" style="188"/>
    <col min="11522" max="11522" width="13.85546875" style="188" customWidth="1"/>
    <col min="11523" max="11523" width="21.28515625" style="188" customWidth="1"/>
    <col min="11524" max="11524" width="19.140625" style="188" customWidth="1"/>
    <col min="11525" max="11525" width="16.85546875" style="188" customWidth="1"/>
    <col min="11526" max="11777" width="11.42578125" style="188"/>
    <col min="11778" max="11778" width="13.85546875" style="188" customWidth="1"/>
    <col min="11779" max="11779" width="21.28515625" style="188" customWidth="1"/>
    <col min="11780" max="11780" width="19.140625" style="188" customWidth="1"/>
    <col min="11781" max="11781" width="16.85546875" style="188" customWidth="1"/>
    <col min="11782" max="12033" width="11.42578125" style="188"/>
    <col min="12034" max="12034" width="13.85546875" style="188" customWidth="1"/>
    <col min="12035" max="12035" width="21.28515625" style="188" customWidth="1"/>
    <col min="12036" max="12036" width="19.140625" style="188" customWidth="1"/>
    <col min="12037" max="12037" width="16.85546875" style="188" customWidth="1"/>
    <col min="12038" max="12289" width="11.42578125" style="188"/>
    <col min="12290" max="12290" width="13.85546875" style="188" customWidth="1"/>
    <col min="12291" max="12291" width="21.28515625" style="188" customWidth="1"/>
    <col min="12292" max="12292" width="19.140625" style="188" customWidth="1"/>
    <col min="12293" max="12293" width="16.85546875" style="188" customWidth="1"/>
    <col min="12294" max="12545" width="11.42578125" style="188"/>
    <col min="12546" max="12546" width="13.85546875" style="188" customWidth="1"/>
    <col min="12547" max="12547" width="21.28515625" style="188" customWidth="1"/>
    <col min="12548" max="12548" width="19.140625" style="188" customWidth="1"/>
    <col min="12549" max="12549" width="16.85546875" style="188" customWidth="1"/>
    <col min="12550" max="12801" width="11.42578125" style="188"/>
    <col min="12802" max="12802" width="13.85546875" style="188" customWidth="1"/>
    <col min="12803" max="12803" width="21.28515625" style="188" customWidth="1"/>
    <col min="12804" max="12804" width="19.140625" style="188" customWidth="1"/>
    <col min="12805" max="12805" width="16.85546875" style="188" customWidth="1"/>
    <col min="12806" max="13057" width="11.42578125" style="188"/>
    <col min="13058" max="13058" width="13.85546875" style="188" customWidth="1"/>
    <col min="13059" max="13059" width="21.28515625" style="188" customWidth="1"/>
    <col min="13060" max="13060" width="19.140625" style="188" customWidth="1"/>
    <col min="13061" max="13061" width="16.85546875" style="188" customWidth="1"/>
    <col min="13062" max="13313" width="11.42578125" style="188"/>
    <col min="13314" max="13314" width="13.85546875" style="188" customWidth="1"/>
    <col min="13315" max="13315" width="21.28515625" style="188" customWidth="1"/>
    <col min="13316" max="13316" width="19.140625" style="188" customWidth="1"/>
    <col min="13317" max="13317" width="16.85546875" style="188" customWidth="1"/>
    <col min="13318" max="13569" width="11.42578125" style="188"/>
    <col min="13570" max="13570" width="13.85546875" style="188" customWidth="1"/>
    <col min="13571" max="13571" width="21.28515625" style="188" customWidth="1"/>
    <col min="13572" max="13572" width="19.140625" style="188" customWidth="1"/>
    <col min="13573" max="13573" width="16.85546875" style="188" customWidth="1"/>
    <col min="13574" max="13825" width="11.42578125" style="188"/>
    <col min="13826" max="13826" width="13.85546875" style="188" customWidth="1"/>
    <col min="13827" max="13827" width="21.28515625" style="188" customWidth="1"/>
    <col min="13828" max="13828" width="19.140625" style="188" customWidth="1"/>
    <col min="13829" max="13829" width="16.85546875" style="188" customWidth="1"/>
    <col min="13830" max="14081" width="11.42578125" style="188"/>
    <col min="14082" max="14082" width="13.85546875" style="188" customWidth="1"/>
    <col min="14083" max="14083" width="21.28515625" style="188" customWidth="1"/>
    <col min="14084" max="14084" width="19.140625" style="188" customWidth="1"/>
    <col min="14085" max="14085" width="16.85546875" style="188" customWidth="1"/>
    <col min="14086" max="14337" width="11.42578125" style="188"/>
    <col min="14338" max="14338" width="13.85546875" style="188" customWidth="1"/>
    <col min="14339" max="14339" width="21.28515625" style="188" customWidth="1"/>
    <col min="14340" max="14340" width="19.140625" style="188" customWidth="1"/>
    <col min="14341" max="14341" width="16.85546875" style="188" customWidth="1"/>
    <col min="14342" max="14593" width="11.42578125" style="188"/>
    <col min="14594" max="14594" width="13.85546875" style="188" customWidth="1"/>
    <col min="14595" max="14595" width="21.28515625" style="188" customWidth="1"/>
    <col min="14596" max="14596" width="19.140625" style="188" customWidth="1"/>
    <col min="14597" max="14597" width="16.85546875" style="188" customWidth="1"/>
    <col min="14598" max="14849" width="11.42578125" style="188"/>
    <col min="14850" max="14850" width="13.85546875" style="188" customWidth="1"/>
    <col min="14851" max="14851" width="21.28515625" style="188" customWidth="1"/>
    <col min="14852" max="14852" width="19.140625" style="188" customWidth="1"/>
    <col min="14853" max="14853" width="16.85546875" style="188" customWidth="1"/>
    <col min="14854" max="15105" width="11.42578125" style="188"/>
    <col min="15106" max="15106" width="13.85546875" style="188" customWidth="1"/>
    <col min="15107" max="15107" width="21.28515625" style="188" customWidth="1"/>
    <col min="15108" max="15108" width="19.140625" style="188" customWidth="1"/>
    <col min="15109" max="15109" width="16.85546875" style="188" customWidth="1"/>
    <col min="15110" max="15361" width="11.42578125" style="188"/>
    <col min="15362" max="15362" width="13.85546875" style="188" customWidth="1"/>
    <col min="15363" max="15363" width="21.28515625" style="188" customWidth="1"/>
    <col min="15364" max="15364" width="19.140625" style="188" customWidth="1"/>
    <col min="15365" max="15365" width="16.85546875" style="188" customWidth="1"/>
    <col min="15366" max="15617" width="11.42578125" style="188"/>
    <col min="15618" max="15618" width="13.85546875" style="188" customWidth="1"/>
    <col min="15619" max="15619" width="21.28515625" style="188" customWidth="1"/>
    <col min="15620" max="15620" width="19.140625" style="188" customWidth="1"/>
    <col min="15621" max="15621" width="16.85546875" style="188" customWidth="1"/>
    <col min="15622" max="15873" width="11.42578125" style="188"/>
    <col min="15874" max="15874" width="13.85546875" style="188" customWidth="1"/>
    <col min="15875" max="15875" width="21.28515625" style="188" customWidth="1"/>
    <col min="15876" max="15876" width="19.140625" style="188" customWidth="1"/>
    <col min="15877" max="15877" width="16.85546875" style="188" customWidth="1"/>
    <col min="15878" max="16129" width="11.42578125" style="188"/>
    <col min="16130" max="16130" width="13.85546875" style="188" customWidth="1"/>
    <col min="16131" max="16131" width="21.28515625" style="188" customWidth="1"/>
    <col min="16132" max="16132" width="19.140625" style="188" customWidth="1"/>
    <col min="16133" max="16133" width="16.85546875" style="188" customWidth="1"/>
    <col min="16134" max="16384" width="11.42578125" style="188"/>
  </cols>
  <sheetData>
    <row r="2" spans="1:12" x14ac:dyDescent="0.2">
      <c r="A2" s="217" t="s">
        <v>121</v>
      </c>
    </row>
    <row r="3" spans="1:12" ht="15" x14ac:dyDescent="0.25">
      <c r="A3" s="217" t="s">
        <v>122</v>
      </c>
      <c r="E3" s="359"/>
    </row>
    <row r="5" spans="1:12" ht="15" x14ac:dyDescent="0.25">
      <c r="B5" s="425" t="s">
        <v>496</v>
      </c>
      <c r="C5" s="425"/>
      <c r="D5" s="425"/>
      <c r="E5" s="425"/>
      <c r="G5" s="379" t="s">
        <v>596</v>
      </c>
      <c r="L5" s="359"/>
    </row>
    <row r="6" spans="1:12" ht="12.75" x14ac:dyDescent="0.2">
      <c r="B6" s="425" t="s">
        <v>630</v>
      </c>
      <c r="C6" s="425"/>
      <c r="D6" s="425"/>
      <c r="E6" s="425"/>
    </row>
    <row r="8" spans="1:12" x14ac:dyDescent="0.2">
      <c r="B8" s="468" t="s">
        <v>497</v>
      </c>
      <c r="C8" s="468"/>
      <c r="D8" s="468"/>
      <c r="E8" s="468"/>
    </row>
    <row r="9" spans="1:12" ht="24" x14ac:dyDescent="0.2">
      <c r="B9" s="265" t="s">
        <v>483</v>
      </c>
      <c r="C9" s="250" t="s">
        <v>498</v>
      </c>
      <c r="D9" s="250" t="s">
        <v>499</v>
      </c>
      <c r="E9" s="250" t="s">
        <v>500</v>
      </c>
    </row>
    <row r="10" spans="1:12" x14ac:dyDescent="0.2">
      <c r="B10" s="266"/>
      <c r="C10" s="250"/>
      <c r="D10" s="250"/>
      <c r="E10" s="250"/>
    </row>
    <row r="11" spans="1:12" x14ac:dyDescent="0.2">
      <c r="B11" s="267" t="s">
        <v>19</v>
      </c>
      <c r="C11" s="263">
        <v>23671</v>
      </c>
      <c r="D11" s="263" t="s">
        <v>501</v>
      </c>
      <c r="E11" s="263">
        <f>SUM(C11:D11)</f>
        <v>23671</v>
      </c>
    </row>
    <row r="12" spans="1:12" x14ac:dyDescent="0.2">
      <c r="B12" s="267" t="s">
        <v>20</v>
      </c>
      <c r="C12" s="263">
        <v>90591</v>
      </c>
      <c r="D12" s="263" t="s">
        <v>501</v>
      </c>
      <c r="E12" s="263">
        <f>SUM(C12:D12)</f>
        <v>90591</v>
      </c>
    </row>
    <row r="13" spans="1:12" x14ac:dyDescent="0.2">
      <c r="B13" s="267" t="s">
        <v>21</v>
      </c>
      <c r="C13" s="263">
        <v>105822</v>
      </c>
      <c r="D13" s="263" t="s">
        <v>501</v>
      </c>
      <c r="E13" s="263">
        <f>SUM(C13:D13)</f>
        <v>105822</v>
      </c>
    </row>
    <row r="14" spans="1:12" x14ac:dyDescent="0.2">
      <c r="B14" s="267" t="s">
        <v>22</v>
      </c>
      <c r="C14" s="263">
        <v>54727</v>
      </c>
      <c r="D14" s="263" t="s">
        <v>501</v>
      </c>
      <c r="E14" s="263">
        <f>SUM(C14:D14)</f>
        <v>54727</v>
      </c>
    </row>
    <row r="15" spans="1:12" x14ac:dyDescent="0.2">
      <c r="B15" s="267" t="s">
        <v>23</v>
      </c>
      <c r="C15" s="263">
        <v>38385</v>
      </c>
      <c r="D15" s="263" t="s">
        <v>501</v>
      </c>
      <c r="E15" s="263">
        <f>SUM(C15:D15)</f>
        <v>38385</v>
      </c>
    </row>
    <row r="16" spans="1:12" x14ac:dyDescent="0.2">
      <c r="B16" s="254">
        <v>41640</v>
      </c>
      <c r="C16" s="255">
        <v>3012</v>
      </c>
      <c r="D16" s="256">
        <v>385</v>
      </c>
      <c r="E16" s="255">
        <v>3397</v>
      </c>
    </row>
    <row r="17" spans="2:5" x14ac:dyDescent="0.2">
      <c r="B17" s="254">
        <v>41671</v>
      </c>
      <c r="C17" s="255">
        <v>3146</v>
      </c>
      <c r="D17" s="256">
        <v>307</v>
      </c>
      <c r="E17" s="255">
        <v>3453</v>
      </c>
    </row>
    <row r="18" spans="2:5" x14ac:dyDescent="0.2">
      <c r="B18" s="254">
        <v>41699</v>
      </c>
      <c r="C18" s="255">
        <v>2820</v>
      </c>
      <c r="D18" s="256">
        <v>401</v>
      </c>
      <c r="E18" s="255">
        <v>3221</v>
      </c>
    </row>
    <row r="19" spans="2:5" x14ac:dyDescent="0.2">
      <c r="B19" s="254">
        <v>41730</v>
      </c>
      <c r="C19" s="255">
        <v>3671</v>
      </c>
      <c r="D19" s="256">
        <v>837</v>
      </c>
      <c r="E19" s="255">
        <v>4508</v>
      </c>
    </row>
    <row r="20" spans="2:5" x14ac:dyDescent="0.2">
      <c r="B20" s="254">
        <v>41760</v>
      </c>
      <c r="C20" s="255">
        <v>3405</v>
      </c>
      <c r="D20" s="256">
        <v>637</v>
      </c>
      <c r="E20" s="255">
        <v>4042</v>
      </c>
    </row>
    <row r="21" spans="2:5" x14ac:dyDescent="0.2">
      <c r="B21" s="254">
        <v>41791</v>
      </c>
      <c r="C21" s="255">
        <v>3448</v>
      </c>
      <c r="D21" s="256">
        <v>551</v>
      </c>
      <c r="E21" s="255">
        <v>3999</v>
      </c>
    </row>
    <row r="22" spans="2:5" x14ac:dyDescent="0.2">
      <c r="B22" s="254">
        <v>41821</v>
      </c>
      <c r="C22" s="255">
        <v>3132</v>
      </c>
      <c r="D22" s="256">
        <v>431</v>
      </c>
      <c r="E22" s="255">
        <v>3563</v>
      </c>
    </row>
    <row r="23" spans="2:5" x14ac:dyDescent="0.2">
      <c r="B23" s="254">
        <v>41852</v>
      </c>
      <c r="C23" s="255">
        <v>3702</v>
      </c>
      <c r="D23" s="256">
        <v>437</v>
      </c>
      <c r="E23" s="255">
        <v>4139</v>
      </c>
    </row>
    <row r="24" spans="2:5" x14ac:dyDescent="0.2">
      <c r="B24" s="254">
        <v>41883</v>
      </c>
      <c r="C24" s="255">
        <v>4118</v>
      </c>
      <c r="D24" s="256">
        <v>391</v>
      </c>
      <c r="E24" s="255">
        <v>4509</v>
      </c>
    </row>
    <row r="25" spans="2:5" x14ac:dyDescent="0.2">
      <c r="B25" s="254">
        <v>41913</v>
      </c>
      <c r="C25" s="255">
        <v>4714</v>
      </c>
      <c r="D25" s="256">
        <v>491</v>
      </c>
      <c r="E25" s="255">
        <v>5205</v>
      </c>
    </row>
    <row r="26" spans="2:5" x14ac:dyDescent="0.2">
      <c r="B26" s="254">
        <v>41944</v>
      </c>
      <c r="C26" s="255">
        <v>4499</v>
      </c>
      <c r="D26" s="256">
        <v>402</v>
      </c>
      <c r="E26" s="255">
        <v>4901</v>
      </c>
    </row>
    <row r="27" spans="2:5" x14ac:dyDescent="0.2">
      <c r="B27" s="254">
        <v>41974</v>
      </c>
      <c r="C27" s="255">
        <v>4587</v>
      </c>
      <c r="D27" s="256">
        <v>501</v>
      </c>
      <c r="E27" s="255">
        <v>5088</v>
      </c>
    </row>
    <row r="28" spans="2:5" x14ac:dyDescent="0.2">
      <c r="B28" s="267" t="s">
        <v>24</v>
      </c>
      <c r="C28" s="263">
        <f>SUM(C16:C27)</f>
        <v>44254</v>
      </c>
      <c r="D28" s="263">
        <f>SUM(D16:D27)</f>
        <v>5771</v>
      </c>
      <c r="E28" s="263">
        <f>SUM(E16:E27)</f>
        <v>50025</v>
      </c>
    </row>
    <row r="29" spans="2:5" x14ac:dyDescent="0.2">
      <c r="B29" s="254">
        <v>42005</v>
      </c>
      <c r="C29" s="255">
        <v>3692</v>
      </c>
      <c r="D29" s="256">
        <v>452</v>
      </c>
      <c r="E29" s="255">
        <f>C29+D29</f>
        <v>4144</v>
      </c>
    </row>
    <row r="30" spans="2:5" x14ac:dyDescent="0.2">
      <c r="B30" s="254">
        <v>42036</v>
      </c>
      <c r="C30" s="255">
        <v>3089</v>
      </c>
      <c r="D30" s="256">
        <v>314</v>
      </c>
      <c r="E30" s="255">
        <f t="shared" ref="E30:E53" si="0">C30+D30</f>
        <v>3403</v>
      </c>
    </row>
    <row r="31" spans="2:5" x14ac:dyDescent="0.2">
      <c r="B31" s="254">
        <v>42064</v>
      </c>
      <c r="C31" s="255">
        <v>3959</v>
      </c>
      <c r="D31" s="256">
        <v>437</v>
      </c>
      <c r="E31" s="255">
        <f t="shared" si="0"/>
        <v>4396</v>
      </c>
    </row>
    <row r="32" spans="2:5" x14ac:dyDescent="0.2">
      <c r="B32" s="254">
        <v>42095</v>
      </c>
      <c r="C32" s="255">
        <v>4199</v>
      </c>
      <c r="D32" s="256">
        <v>418</v>
      </c>
      <c r="E32" s="255">
        <f t="shared" si="0"/>
        <v>4617</v>
      </c>
    </row>
    <row r="33" spans="2:5" x14ac:dyDescent="0.2">
      <c r="B33" s="254">
        <v>42125</v>
      </c>
      <c r="C33" s="255">
        <v>3877</v>
      </c>
      <c r="D33" s="256">
        <v>527</v>
      </c>
      <c r="E33" s="255">
        <f t="shared" si="0"/>
        <v>4404</v>
      </c>
    </row>
    <row r="34" spans="2:5" x14ac:dyDescent="0.2">
      <c r="B34" s="254">
        <v>42156</v>
      </c>
      <c r="C34" s="255">
        <v>4140</v>
      </c>
      <c r="D34" s="256">
        <v>642</v>
      </c>
      <c r="E34" s="255">
        <f t="shared" si="0"/>
        <v>4782</v>
      </c>
    </row>
    <row r="35" spans="2:5" x14ac:dyDescent="0.2">
      <c r="B35" s="254">
        <v>42186</v>
      </c>
      <c r="C35" s="255">
        <v>3415</v>
      </c>
      <c r="D35" s="256">
        <v>391</v>
      </c>
      <c r="E35" s="255">
        <f t="shared" si="0"/>
        <v>3806</v>
      </c>
    </row>
    <row r="36" spans="2:5" x14ac:dyDescent="0.2">
      <c r="B36" s="254">
        <v>42217</v>
      </c>
      <c r="C36" s="255">
        <v>6058</v>
      </c>
      <c r="D36" s="256">
        <v>393</v>
      </c>
      <c r="E36" s="255">
        <f t="shared" si="0"/>
        <v>6451</v>
      </c>
    </row>
    <row r="37" spans="2:5" x14ac:dyDescent="0.2">
      <c r="B37" s="254">
        <v>42248</v>
      </c>
      <c r="C37" s="255">
        <v>5036</v>
      </c>
      <c r="D37" s="256">
        <v>579</v>
      </c>
      <c r="E37" s="255">
        <f t="shared" si="0"/>
        <v>5615</v>
      </c>
    </row>
    <row r="38" spans="2:5" x14ac:dyDescent="0.2">
      <c r="B38" s="254">
        <v>42278</v>
      </c>
      <c r="C38" s="255">
        <v>4175</v>
      </c>
      <c r="D38" s="256">
        <v>552</v>
      </c>
      <c r="E38" s="255">
        <f t="shared" si="0"/>
        <v>4727</v>
      </c>
    </row>
    <row r="39" spans="2:5" x14ac:dyDescent="0.2">
      <c r="B39" s="254">
        <v>42309</v>
      </c>
      <c r="C39" s="255">
        <v>5394</v>
      </c>
      <c r="D39" s="256">
        <v>555</v>
      </c>
      <c r="E39" s="255">
        <f t="shared" si="0"/>
        <v>5949</v>
      </c>
    </row>
    <row r="40" spans="2:5" x14ac:dyDescent="0.2">
      <c r="B40" s="254">
        <v>42339</v>
      </c>
      <c r="C40" s="255">
        <v>4616</v>
      </c>
      <c r="D40" s="256">
        <v>704</v>
      </c>
      <c r="E40" s="255">
        <f t="shared" si="0"/>
        <v>5320</v>
      </c>
    </row>
    <row r="41" spans="2:5" x14ac:dyDescent="0.2">
      <c r="B41" s="267" t="s">
        <v>502</v>
      </c>
      <c r="C41" s="263">
        <f>SUM(C29:C40)</f>
        <v>51650</v>
      </c>
      <c r="D41" s="263">
        <f>SUM(D29:D40)</f>
        <v>5964</v>
      </c>
      <c r="E41" s="263">
        <f>SUM(E29:E40)</f>
        <v>57614</v>
      </c>
    </row>
    <row r="42" spans="2:5" x14ac:dyDescent="0.2">
      <c r="B42" s="254">
        <v>42370</v>
      </c>
      <c r="C42" s="255">
        <v>4090</v>
      </c>
      <c r="D42" s="256">
        <v>834</v>
      </c>
      <c r="E42" s="255">
        <f t="shared" si="0"/>
        <v>4924</v>
      </c>
    </row>
    <row r="43" spans="2:5" x14ac:dyDescent="0.2">
      <c r="B43" s="254">
        <v>42401</v>
      </c>
      <c r="C43" s="255">
        <v>3843</v>
      </c>
      <c r="D43" s="256">
        <v>401</v>
      </c>
      <c r="E43" s="255">
        <f t="shared" si="0"/>
        <v>4244</v>
      </c>
    </row>
    <row r="44" spans="2:5" x14ac:dyDescent="0.2">
      <c r="B44" s="254">
        <v>42430</v>
      </c>
      <c r="C44" s="255">
        <v>5145</v>
      </c>
      <c r="D44" s="256">
        <v>878</v>
      </c>
      <c r="E44" s="255">
        <f t="shared" si="0"/>
        <v>6023</v>
      </c>
    </row>
    <row r="45" spans="2:5" x14ac:dyDescent="0.2">
      <c r="B45" s="254">
        <v>42461</v>
      </c>
      <c r="C45" s="255">
        <v>4415</v>
      </c>
      <c r="D45" s="256">
        <v>636</v>
      </c>
      <c r="E45" s="255">
        <f t="shared" si="0"/>
        <v>5051</v>
      </c>
    </row>
    <row r="46" spans="2:5" x14ac:dyDescent="0.2">
      <c r="B46" s="254">
        <v>42491</v>
      </c>
      <c r="C46" s="255">
        <v>4663</v>
      </c>
      <c r="D46" s="256">
        <v>700</v>
      </c>
      <c r="E46" s="255">
        <f t="shared" si="0"/>
        <v>5363</v>
      </c>
    </row>
    <row r="47" spans="2:5" x14ac:dyDescent="0.2">
      <c r="B47" s="254">
        <v>42522</v>
      </c>
      <c r="C47" s="255">
        <v>3794</v>
      </c>
      <c r="D47" s="256">
        <v>507</v>
      </c>
      <c r="E47" s="255">
        <f t="shared" si="0"/>
        <v>4301</v>
      </c>
    </row>
    <row r="48" spans="2:5" x14ac:dyDescent="0.2">
      <c r="B48" s="254">
        <v>42552</v>
      </c>
      <c r="C48" s="255">
        <v>4438</v>
      </c>
      <c r="D48" s="256">
        <v>635</v>
      </c>
      <c r="E48" s="255">
        <f t="shared" si="0"/>
        <v>5073</v>
      </c>
    </row>
    <row r="49" spans="2:6" x14ac:dyDescent="0.2">
      <c r="B49" s="254">
        <v>42583</v>
      </c>
      <c r="C49" s="255">
        <v>4694</v>
      </c>
      <c r="D49" s="256">
        <v>856</v>
      </c>
      <c r="E49" s="255">
        <f t="shared" si="0"/>
        <v>5550</v>
      </c>
    </row>
    <row r="50" spans="2:6" x14ac:dyDescent="0.2">
      <c r="B50" s="254">
        <v>42614</v>
      </c>
      <c r="C50" s="255">
        <v>4579</v>
      </c>
      <c r="D50" s="256">
        <v>914</v>
      </c>
      <c r="E50" s="255">
        <f t="shared" si="0"/>
        <v>5493</v>
      </c>
    </row>
    <row r="51" spans="2:6" x14ac:dyDescent="0.2">
      <c r="B51" s="254">
        <v>42644</v>
      </c>
      <c r="C51" s="255">
        <v>4407</v>
      </c>
      <c r="D51" s="256">
        <v>866</v>
      </c>
      <c r="E51" s="255">
        <f t="shared" si="0"/>
        <v>5273</v>
      </c>
    </row>
    <row r="52" spans="2:6" x14ac:dyDescent="0.2">
      <c r="B52" s="254">
        <v>42675</v>
      </c>
      <c r="C52" s="262">
        <v>3689</v>
      </c>
      <c r="D52" s="262">
        <v>1064</v>
      </c>
      <c r="E52" s="262">
        <f t="shared" si="0"/>
        <v>4753</v>
      </c>
    </row>
    <row r="53" spans="2:6" x14ac:dyDescent="0.2">
      <c r="B53" s="254">
        <v>42705</v>
      </c>
      <c r="C53" s="262">
        <v>5295</v>
      </c>
      <c r="D53" s="262">
        <v>451</v>
      </c>
      <c r="E53" s="262">
        <f t="shared" si="0"/>
        <v>5746</v>
      </c>
    </row>
    <row r="54" spans="2:6" x14ac:dyDescent="0.2">
      <c r="B54" s="268" t="s">
        <v>26</v>
      </c>
      <c r="C54" s="263">
        <f>SUM(C42:C53)</f>
        <v>53052</v>
      </c>
      <c r="D54" s="263">
        <f>SUM(D42:D53)</f>
        <v>8742</v>
      </c>
      <c r="E54" s="263">
        <f>SUM(E42:E53)</f>
        <v>61794</v>
      </c>
      <c r="F54" s="269"/>
    </row>
    <row r="55" spans="2:6" x14ac:dyDescent="0.2">
      <c r="B55" s="254">
        <v>42736</v>
      </c>
      <c r="C55" s="262">
        <v>4977</v>
      </c>
      <c r="D55" s="262">
        <v>661</v>
      </c>
      <c r="E55" s="262">
        <f t="shared" ref="E55:E66" si="1">C55+D55</f>
        <v>5638</v>
      </c>
      <c r="F55" s="269"/>
    </row>
    <row r="56" spans="2:6" x14ac:dyDescent="0.2">
      <c r="B56" s="254">
        <v>42767</v>
      </c>
      <c r="C56" s="262">
        <v>4428</v>
      </c>
      <c r="D56" s="262">
        <v>663</v>
      </c>
      <c r="E56" s="262">
        <f t="shared" si="1"/>
        <v>5091</v>
      </c>
      <c r="F56" s="269"/>
    </row>
    <row r="57" spans="2:6" x14ac:dyDescent="0.2">
      <c r="B57" s="254">
        <v>42795</v>
      </c>
      <c r="C57" s="262">
        <v>4154</v>
      </c>
      <c r="D57" s="262">
        <v>749</v>
      </c>
      <c r="E57" s="262">
        <f t="shared" si="1"/>
        <v>4903</v>
      </c>
      <c r="F57" s="269"/>
    </row>
    <row r="58" spans="2:6" x14ac:dyDescent="0.2">
      <c r="B58" s="254">
        <v>42826</v>
      </c>
      <c r="C58" s="262">
        <v>4708</v>
      </c>
      <c r="D58" s="262">
        <v>760</v>
      </c>
      <c r="E58" s="262">
        <f t="shared" si="1"/>
        <v>5468</v>
      </c>
      <c r="F58" s="269"/>
    </row>
    <row r="59" spans="2:6" x14ac:dyDescent="0.2">
      <c r="B59" s="254">
        <v>42856</v>
      </c>
      <c r="C59" s="262">
        <v>4913</v>
      </c>
      <c r="D59" s="262">
        <v>812</v>
      </c>
      <c r="E59" s="262">
        <f t="shared" si="1"/>
        <v>5725</v>
      </c>
      <c r="F59" s="269"/>
    </row>
    <row r="60" spans="2:6" x14ac:dyDescent="0.2">
      <c r="B60" s="254">
        <v>42887</v>
      </c>
      <c r="C60" s="262">
        <v>4045</v>
      </c>
      <c r="D60" s="262">
        <v>1056</v>
      </c>
      <c r="E60" s="262">
        <f t="shared" si="1"/>
        <v>5101</v>
      </c>
      <c r="F60" s="269"/>
    </row>
    <row r="61" spans="2:6" x14ac:dyDescent="0.2">
      <c r="B61" s="254">
        <v>42917</v>
      </c>
      <c r="C61" s="262">
        <v>4769</v>
      </c>
      <c r="D61" s="262">
        <v>753</v>
      </c>
      <c r="E61" s="262">
        <f t="shared" si="1"/>
        <v>5522</v>
      </c>
      <c r="F61" s="269"/>
    </row>
    <row r="62" spans="2:6" x14ac:dyDescent="0.2">
      <c r="B62" s="254">
        <v>42948</v>
      </c>
      <c r="C62" s="262">
        <v>5278</v>
      </c>
      <c r="D62" s="262">
        <v>817</v>
      </c>
      <c r="E62" s="262">
        <f t="shared" si="1"/>
        <v>6095</v>
      </c>
      <c r="F62" s="269"/>
    </row>
    <row r="63" spans="2:6" x14ac:dyDescent="0.2">
      <c r="B63" s="254">
        <v>42979</v>
      </c>
      <c r="C63" s="262">
        <v>3974</v>
      </c>
      <c r="D63" s="262">
        <v>593</v>
      </c>
      <c r="E63" s="262">
        <f t="shared" si="1"/>
        <v>4567</v>
      </c>
      <c r="F63" s="269"/>
    </row>
    <row r="64" spans="2:6" x14ac:dyDescent="0.2">
      <c r="B64" s="254">
        <v>43009</v>
      </c>
      <c r="C64" s="262">
        <v>6946</v>
      </c>
      <c r="D64" s="262">
        <v>1191</v>
      </c>
      <c r="E64" s="262">
        <f t="shared" si="1"/>
        <v>8137</v>
      </c>
      <c r="F64" s="269"/>
    </row>
    <row r="65" spans="2:6" x14ac:dyDescent="0.2">
      <c r="B65" s="254">
        <v>43040</v>
      </c>
      <c r="C65" s="262">
        <v>5299</v>
      </c>
      <c r="D65" s="262">
        <v>833</v>
      </c>
      <c r="E65" s="262">
        <f t="shared" si="1"/>
        <v>6132</v>
      </c>
      <c r="F65" s="269"/>
    </row>
    <row r="66" spans="2:6" x14ac:dyDescent="0.2">
      <c r="B66" s="254">
        <v>43070</v>
      </c>
      <c r="C66" s="262">
        <v>4958</v>
      </c>
      <c r="D66" s="262">
        <v>795</v>
      </c>
      <c r="E66" s="262">
        <f t="shared" si="1"/>
        <v>5753</v>
      </c>
      <c r="F66" s="269"/>
    </row>
    <row r="67" spans="2:6" x14ac:dyDescent="0.2">
      <c r="B67" s="268" t="s">
        <v>39</v>
      </c>
      <c r="C67" s="270">
        <f>SUM(C55:C66)</f>
        <v>58449</v>
      </c>
      <c r="D67" s="270">
        <f>SUM(D55:D66)</f>
        <v>9683</v>
      </c>
      <c r="E67" s="270">
        <f>SUM(E55:E66)</f>
        <v>68132</v>
      </c>
      <c r="F67" s="269"/>
    </row>
    <row r="68" spans="2:6" x14ac:dyDescent="0.2">
      <c r="B68" s="254">
        <v>43101</v>
      </c>
      <c r="C68" s="262">
        <v>5007</v>
      </c>
      <c r="D68" s="262">
        <v>965</v>
      </c>
      <c r="E68" s="262">
        <f>C68+D68</f>
        <v>5972</v>
      </c>
      <c r="F68" s="269"/>
    </row>
    <row r="69" spans="2:6" x14ac:dyDescent="0.2">
      <c r="B69" s="254">
        <v>43132</v>
      </c>
      <c r="C69" s="262">
        <v>5360</v>
      </c>
      <c r="D69" s="262">
        <v>944</v>
      </c>
      <c r="E69" s="262">
        <f>C69+D69</f>
        <v>6304</v>
      </c>
      <c r="F69" s="269"/>
    </row>
    <row r="70" spans="2:6" x14ac:dyDescent="0.2">
      <c r="B70" s="254">
        <v>43160</v>
      </c>
      <c r="C70" s="262">
        <v>6203</v>
      </c>
      <c r="D70" s="262">
        <v>1124</v>
      </c>
      <c r="E70" s="262">
        <v>7327</v>
      </c>
      <c r="F70" s="269"/>
    </row>
    <row r="71" spans="2:6" x14ac:dyDescent="0.2">
      <c r="B71" s="396">
        <v>43191</v>
      </c>
      <c r="C71" s="393">
        <v>5250</v>
      </c>
      <c r="D71" s="393">
        <v>775</v>
      </c>
      <c r="E71" s="393">
        <f t="shared" ref="E71:E76" si="2">+C71+D71</f>
        <v>6025</v>
      </c>
      <c r="F71" s="269"/>
    </row>
    <row r="72" spans="2:6" x14ac:dyDescent="0.2">
      <c r="B72" s="254">
        <v>43221</v>
      </c>
      <c r="C72" s="262">
        <v>5419</v>
      </c>
      <c r="D72" s="262">
        <v>628</v>
      </c>
      <c r="E72" s="262">
        <f t="shared" si="2"/>
        <v>6047</v>
      </c>
      <c r="F72" s="269"/>
    </row>
    <row r="73" spans="2:6" x14ac:dyDescent="0.2">
      <c r="B73" s="254">
        <v>43252</v>
      </c>
      <c r="C73" s="262">
        <v>5299</v>
      </c>
      <c r="D73" s="262">
        <v>848</v>
      </c>
      <c r="E73" s="262">
        <f t="shared" si="2"/>
        <v>6147</v>
      </c>
      <c r="F73" s="269"/>
    </row>
    <row r="74" spans="2:6" x14ac:dyDescent="0.2">
      <c r="B74" s="254">
        <v>43282</v>
      </c>
      <c r="C74" s="262">
        <v>5273</v>
      </c>
      <c r="D74" s="262">
        <v>633</v>
      </c>
      <c r="E74" s="262">
        <f t="shared" si="2"/>
        <v>5906</v>
      </c>
      <c r="F74" s="269"/>
    </row>
    <row r="75" spans="2:6" x14ac:dyDescent="0.2">
      <c r="B75" s="396">
        <v>43313</v>
      </c>
      <c r="C75" s="262">
        <v>5742</v>
      </c>
      <c r="D75" s="262">
        <v>364</v>
      </c>
      <c r="E75" s="262">
        <f t="shared" si="2"/>
        <v>6106</v>
      </c>
      <c r="F75" s="269"/>
    </row>
    <row r="76" spans="2:6" x14ac:dyDescent="0.2">
      <c r="B76" s="396">
        <v>43344</v>
      </c>
      <c r="C76" s="262">
        <v>6055</v>
      </c>
      <c r="D76" s="262">
        <v>488</v>
      </c>
      <c r="E76" s="262">
        <f t="shared" si="2"/>
        <v>6543</v>
      </c>
      <c r="F76" s="269"/>
    </row>
    <row r="77" spans="2:6" x14ac:dyDescent="0.2">
      <c r="B77" s="407" t="s">
        <v>641</v>
      </c>
      <c r="C77" s="408">
        <f>SUM(C68:C76)</f>
        <v>49608</v>
      </c>
      <c r="D77" s="408">
        <f t="shared" ref="D77:E77" si="3">SUM(D68:D76)</f>
        <v>6769</v>
      </c>
      <c r="E77" s="408">
        <f t="shared" si="3"/>
        <v>56377</v>
      </c>
      <c r="F77" s="269"/>
    </row>
    <row r="78" spans="2:6" x14ac:dyDescent="0.2">
      <c r="B78" s="409" t="s">
        <v>43</v>
      </c>
      <c r="C78" s="410">
        <f>C28+C41+C54+C67+C77+SUM(C11:C15)</f>
        <v>570209</v>
      </c>
      <c r="D78" s="410"/>
      <c r="E78" s="410">
        <f>E28+E41+E54+E67+E77+SUM(E11:E15)</f>
        <v>607138</v>
      </c>
      <c r="F78" s="269"/>
    </row>
    <row r="79" spans="2:6" x14ac:dyDescent="0.2">
      <c r="B79" s="188" t="s">
        <v>493</v>
      </c>
    </row>
    <row r="80" spans="2:6" x14ac:dyDescent="0.2">
      <c r="B80" s="188" t="s">
        <v>503</v>
      </c>
    </row>
    <row r="81" spans="2:2" x14ac:dyDescent="0.2">
      <c r="B81" s="188" t="s">
        <v>504</v>
      </c>
    </row>
  </sheetData>
  <mergeCells count="3">
    <mergeCell ref="B5:E5"/>
    <mergeCell ref="B6:E6"/>
    <mergeCell ref="B8:E8"/>
  </mergeCells>
  <hyperlinks>
    <hyperlink ref="G5" location="'Índice BxH'!A1" display="Volver a Bono por Hijo"/>
  </hyperlinks>
  <pageMargins left="0.7" right="0.7" top="0.75" bottom="0.75" header="0.3" footer="0.3"/>
  <pageSetup orientation="portrait" verticalDpi="0" r:id="rId1"/>
  <ignoredErrors>
    <ignoredError sqref="C28 C78" formulaRange="1"/>
    <ignoredError sqref="E41 E54 E67"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3"/>
  <sheetViews>
    <sheetView showGridLines="0" zoomScaleNormal="100" workbookViewId="0"/>
  </sheetViews>
  <sheetFormatPr baseColWidth="10" defaultColWidth="11.42578125" defaultRowHeight="12" x14ac:dyDescent="0.2"/>
  <cols>
    <col min="1" max="1" width="6" style="188" customWidth="1"/>
    <col min="2" max="2" width="13.7109375" style="188" bestFit="1" customWidth="1"/>
    <col min="3" max="3" width="4" style="188" bestFit="1" customWidth="1"/>
    <col min="4" max="4" width="19.42578125" style="188" bestFit="1" customWidth="1"/>
    <col min="5" max="16384" width="11.42578125" style="188"/>
  </cols>
  <sheetData>
    <row r="2" spans="1:11" x14ac:dyDescent="0.2">
      <c r="A2" s="217" t="s">
        <v>121</v>
      </c>
    </row>
    <row r="3" spans="1:11" ht="15" x14ac:dyDescent="0.25">
      <c r="A3" s="217" t="s">
        <v>122</v>
      </c>
      <c r="I3" s="359"/>
    </row>
    <row r="5" spans="1:11" ht="12.75" x14ac:dyDescent="0.2">
      <c r="B5" s="425" t="s">
        <v>505</v>
      </c>
      <c r="C5" s="425"/>
      <c r="D5" s="425"/>
      <c r="E5" s="425"/>
      <c r="F5" s="425"/>
      <c r="G5" s="425"/>
      <c r="H5" s="425"/>
      <c r="I5" s="425"/>
      <c r="K5" s="379" t="s">
        <v>596</v>
      </c>
    </row>
    <row r="6" spans="1:11" ht="12.75" x14ac:dyDescent="0.2">
      <c r="B6" s="476" t="str">
        <f>datos!$B$2</f>
        <v>Septiembre de 2018</v>
      </c>
      <c r="C6" s="476"/>
      <c r="D6" s="476"/>
      <c r="E6" s="476"/>
      <c r="F6" s="476"/>
      <c r="G6" s="476"/>
      <c r="H6" s="476"/>
      <c r="I6" s="476"/>
    </row>
    <row r="8" spans="1:11" x14ac:dyDescent="0.2">
      <c r="B8" s="477" t="s">
        <v>506</v>
      </c>
      <c r="C8" s="477"/>
      <c r="D8" s="478"/>
      <c r="E8" s="474" t="s">
        <v>507</v>
      </c>
      <c r="F8" s="474"/>
      <c r="G8" s="474" t="s">
        <v>508</v>
      </c>
      <c r="H8" s="474"/>
      <c r="I8" s="474" t="s">
        <v>509</v>
      </c>
    </row>
    <row r="9" spans="1:11" ht="20.25" customHeight="1" x14ac:dyDescent="0.2">
      <c r="B9" s="477"/>
      <c r="C9" s="477"/>
      <c r="D9" s="478"/>
      <c r="E9" s="414" t="s">
        <v>510</v>
      </c>
      <c r="F9" s="414" t="s">
        <v>511</v>
      </c>
      <c r="G9" s="414" t="s">
        <v>511</v>
      </c>
      <c r="H9" s="414" t="s">
        <v>632</v>
      </c>
      <c r="I9" s="475"/>
    </row>
    <row r="10" spans="1:11" x14ac:dyDescent="0.2">
      <c r="B10" s="473" t="s">
        <v>512</v>
      </c>
      <c r="C10" s="471" t="s">
        <v>514</v>
      </c>
      <c r="D10" s="415" t="s">
        <v>513</v>
      </c>
      <c r="E10" s="413">
        <v>15</v>
      </c>
      <c r="F10" s="413">
        <v>3</v>
      </c>
      <c r="G10" s="413">
        <v>1</v>
      </c>
      <c r="H10" s="413">
        <v>44</v>
      </c>
      <c r="I10" s="416">
        <f t="shared" ref="I10:I41" si="0">SUM(E10:H10)</f>
        <v>63</v>
      </c>
    </row>
    <row r="11" spans="1:11" x14ac:dyDescent="0.2">
      <c r="B11" s="473"/>
      <c r="C11" s="470"/>
      <c r="D11" s="417" t="s">
        <v>515</v>
      </c>
      <c r="E11" s="413">
        <v>51</v>
      </c>
      <c r="F11" s="413">
        <v>12</v>
      </c>
      <c r="G11" s="413">
        <v>3</v>
      </c>
      <c r="H11" s="413">
        <v>137</v>
      </c>
      <c r="I11" s="416">
        <f t="shared" si="0"/>
        <v>203</v>
      </c>
    </row>
    <row r="12" spans="1:11" x14ac:dyDescent="0.2">
      <c r="B12" s="472" t="s">
        <v>516</v>
      </c>
      <c r="C12" s="471" t="s">
        <v>517</v>
      </c>
      <c r="D12" s="415" t="s">
        <v>513</v>
      </c>
      <c r="E12" s="413">
        <v>14</v>
      </c>
      <c r="F12" s="413">
        <v>1</v>
      </c>
      <c r="G12" s="413">
        <v>2</v>
      </c>
      <c r="H12" s="413">
        <v>59</v>
      </c>
      <c r="I12" s="416">
        <f t="shared" si="0"/>
        <v>76</v>
      </c>
    </row>
    <row r="13" spans="1:11" x14ac:dyDescent="0.2">
      <c r="B13" s="472"/>
      <c r="C13" s="470"/>
      <c r="D13" s="417" t="s">
        <v>515</v>
      </c>
      <c r="E13" s="413">
        <v>48</v>
      </c>
      <c r="F13" s="413">
        <v>1</v>
      </c>
      <c r="G13" s="413">
        <v>8</v>
      </c>
      <c r="H13" s="413">
        <v>169</v>
      </c>
      <c r="I13" s="416">
        <f t="shared" si="0"/>
        <v>226</v>
      </c>
    </row>
    <row r="14" spans="1:11" x14ac:dyDescent="0.2">
      <c r="B14" s="472" t="s">
        <v>518</v>
      </c>
      <c r="C14" s="469" t="s">
        <v>519</v>
      </c>
      <c r="D14" s="415" t="s">
        <v>513</v>
      </c>
      <c r="E14" s="413">
        <v>42</v>
      </c>
      <c r="F14" s="413">
        <v>1</v>
      </c>
      <c r="G14" s="413">
        <v>4</v>
      </c>
      <c r="H14" s="413">
        <v>106</v>
      </c>
      <c r="I14" s="416">
        <f t="shared" si="0"/>
        <v>153</v>
      </c>
    </row>
    <row r="15" spans="1:11" x14ac:dyDescent="0.2">
      <c r="B15" s="470"/>
      <c r="C15" s="470"/>
      <c r="D15" s="417" t="s">
        <v>515</v>
      </c>
      <c r="E15" s="413">
        <v>134</v>
      </c>
      <c r="F15" s="413">
        <v>3</v>
      </c>
      <c r="G15" s="413">
        <v>15</v>
      </c>
      <c r="H15" s="413">
        <v>309</v>
      </c>
      <c r="I15" s="416">
        <f t="shared" si="0"/>
        <v>461</v>
      </c>
    </row>
    <row r="16" spans="1:11" x14ac:dyDescent="0.2">
      <c r="B16" s="472" t="s">
        <v>520</v>
      </c>
      <c r="C16" s="469" t="s">
        <v>521</v>
      </c>
      <c r="D16" s="415" t="s">
        <v>513</v>
      </c>
      <c r="E16" s="413">
        <v>29</v>
      </c>
      <c r="F16" s="413">
        <v>2</v>
      </c>
      <c r="G16" s="413">
        <v>8</v>
      </c>
      <c r="H16" s="413">
        <v>59</v>
      </c>
      <c r="I16" s="416">
        <f t="shared" si="0"/>
        <v>98</v>
      </c>
    </row>
    <row r="17" spans="2:9" x14ac:dyDescent="0.2">
      <c r="B17" s="470"/>
      <c r="C17" s="470"/>
      <c r="D17" s="417" t="s">
        <v>515</v>
      </c>
      <c r="E17" s="413">
        <v>82</v>
      </c>
      <c r="F17" s="413">
        <v>9</v>
      </c>
      <c r="G17" s="413">
        <v>32</v>
      </c>
      <c r="H17" s="413">
        <v>192</v>
      </c>
      <c r="I17" s="416">
        <f t="shared" si="0"/>
        <v>315</v>
      </c>
    </row>
    <row r="18" spans="2:9" x14ac:dyDescent="0.2">
      <c r="B18" s="472" t="s">
        <v>522</v>
      </c>
      <c r="C18" s="469" t="s">
        <v>523</v>
      </c>
      <c r="D18" s="415" t="s">
        <v>513</v>
      </c>
      <c r="E18" s="413">
        <v>87</v>
      </c>
      <c r="F18" s="413">
        <v>4</v>
      </c>
      <c r="G18" s="413">
        <v>3</v>
      </c>
      <c r="H18" s="413">
        <v>211</v>
      </c>
      <c r="I18" s="416">
        <f t="shared" si="0"/>
        <v>305</v>
      </c>
    </row>
    <row r="19" spans="2:9" x14ac:dyDescent="0.2">
      <c r="B19" s="470"/>
      <c r="C19" s="470"/>
      <c r="D19" s="417" t="s">
        <v>515</v>
      </c>
      <c r="E19" s="413">
        <v>286</v>
      </c>
      <c r="F19" s="413">
        <v>26</v>
      </c>
      <c r="G19" s="413">
        <v>7</v>
      </c>
      <c r="H19" s="413">
        <v>584</v>
      </c>
      <c r="I19" s="416">
        <f t="shared" si="0"/>
        <v>903</v>
      </c>
    </row>
    <row r="20" spans="2:9" x14ac:dyDescent="0.2">
      <c r="B20" s="472" t="s">
        <v>524</v>
      </c>
      <c r="C20" s="469" t="s">
        <v>525</v>
      </c>
      <c r="D20" s="415" t="s">
        <v>513</v>
      </c>
      <c r="E20" s="413">
        <v>151</v>
      </c>
      <c r="F20" s="413">
        <v>11</v>
      </c>
      <c r="G20" s="413">
        <v>8</v>
      </c>
      <c r="H20" s="413">
        <v>476</v>
      </c>
      <c r="I20" s="416">
        <f t="shared" si="0"/>
        <v>646</v>
      </c>
    </row>
    <row r="21" spans="2:9" x14ac:dyDescent="0.2">
      <c r="B21" s="470"/>
      <c r="C21" s="470"/>
      <c r="D21" s="417" t="s">
        <v>515</v>
      </c>
      <c r="E21" s="413">
        <v>497</v>
      </c>
      <c r="F21" s="413">
        <v>44</v>
      </c>
      <c r="G21" s="413">
        <v>21</v>
      </c>
      <c r="H21" s="413">
        <v>1241</v>
      </c>
      <c r="I21" s="416">
        <f t="shared" si="0"/>
        <v>1803</v>
      </c>
    </row>
    <row r="22" spans="2:9" x14ac:dyDescent="0.2">
      <c r="B22" s="473" t="s">
        <v>526</v>
      </c>
      <c r="C22" s="469" t="s">
        <v>527</v>
      </c>
      <c r="D22" s="415" t="s">
        <v>513</v>
      </c>
      <c r="E22" s="413">
        <v>75</v>
      </c>
      <c r="F22" s="413">
        <v>6</v>
      </c>
      <c r="G22" s="413">
        <v>1</v>
      </c>
      <c r="H22" s="413">
        <v>263</v>
      </c>
      <c r="I22" s="416">
        <f t="shared" si="0"/>
        <v>345</v>
      </c>
    </row>
    <row r="23" spans="2:9" x14ac:dyDescent="0.2">
      <c r="B23" s="470"/>
      <c r="C23" s="470"/>
      <c r="D23" s="417" t="s">
        <v>515</v>
      </c>
      <c r="E23" s="413">
        <v>290</v>
      </c>
      <c r="F23" s="413">
        <v>19</v>
      </c>
      <c r="G23" s="413">
        <v>5</v>
      </c>
      <c r="H23" s="413">
        <v>764</v>
      </c>
      <c r="I23" s="416">
        <f t="shared" si="0"/>
        <v>1078</v>
      </c>
    </row>
    <row r="24" spans="2:9" x14ac:dyDescent="0.2">
      <c r="B24" s="472" t="s">
        <v>528</v>
      </c>
      <c r="C24" s="469" t="s">
        <v>529</v>
      </c>
      <c r="D24" s="415" t="s">
        <v>513</v>
      </c>
      <c r="E24" s="413">
        <v>114</v>
      </c>
      <c r="F24" s="413">
        <v>10</v>
      </c>
      <c r="G24" s="413">
        <v>5</v>
      </c>
      <c r="H24" s="413">
        <v>276</v>
      </c>
      <c r="I24" s="416">
        <f t="shared" si="0"/>
        <v>405</v>
      </c>
    </row>
    <row r="25" spans="2:9" x14ac:dyDescent="0.2">
      <c r="B25" s="470"/>
      <c r="C25" s="470"/>
      <c r="D25" s="417" t="s">
        <v>515</v>
      </c>
      <c r="E25" s="413">
        <v>369</v>
      </c>
      <c r="F25" s="413">
        <v>30</v>
      </c>
      <c r="G25" s="413">
        <v>25</v>
      </c>
      <c r="H25" s="413">
        <v>812</v>
      </c>
      <c r="I25" s="416">
        <f t="shared" si="0"/>
        <v>1236</v>
      </c>
    </row>
    <row r="26" spans="2:9" x14ac:dyDescent="0.2">
      <c r="B26" s="472" t="s">
        <v>530</v>
      </c>
      <c r="C26" s="469" t="s">
        <v>531</v>
      </c>
      <c r="D26" s="415" t="s">
        <v>513</v>
      </c>
      <c r="E26" s="413">
        <v>360</v>
      </c>
      <c r="F26" s="413">
        <v>17</v>
      </c>
      <c r="G26" s="413">
        <v>19</v>
      </c>
      <c r="H26" s="413">
        <v>509</v>
      </c>
      <c r="I26" s="416">
        <f t="shared" si="0"/>
        <v>905</v>
      </c>
    </row>
    <row r="27" spans="2:9" x14ac:dyDescent="0.2">
      <c r="B27" s="470"/>
      <c r="C27" s="470"/>
      <c r="D27" s="417" t="s">
        <v>515</v>
      </c>
      <c r="E27" s="413">
        <v>1163</v>
      </c>
      <c r="F27" s="413">
        <v>79</v>
      </c>
      <c r="G27" s="413">
        <v>77</v>
      </c>
      <c r="H27" s="413">
        <v>1424</v>
      </c>
      <c r="I27" s="416">
        <f t="shared" si="0"/>
        <v>2743</v>
      </c>
    </row>
    <row r="28" spans="2:9" x14ac:dyDescent="0.2">
      <c r="B28" s="472" t="s">
        <v>633</v>
      </c>
      <c r="C28" s="469" t="s">
        <v>634</v>
      </c>
      <c r="D28" s="415" t="s">
        <v>513</v>
      </c>
      <c r="E28" s="413">
        <v>3</v>
      </c>
      <c r="F28" s="413">
        <v>1</v>
      </c>
      <c r="G28" s="413"/>
      <c r="H28" s="413">
        <v>6</v>
      </c>
      <c r="I28" s="416">
        <f t="shared" si="0"/>
        <v>10</v>
      </c>
    </row>
    <row r="29" spans="2:9" x14ac:dyDescent="0.2">
      <c r="B29" s="470"/>
      <c r="C29" s="470"/>
      <c r="D29" s="417" t="s">
        <v>515</v>
      </c>
      <c r="E29" s="413">
        <v>11</v>
      </c>
      <c r="F29" s="413">
        <v>10</v>
      </c>
      <c r="G29" s="413"/>
      <c r="H29" s="413">
        <v>16</v>
      </c>
      <c r="I29" s="416">
        <f t="shared" si="0"/>
        <v>37</v>
      </c>
    </row>
    <row r="30" spans="2:9" x14ac:dyDescent="0.2">
      <c r="B30" s="472" t="s">
        <v>532</v>
      </c>
      <c r="C30" s="469" t="s">
        <v>533</v>
      </c>
      <c r="D30" s="415" t="s">
        <v>513</v>
      </c>
      <c r="E30" s="413">
        <v>166</v>
      </c>
      <c r="F30" s="413">
        <v>7</v>
      </c>
      <c r="G30" s="413">
        <v>6</v>
      </c>
      <c r="H30" s="413">
        <v>201</v>
      </c>
      <c r="I30" s="416">
        <f t="shared" si="0"/>
        <v>380</v>
      </c>
    </row>
    <row r="31" spans="2:9" x14ac:dyDescent="0.2">
      <c r="B31" s="470"/>
      <c r="C31" s="470"/>
      <c r="D31" s="417" t="s">
        <v>515</v>
      </c>
      <c r="E31" s="413">
        <v>622</v>
      </c>
      <c r="F31" s="413">
        <v>36</v>
      </c>
      <c r="G31" s="413">
        <v>21</v>
      </c>
      <c r="H31" s="413">
        <v>550</v>
      </c>
      <c r="I31" s="416">
        <f t="shared" si="0"/>
        <v>1229</v>
      </c>
    </row>
    <row r="32" spans="2:9" x14ac:dyDescent="0.2">
      <c r="B32" s="472" t="s">
        <v>534</v>
      </c>
      <c r="C32" s="471" t="s">
        <v>535</v>
      </c>
      <c r="D32" s="415" t="s">
        <v>513</v>
      </c>
      <c r="E32" s="413">
        <v>46</v>
      </c>
      <c r="F32" s="413">
        <v>3</v>
      </c>
      <c r="G32" s="413">
        <v>4</v>
      </c>
      <c r="H32" s="413">
        <v>102</v>
      </c>
      <c r="I32" s="416">
        <f t="shared" si="0"/>
        <v>155</v>
      </c>
    </row>
    <row r="33" spans="2:9" x14ac:dyDescent="0.2">
      <c r="B33" s="470"/>
      <c r="C33" s="470"/>
      <c r="D33" s="417" t="s">
        <v>515</v>
      </c>
      <c r="E33" s="413">
        <v>163</v>
      </c>
      <c r="F33" s="413">
        <v>16</v>
      </c>
      <c r="G33" s="413">
        <v>20</v>
      </c>
      <c r="H33" s="413">
        <v>270</v>
      </c>
      <c r="I33" s="416">
        <f t="shared" si="0"/>
        <v>469</v>
      </c>
    </row>
    <row r="34" spans="2:9" x14ac:dyDescent="0.2">
      <c r="B34" s="472" t="s">
        <v>536</v>
      </c>
      <c r="C34" s="469" t="s">
        <v>537</v>
      </c>
      <c r="D34" s="415" t="s">
        <v>513</v>
      </c>
      <c r="E34" s="413">
        <v>93</v>
      </c>
      <c r="F34" s="413">
        <v>3</v>
      </c>
      <c r="G34" s="413">
        <v>8</v>
      </c>
      <c r="H34" s="413">
        <v>176</v>
      </c>
      <c r="I34" s="416">
        <f t="shared" si="0"/>
        <v>280</v>
      </c>
    </row>
    <row r="35" spans="2:9" x14ac:dyDescent="0.2">
      <c r="B35" s="470"/>
      <c r="C35" s="470"/>
      <c r="D35" s="417" t="s">
        <v>515</v>
      </c>
      <c r="E35" s="413">
        <v>299</v>
      </c>
      <c r="F35" s="413">
        <v>14</v>
      </c>
      <c r="G35" s="413">
        <v>29</v>
      </c>
      <c r="H35" s="413">
        <v>450</v>
      </c>
      <c r="I35" s="416">
        <f t="shared" si="0"/>
        <v>792</v>
      </c>
    </row>
    <row r="36" spans="2:9" x14ac:dyDescent="0.2">
      <c r="B36" s="472" t="s">
        <v>538</v>
      </c>
      <c r="C36" s="469" t="s">
        <v>539</v>
      </c>
      <c r="D36" s="415" t="s">
        <v>513</v>
      </c>
      <c r="E36" s="413">
        <v>9</v>
      </c>
      <c r="F36" s="413">
        <v>1</v>
      </c>
      <c r="G36" s="413"/>
      <c r="H36" s="413">
        <v>24</v>
      </c>
      <c r="I36" s="416">
        <f t="shared" si="0"/>
        <v>34</v>
      </c>
    </row>
    <row r="37" spans="2:9" x14ac:dyDescent="0.2">
      <c r="B37" s="470"/>
      <c r="C37" s="470"/>
      <c r="D37" s="417" t="s">
        <v>515</v>
      </c>
      <c r="E37" s="413">
        <v>26</v>
      </c>
      <c r="F37" s="413">
        <v>4</v>
      </c>
      <c r="G37" s="413"/>
      <c r="H37" s="413">
        <v>84</v>
      </c>
      <c r="I37" s="416">
        <f t="shared" si="0"/>
        <v>114</v>
      </c>
    </row>
    <row r="38" spans="2:9" x14ac:dyDescent="0.2">
      <c r="B38" s="472" t="s">
        <v>540</v>
      </c>
      <c r="C38" s="469" t="s">
        <v>541</v>
      </c>
      <c r="D38" s="415" t="s">
        <v>513</v>
      </c>
      <c r="E38" s="413">
        <v>6</v>
      </c>
      <c r="F38" s="413"/>
      <c r="G38" s="413">
        <v>3</v>
      </c>
      <c r="H38" s="413">
        <v>31</v>
      </c>
      <c r="I38" s="416">
        <f t="shared" si="0"/>
        <v>40</v>
      </c>
    </row>
    <row r="39" spans="2:9" x14ac:dyDescent="0.2">
      <c r="B39" s="470"/>
      <c r="C39" s="470"/>
      <c r="D39" s="417" t="s">
        <v>515</v>
      </c>
      <c r="E39" s="413">
        <v>18</v>
      </c>
      <c r="F39" s="413"/>
      <c r="G39" s="413">
        <v>9</v>
      </c>
      <c r="H39" s="413">
        <v>72</v>
      </c>
      <c r="I39" s="416">
        <f t="shared" si="0"/>
        <v>99</v>
      </c>
    </row>
    <row r="40" spans="2:9" x14ac:dyDescent="0.2">
      <c r="B40" s="471" t="s">
        <v>542</v>
      </c>
      <c r="C40" s="469" t="s">
        <v>543</v>
      </c>
      <c r="D40" s="415" t="s">
        <v>513</v>
      </c>
      <c r="E40" s="413">
        <v>619</v>
      </c>
      <c r="F40" s="413">
        <v>20</v>
      </c>
      <c r="G40" s="413">
        <v>48</v>
      </c>
      <c r="H40" s="413">
        <v>1473</v>
      </c>
      <c r="I40" s="416">
        <f t="shared" si="0"/>
        <v>2160</v>
      </c>
    </row>
    <row r="41" spans="2:9" x14ac:dyDescent="0.2">
      <c r="B41" s="470"/>
      <c r="C41" s="470"/>
      <c r="D41" s="417" t="s">
        <v>515</v>
      </c>
      <c r="E41" s="413">
        <v>1937</v>
      </c>
      <c r="F41" s="413">
        <v>64</v>
      </c>
      <c r="G41" s="413">
        <v>157</v>
      </c>
      <c r="H41" s="413">
        <v>3989</v>
      </c>
      <c r="I41" s="416">
        <f t="shared" si="0"/>
        <v>6147</v>
      </c>
    </row>
    <row r="42" spans="2:9" x14ac:dyDescent="0.2">
      <c r="B42" s="469" t="s">
        <v>115</v>
      </c>
      <c r="C42" s="470"/>
      <c r="D42" s="418" t="s">
        <v>513</v>
      </c>
      <c r="E42" s="416">
        <f t="shared" ref="E42:I43" si="1">+E10+E12+E14+E16+E18+E20+E22+E24+E26+E28+E30+E32+E34+E36+E38+E40</f>
        <v>1829</v>
      </c>
      <c r="F42" s="416">
        <f t="shared" si="1"/>
        <v>90</v>
      </c>
      <c r="G42" s="416">
        <f t="shared" si="1"/>
        <v>120</v>
      </c>
      <c r="H42" s="416">
        <f t="shared" si="1"/>
        <v>4016</v>
      </c>
      <c r="I42" s="416">
        <f t="shared" si="1"/>
        <v>6055</v>
      </c>
    </row>
    <row r="43" spans="2:9" x14ac:dyDescent="0.2">
      <c r="B43" s="470"/>
      <c r="C43" s="470"/>
      <c r="D43" s="419" t="s">
        <v>515</v>
      </c>
      <c r="E43" s="416">
        <f t="shared" si="1"/>
        <v>5996</v>
      </c>
      <c r="F43" s="416">
        <f t="shared" si="1"/>
        <v>367</v>
      </c>
      <c r="G43" s="416">
        <f t="shared" si="1"/>
        <v>429</v>
      </c>
      <c r="H43" s="416">
        <f t="shared" si="1"/>
        <v>11063</v>
      </c>
      <c r="I43" s="416">
        <f t="shared" si="1"/>
        <v>17855</v>
      </c>
    </row>
  </sheetData>
  <mergeCells count="40">
    <mergeCell ref="B5:I5"/>
    <mergeCell ref="B6:I6"/>
    <mergeCell ref="B8:C9"/>
    <mergeCell ref="D8:D9"/>
    <mergeCell ref="E8:F8"/>
    <mergeCell ref="G8:H8"/>
    <mergeCell ref="I8:I9"/>
    <mergeCell ref="B10:B11"/>
    <mergeCell ref="C10:C11"/>
    <mergeCell ref="B12:B13"/>
    <mergeCell ref="C12:C13"/>
    <mergeCell ref="B14:B15"/>
    <mergeCell ref="C14:C15"/>
    <mergeCell ref="B16:B17"/>
    <mergeCell ref="C16:C17"/>
    <mergeCell ref="B18:B19"/>
    <mergeCell ref="C18:C19"/>
    <mergeCell ref="B20:B21"/>
    <mergeCell ref="C20:C21"/>
    <mergeCell ref="B22:B23"/>
    <mergeCell ref="C22:C23"/>
    <mergeCell ref="B24:B25"/>
    <mergeCell ref="C24:C25"/>
    <mergeCell ref="C26:C27"/>
    <mergeCell ref="B28:B29"/>
    <mergeCell ref="C28:C29"/>
    <mergeCell ref="B30:B31"/>
    <mergeCell ref="C30:C31"/>
    <mergeCell ref="B26:B27"/>
    <mergeCell ref="C38:C39"/>
    <mergeCell ref="B40:B41"/>
    <mergeCell ref="C40:C41"/>
    <mergeCell ref="B42:C43"/>
    <mergeCell ref="C32:C33"/>
    <mergeCell ref="B34:B35"/>
    <mergeCell ref="C34:C35"/>
    <mergeCell ref="B36:B37"/>
    <mergeCell ref="C36:C37"/>
    <mergeCell ref="B32:B33"/>
    <mergeCell ref="B38:B39"/>
  </mergeCells>
  <hyperlinks>
    <hyperlink ref="K5" location="'Índice BxH'!A1" display="Volver a Bono por Hijo"/>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N16"/>
  <sheetViews>
    <sheetView showGridLines="0" workbookViewId="0">
      <selection activeCell="N5" sqref="N5"/>
    </sheetView>
  </sheetViews>
  <sheetFormatPr baseColWidth="10" defaultRowHeight="15" x14ac:dyDescent="0.25"/>
  <cols>
    <col min="1" max="1" width="6" customWidth="1"/>
  </cols>
  <sheetData>
    <row r="2" spans="1:14" x14ac:dyDescent="0.25">
      <c r="A2" s="217" t="s">
        <v>121</v>
      </c>
    </row>
    <row r="3" spans="1:14" x14ac:dyDescent="0.25">
      <c r="A3" s="217" t="s">
        <v>122</v>
      </c>
    </row>
    <row r="4" spans="1:14" x14ac:dyDescent="0.25">
      <c r="A4" s="217"/>
    </row>
    <row r="5" spans="1:14" x14ac:dyDescent="0.25">
      <c r="A5" s="217"/>
      <c r="B5" s="370" t="s">
        <v>592</v>
      </c>
      <c r="C5" s="358"/>
      <c r="D5" s="358"/>
      <c r="E5" s="358"/>
      <c r="F5" s="358"/>
      <c r="N5" s="389" t="s">
        <v>599</v>
      </c>
    </row>
    <row r="6" spans="1:14" x14ac:dyDescent="0.25">
      <c r="A6" s="217"/>
    </row>
    <row r="7" spans="1:14" s="371" customFormat="1" ht="12.75" x14ac:dyDescent="0.2">
      <c r="B7" s="372" t="s">
        <v>144</v>
      </c>
      <c r="C7" s="373"/>
      <c r="D7" s="373"/>
      <c r="E7" s="373"/>
      <c r="F7" s="373"/>
      <c r="G7" s="373"/>
      <c r="H7" s="373"/>
      <c r="I7" s="373"/>
      <c r="J7" s="373"/>
      <c r="K7" s="373"/>
      <c r="L7" s="373"/>
      <c r="M7" s="373"/>
      <c r="N7" s="374"/>
    </row>
    <row r="8" spans="1:14" s="371" customFormat="1" ht="12.75" x14ac:dyDescent="0.2">
      <c r="B8" s="382" t="s">
        <v>635</v>
      </c>
      <c r="C8" s="383"/>
      <c r="D8" s="383"/>
      <c r="E8" s="383"/>
      <c r="F8" s="383"/>
      <c r="G8" s="383"/>
      <c r="H8" s="383"/>
      <c r="I8" s="383"/>
      <c r="J8" s="383"/>
      <c r="K8" s="383"/>
      <c r="L8" s="383"/>
      <c r="M8" s="383"/>
      <c r="N8" s="384"/>
    </row>
    <row r="9" spans="1:14" s="371" customFormat="1" ht="12.75" x14ac:dyDescent="0.2">
      <c r="B9" s="385" t="s">
        <v>593</v>
      </c>
      <c r="C9" s="375"/>
      <c r="D9" s="375"/>
      <c r="E9" s="375"/>
      <c r="F9" s="375"/>
      <c r="G9" s="375"/>
      <c r="H9" s="375"/>
      <c r="I9" s="375"/>
      <c r="J9" s="375"/>
      <c r="K9" s="375"/>
      <c r="L9" s="375"/>
      <c r="M9" s="375"/>
      <c r="N9" s="376"/>
    </row>
    <row r="10" spans="1:14" s="371" customFormat="1" ht="12.75" x14ac:dyDescent="0.2">
      <c r="B10" s="383"/>
      <c r="C10" s="383"/>
      <c r="D10" s="383"/>
      <c r="E10" s="383"/>
      <c r="F10" s="383"/>
      <c r="G10" s="383"/>
      <c r="H10" s="383"/>
      <c r="I10" s="383"/>
      <c r="J10" s="383"/>
      <c r="K10" s="383"/>
      <c r="L10" s="383"/>
      <c r="M10" s="383"/>
      <c r="N10" s="383"/>
    </row>
    <row r="11" spans="1:14" s="371" customFormat="1" ht="12.75" x14ac:dyDescent="0.2">
      <c r="B11" s="248" t="s">
        <v>544</v>
      </c>
      <c r="C11" s="383"/>
      <c r="D11" s="383"/>
      <c r="E11" s="383"/>
      <c r="F11" s="383"/>
      <c r="G11" s="383"/>
      <c r="H11" s="383"/>
      <c r="I11" s="383"/>
      <c r="J11" s="383"/>
      <c r="K11" s="383"/>
      <c r="L11" s="383"/>
      <c r="M11" s="383"/>
      <c r="N11" s="383"/>
    </row>
    <row r="12" spans="1:14" s="371" customFormat="1" ht="12.75" x14ac:dyDescent="0.2">
      <c r="B12" s="386" t="s">
        <v>636</v>
      </c>
    </row>
    <row r="13" spans="1:14" s="371" customFormat="1" ht="12.75" x14ac:dyDescent="0.2">
      <c r="B13" s="377" t="s">
        <v>637</v>
      </c>
    </row>
    <row r="14" spans="1:14" s="371" customFormat="1" ht="12.75" x14ac:dyDescent="0.2">
      <c r="B14" s="377" t="s">
        <v>638</v>
      </c>
    </row>
    <row r="15" spans="1:14" s="371" customFormat="1" ht="12.75" x14ac:dyDescent="0.2">
      <c r="B15" s="377" t="s">
        <v>639</v>
      </c>
    </row>
    <row r="16" spans="1:14" s="371" customFormat="1" ht="12.75" x14ac:dyDescent="0.2">
      <c r="B16" s="377" t="s">
        <v>640</v>
      </c>
    </row>
  </sheetData>
  <hyperlinks>
    <hyperlink ref="B12" location="'Contratación Solicitudes'!A1" display="'Contratación Solicitudes'!A1"/>
    <hyperlink ref="B13" location="'Contratación Trámite'!A1" display="'Contratación Trámite'!A1"/>
    <hyperlink ref="B14" location="'Cotización Solicitudes'!A1" display="'Cotización Solicitudes'!A1"/>
    <hyperlink ref="B15" location="'Cotización Trámite'!A1" display="'Cotización Trámite'!A1"/>
    <hyperlink ref="B16" location="'Subsidios Pagados'!A1" display="'Subsidios Pagados'!A1"/>
    <hyperlink ref="N5" location="Índice!A1" display="Volver"/>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3"/>
  <sheetViews>
    <sheetView showGridLines="0" zoomScaleNormal="100" workbookViewId="0"/>
  </sheetViews>
  <sheetFormatPr baseColWidth="10" defaultColWidth="11.42578125" defaultRowHeight="12" x14ac:dyDescent="0.2"/>
  <cols>
    <col min="1" max="1" width="6" style="188" customWidth="1"/>
    <col min="2" max="16384" width="11.42578125" style="188"/>
  </cols>
  <sheetData>
    <row r="2" spans="1:8" x14ac:dyDescent="0.2">
      <c r="A2" s="217" t="s">
        <v>121</v>
      </c>
    </row>
    <row r="3" spans="1:8" x14ac:dyDescent="0.2">
      <c r="A3" s="217" t="s">
        <v>122</v>
      </c>
    </row>
    <row r="5" spans="1:8" ht="28.5" customHeight="1" x14ac:dyDescent="0.2">
      <c r="B5" s="479" t="s">
        <v>545</v>
      </c>
      <c r="C5" s="479"/>
      <c r="D5" s="479"/>
      <c r="E5" s="479"/>
      <c r="F5" s="479"/>
      <c r="H5" s="381" t="s">
        <v>598</v>
      </c>
    </row>
    <row r="6" spans="1:8" ht="12.75" x14ac:dyDescent="0.2">
      <c r="B6" s="425" t="s">
        <v>646</v>
      </c>
      <c r="C6" s="425"/>
      <c r="D6" s="425"/>
      <c r="E6" s="425"/>
      <c r="F6" s="425"/>
    </row>
    <row r="8" spans="1:8" ht="27" customHeight="1" x14ac:dyDescent="0.2">
      <c r="B8" s="480" t="s">
        <v>546</v>
      </c>
      <c r="C8" s="481" t="s">
        <v>547</v>
      </c>
      <c r="D8" s="481"/>
      <c r="E8" s="481"/>
      <c r="F8" s="482"/>
    </row>
    <row r="9" spans="1:8" x14ac:dyDescent="0.2">
      <c r="B9" s="480"/>
      <c r="C9" s="483" t="s">
        <v>500</v>
      </c>
      <c r="D9" s="485" t="s">
        <v>548</v>
      </c>
      <c r="E9" s="486"/>
      <c r="F9" s="487" t="s">
        <v>549</v>
      </c>
    </row>
    <row r="10" spans="1:8" x14ac:dyDescent="0.2">
      <c r="B10" s="480"/>
      <c r="C10" s="484"/>
      <c r="D10" s="271" t="s">
        <v>550</v>
      </c>
      <c r="E10" s="272" t="s">
        <v>551</v>
      </c>
      <c r="F10" s="488"/>
    </row>
    <row r="11" spans="1:8" x14ac:dyDescent="0.2">
      <c r="B11" s="273" t="s">
        <v>552</v>
      </c>
      <c r="C11" s="274">
        <v>333</v>
      </c>
      <c r="D11" s="275"/>
      <c r="E11" s="276"/>
      <c r="F11" s="276"/>
    </row>
    <row r="12" spans="1:8" x14ac:dyDescent="0.2">
      <c r="B12" s="277">
        <v>2009</v>
      </c>
      <c r="C12" s="274">
        <v>2105</v>
      </c>
      <c r="D12" s="275"/>
      <c r="E12" s="276"/>
      <c r="F12" s="276"/>
    </row>
    <row r="13" spans="1:8" x14ac:dyDescent="0.2">
      <c r="B13" s="277">
        <v>2010</v>
      </c>
      <c r="C13" s="274">
        <v>1759</v>
      </c>
      <c r="D13" s="275"/>
      <c r="E13" s="276"/>
      <c r="F13" s="276"/>
    </row>
    <row r="14" spans="1:8" x14ac:dyDescent="0.2">
      <c r="B14" s="277">
        <v>2011</v>
      </c>
      <c r="C14" s="278">
        <v>1026</v>
      </c>
      <c r="D14" s="279"/>
      <c r="E14" s="280"/>
      <c r="F14" s="280"/>
    </row>
    <row r="15" spans="1:8" x14ac:dyDescent="0.2">
      <c r="B15" s="277">
        <v>2012</v>
      </c>
      <c r="C15" s="278">
        <v>807</v>
      </c>
      <c r="D15" s="279"/>
      <c r="E15" s="280"/>
      <c r="F15" s="280">
        <f>4799+6387+5277+4788+3887+4506+3139+8888+9643+3804+9793+10267</f>
        <v>75178</v>
      </c>
    </row>
    <row r="16" spans="1:8" x14ac:dyDescent="0.2">
      <c r="B16" s="281">
        <v>41275</v>
      </c>
      <c r="C16" s="282">
        <v>58</v>
      </c>
      <c r="D16" s="283"/>
      <c r="E16" s="284"/>
      <c r="F16" s="284">
        <v>10513</v>
      </c>
    </row>
    <row r="17" spans="2:6" x14ac:dyDescent="0.2">
      <c r="B17" s="281">
        <v>41306</v>
      </c>
      <c r="C17" s="282">
        <v>55</v>
      </c>
      <c r="D17" s="283"/>
      <c r="E17" s="284"/>
      <c r="F17" s="284">
        <v>8811</v>
      </c>
    </row>
    <row r="18" spans="2:6" x14ac:dyDescent="0.2">
      <c r="B18" s="281">
        <v>41334</v>
      </c>
      <c r="C18" s="282">
        <v>64</v>
      </c>
      <c r="D18" s="283"/>
      <c r="E18" s="284"/>
      <c r="F18" s="284">
        <v>11072</v>
      </c>
    </row>
    <row r="19" spans="2:6" x14ac:dyDescent="0.2">
      <c r="B19" s="281">
        <v>41365</v>
      </c>
      <c r="C19" s="282">
        <v>66</v>
      </c>
      <c r="D19" s="283"/>
      <c r="E19" s="284"/>
      <c r="F19" s="284">
        <v>9568</v>
      </c>
    </row>
    <row r="20" spans="2:6" x14ac:dyDescent="0.2">
      <c r="B20" s="281">
        <v>41395</v>
      </c>
      <c r="C20" s="282">
        <v>60</v>
      </c>
      <c r="D20" s="283"/>
      <c r="E20" s="284"/>
      <c r="F20" s="284">
        <v>9423</v>
      </c>
    </row>
    <row r="21" spans="2:6" x14ac:dyDescent="0.2">
      <c r="B21" s="281">
        <v>41426</v>
      </c>
      <c r="C21" s="282">
        <v>54</v>
      </c>
      <c r="D21" s="283"/>
      <c r="E21" s="284"/>
      <c r="F21" s="284">
        <v>10541</v>
      </c>
    </row>
    <row r="22" spans="2:6" x14ac:dyDescent="0.2">
      <c r="B22" s="281">
        <v>41456</v>
      </c>
      <c r="C22" s="282">
        <v>58</v>
      </c>
      <c r="D22" s="283"/>
      <c r="E22" s="284"/>
      <c r="F22" s="284">
        <v>10315</v>
      </c>
    </row>
    <row r="23" spans="2:6" x14ac:dyDescent="0.2">
      <c r="B23" s="281">
        <v>41487</v>
      </c>
      <c r="C23" s="282">
        <v>58</v>
      </c>
      <c r="D23" s="283"/>
      <c r="E23" s="284"/>
      <c r="F23" s="284">
        <v>9741</v>
      </c>
    </row>
    <row r="24" spans="2:6" x14ac:dyDescent="0.2">
      <c r="B24" s="281">
        <v>41518</v>
      </c>
      <c r="C24" s="282">
        <v>50</v>
      </c>
      <c r="D24" s="283"/>
      <c r="E24" s="284"/>
      <c r="F24" s="284">
        <v>9232</v>
      </c>
    </row>
    <row r="25" spans="2:6" x14ac:dyDescent="0.2">
      <c r="B25" s="281">
        <v>41548</v>
      </c>
      <c r="C25" s="282">
        <v>48</v>
      </c>
      <c r="D25" s="283"/>
      <c r="E25" s="284"/>
      <c r="F25" s="284">
        <v>9928</v>
      </c>
    </row>
    <row r="26" spans="2:6" x14ac:dyDescent="0.2">
      <c r="B26" s="281">
        <v>41579</v>
      </c>
      <c r="C26" s="282">
        <v>28</v>
      </c>
      <c r="D26" s="283"/>
      <c r="E26" s="284"/>
      <c r="F26" s="284">
        <v>6195</v>
      </c>
    </row>
    <row r="27" spans="2:6" x14ac:dyDescent="0.2">
      <c r="B27" s="281">
        <v>41609</v>
      </c>
      <c r="C27" s="285">
        <v>55</v>
      </c>
      <c r="D27" s="286"/>
      <c r="E27" s="287"/>
      <c r="F27" s="287">
        <v>8859</v>
      </c>
    </row>
    <row r="28" spans="2:6" x14ac:dyDescent="0.2">
      <c r="B28" s="277">
        <v>2013</v>
      </c>
      <c r="C28" s="274">
        <f>SUM(C16:C27)</f>
        <v>654</v>
      </c>
      <c r="D28" s="275"/>
      <c r="E28" s="276"/>
      <c r="F28" s="276">
        <f>SUM(F16:F27)</f>
        <v>114198</v>
      </c>
    </row>
    <row r="29" spans="2:6" x14ac:dyDescent="0.2">
      <c r="B29" s="281">
        <v>41640</v>
      </c>
      <c r="C29" s="285">
        <v>57</v>
      </c>
      <c r="D29" s="286"/>
      <c r="E29" s="287"/>
      <c r="F29" s="287">
        <v>10003</v>
      </c>
    </row>
    <row r="30" spans="2:6" x14ac:dyDescent="0.2">
      <c r="B30" s="281">
        <v>41671</v>
      </c>
      <c r="C30" s="285">
        <v>36</v>
      </c>
      <c r="D30" s="286"/>
      <c r="E30" s="287"/>
      <c r="F30" s="287">
        <v>8116</v>
      </c>
    </row>
    <row r="31" spans="2:6" x14ac:dyDescent="0.2">
      <c r="B31" s="281">
        <v>41699</v>
      </c>
      <c r="C31" s="285">
        <v>43</v>
      </c>
      <c r="D31" s="286"/>
      <c r="E31" s="287"/>
      <c r="F31" s="287">
        <v>3794</v>
      </c>
    </row>
    <row r="32" spans="2:6" x14ac:dyDescent="0.2">
      <c r="B32" s="281">
        <v>41730</v>
      </c>
      <c r="C32" s="285">
        <v>44</v>
      </c>
      <c r="D32" s="286"/>
      <c r="E32" s="287"/>
      <c r="F32" s="287">
        <v>5833</v>
      </c>
    </row>
    <row r="33" spans="2:6" x14ac:dyDescent="0.2">
      <c r="B33" s="281">
        <v>41760</v>
      </c>
      <c r="C33" s="285">
        <v>47</v>
      </c>
      <c r="D33" s="286"/>
      <c r="E33" s="287"/>
      <c r="F33" s="287">
        <v>3916</v>
      </c>
    </row>
    <row r="34" spans="2:6" x14ac:dyDescent="0.2">
      <c r="B34" s="281">
        <v>41791</v>
      </c>
      <c r="C34" s="285">
        <v>48</v>
      </c>
      <c r="D34" s="286"/>
      <c r="E34" s="287"/>
      <c r="F34" s="287">
        <v>3251</v>
      </c>
    </row>
    <row r="35" spans="2:6" x14ac:dyDescent="0.2">
      <c r="B35" s="281">
        <v>41821</v>
      </c>
      <c r="C35" s="285">
        <v>47</v>
      </c>
      <c r="D35" s="286"/>
      <c r="E35" s="287"/>
      <c r="F35" s="287">
        <v>3190</v>
      </c>
    </row>
    <row r="36" spans="2:6" x14ac:dyDescent="0.2">
      <c r="B36" s="281">
        <v>41852</v>
      </c>
      <c r="C36" s="285">
        <v>44</v>
      </c>
      <c r="D36" s="286"/>
      <c r="E36" s="287"/>
      <c r="F36" s="287">
        <v>3136</v>
      </c>
    </row>
    <row r="37" spans="2:6" x14ac:dyDescent="0.2">
      <c r="B37" s="281">
        <v>41883</v>
      </c>
      <c r="C37" s="285">
        <v>41</v>
      </c>
      <c r="D37" s="286"/>
      <c r="E37" s="287"/>
      <c r="F37" s="287">
        <v>2928</v>
      </c>
    </row>
    <row r="38" spans="2:6" x14ac:dyDescent="0.2">
      <c r="B38" s="281">
        <v>41913</v>
      </c>
      <c r="C38" s="285">
        <v>34</v>
      </c>
      <c r="D38" s="286"/>
      <c r="E38" s="287"/>
      <c r="F38" s="287">
        <v>2732</v>
      </c>
    </row>
    <row r="39" spans="2:6" x14ac:dyDescent="0.2">
      <c r="B39" s="281">
        <v>41944</v>
      </c>
      <c r="C39" s="285">
        <v>25</v>
      </c>
      <c r="D39" s="286"/>
      <c r="E39" s="287"/>
      <c r="F39" s="287">
        <v>3936</v>
      </c>
    </row>
    <row r="40" spans="2:6" x14ac:dyDescent="0.2">
      <c r="B40" s="281">
        <v>41974</v>
      </c>
      <c r="C40" s="285">
        <v>47</v>
      </c>
      <c r="D40" s="286"/>
      <c r="E40" s="287"/>
      <c r="F40" s="287">
        <v>3018</v>
      </c>
    </row>
    <row r="41" spans="2:6" x14ac:dyDescent="0.2">
      <c r="B41" s="277">
        <v>2014</v>
      </c>
      <c r="C41" s="274">
        <f>SUM(C29:C40)</f>
        <v>513</v>
      </c>
      <c r="D41" s="275"/>
      <c r="E41" s="276"/>
      <c r="F41" s="276">
        <f>SUM(F29:F40)</f>
        <v>53853</v>
      </c>
    </row>
    <row r="42" spans="2:6" x14ac:dyDescent="0.2">
      <c r="B42" s="281">
        <v>42005</v>
      </c>
      <c r="C42" s="285">
        <v>40</v>
      </c>
      <c r="D42" s="286"/>
      <c r="E42" s="287"/>
      <c r="F42" s="287">
        <v>2343</v>
      </c>
    </row>
    <row r="43" spans="2:6" x14ac:dyDescent="0.2">
      <c r="B43" s="281">
        <v>42036</v>
      </c>
      <c r="C43" s="285">
        <v>37</v>
      </c>
      <c r="D43" s="286"/>
      <c r="E43" s="287"/>
      <c r="F43" s="287">
        <v>2758</v>
      </c>
    </row>
    <row r="44" spans="2:6" x14ac:dyDescent="0.2">
      <c r="B44" s="281">
        <v>42064</v>
      </c>
      <c r="C44" s="285">
        <v>39</v>
      </c>
      <c r="D44" s="286"/>
      <c r="E44" s="287"/>
      <c r="F44" s="287">
        <v>2319</v>
      </c>
    </row>
    <row r="45" spans="2:6" x14ac:dyDescent="0.2">
      <c r="B45" s="281">
        <v>42095</v>
      </c>
      <c r="C45" s="285">
        <v>33</v>
      </c>
      <c r="D45" s="286"/>
      <c r="E45" s="287"/>
      <c r="F45" s="287">
        <v>1250</v>
      </c>
    </row>
    <row r="46" spans="2:6" x14ac:dyDescent="0.2">
      <c r="B46" s="281">
        <v>42125</v>
      </c>
      <c r="C46" s="285">
        <v>31</v>
      </c>
      <c r="D46" s="286"/>
      <c r="E46" s="287"/>
      <c r="F46" s="287">
        <v>1952</v>
      </c>
    </row>
    <row r="47" spans="2:6" x14ac:dyDescent="0.2">
      <c r="B47" s="281">
        <v>42156</v>
      </c>
      <c r="C47" s="285">
        <v>38</v>
      </c>
      <c r="D47" s="286"/>
      <c r="E47" s="287"/>
      <c r="F47" s="287">
        <v>1536</v>
      </c>
    </row>
    <row r="48" spans="2:6" x14ac:dyDescent="0.2">
      <c r="B48" s="281">
        <v>42186</v>
      </c>
      <c r="C48" s="285">
        <v>33</v>
      </c>
      <c r="D48" s="286"/>
      <c r="E48" s="287"/>
      <c r="F48" s="287">
        <v>2640</v>
      </c>
    </row>
    <row r="49" spans="2:6" x14ac:dyDescent="0.2">
      <c r="B49" s="281">
        <v>42217</v>
      </c>
      <c r="C49" s="285">
        <v>37</v>
      </c>
      <c r="D49" s="286"/>
      <c r="E49" s="287"/>
      <c r="F49" s="287">
        <v>1723</v>
      </c>
    </row>
    <row r="50" spans="2:6" x14ac:dyDescent="0.2">
      <c r="B50" s="281">
        <v>42248</v>
      </c>
      <c r="C50" s="285">
        <v>40</v>
      </c>
      <c r="D50" s="286"/>
      <c r="E50" s="287"/>
      <c r="F50" s="287">
        <v>2602</v>
      </c>
    </row>
    <row r="51" spans="2:6" x14ac:dyDescent="0.2">
      <c r="B51" s="281">
        <v>42278</v>
      </c>
      <c r="C51" s="285">
        <v>39</v>
      </c>
      <c r="D51" s="286"/>
      <c r="E51" s="287"/>
      <c r="F51" s="287">
        <v>2691</v>
      </c>
    </row>
    <row r="52" spans="2:6" x14ac:dyDescent="0.2">
      <c r="B52" s="281">
        <v>42309</v>
      </c>
      <c r="C52" s="285">
        <v>37</v>
      </c>
      <c r="D52" s="286"/>
      <c r="E52" s="287"/>
      <c r="F52" s="287">
        <v>2518</v>
      </c>
    </row>
    <row r="53" spans="2:6" x14ac:dyDescent="0.2">
      <c r="B53" s="281">
        <v>42339</v>
      </c>
      <c r="C53" s="285">
        <v>33</v>
      </c>
      <c r="D53" s="286"/>
      <c r="E53" s="287"/>
      <c r="F53" s="287">
        <v>2358</v>
      </c>
    </row>
    <row r="54" spans="2:6" x14ac:dyDescent="0.2">
      <c r="B54" s="277">
        <v>2015</v>
      </c>
      <c r="C54" s="274">
        <f>SUM(C42:C53)</f>
        <v>437</v>
      </c>
      <c r="D54" s="275"/>
      <c r="E54" s="276"/>
      <c r="F54" s="276">
        <f>SUM(F42:F53)</f>
        <v>26690</v>
      </c>
    </row>
    <row r="55" spans="2:6" x14ac:dyDescent="0.2">
      <c r="B55" s="281">
        <v>42370</v>
      </c>
      <c r="C55" s="285">
        <v>33</v>
      </c>
      <c r="D55" s="286"/>
      <c r="E55" s="287"/>
      <c r="F55" s="287">
        <v>3308</v>
      </c>
    </row>
    <row r="56" spans="2:6" x14ac:dyDescent="0.2">
      <c r="B56" s="281">
        <v>42401</v>
      </c>
      <c r="C56" s="285">
        <v>33</v>
      </c>
      <c r="D56" s="286"/>
      <c r="E56" s="287"/>
      <c r="F56" s="287">
        <v>2327</v>
      </c>
    </row>
    <row r="57" spans="2:6" x14ac:dyDescent="0.2">
      <c r="B57" s="281">
        <v>42430</v>
      </c>
      <c r="C57" s="285">
        <v>40</v>
      </c>
      <c r="D57" s="286"/>
      <c r="E57" s="287"/>
      <c r="F57" s="287">
        <v>2621</v>
      </c>
    </row>
    <row r="58" spans="2:6" x14ac:dyDescent="0.2">
      <c r="B58" s="281">
        <v>42461</v>
      </c>
      <c r="C58" s="285">
        <v>39</v>
      </c>
      <c r="D58" s="286"/>
      <c r="E58" s="287"/>
      <c r="F58" s="287">
        <v>2495</v>
      </c>
    </row>
    <row r="59" spans="2:6" x14ac:dyDescent="0.2">
      <c r="B59" s="281">
        <v>42491</v>
      </c>
      <c r="C59" s="285">
        <v>40</v>
      </c>
      <c r="D59" s="286">
        <v>1000</v>
      </c>
      <c r="E59" s="287">
        <v>1038</v>
      </c>
      <c r="F59" s="287">
        <f>D59+E59</f>
        <v>2038</v>
      </c>
    </row>
    <row r="60" spans="2:6" x14ac:dyDescent="0.2">
      <c r="B60" s="281">
        <v>42522</v>
      </c>
      <c r="C60" s="285">
        <v>37</v>
      </c>
      <c r="D60" s="288" t="s">
        <v>501</v>
      </c>
      <c r="E60" s="289" t="s">
        <v>501</v>
      </c>
      <c r="F60" s="287">
        <v>1960</v>
      </c>
    </row>
    <row r="61" spans="2:6" x14ac:dyDescent="0.2">
      <c r="B61" s="281">
        <v>42552</v>
      </c>
      <c r="C61" s="285">
        <v>46</v>
      </c>
      <c r="D61" s="286">
        <v>1739</v>
      </c>
      <c r="E61" s="287">
        <v>1498</v>
      </c>
      <c r="F61" s="287">
        <f t="shared" ref="F61:F66" si="0">D61+E61</f>
        <v>3237</v>
      </c>
    </row>
    <row r="62" spans="2:6" x14ac:dyDescent="0.2">
      <c r="B62" s="281">
        <v>42583</v>
      </c>
      <c r="C62" s="285">
        <v>47</v>
      </c>
      <c r="D62" s="286">
        <v>1262</v>
      </c>
      <c r="E62" s="287">
        <v>1077</v>
      </c>
      <c r="F62" s="287">
        <f t="shared" si="0"/>
        <v>2339</v>
      </c>
    </row>
    <row r="63" spans="2:6" x14ac:dyDescent="0.2">
      <c r="B63" s="281">
        <v>42614</v>
      </c>
      <c r="C63" s="285">
        <v>38</v>
      </c>
      <c r="D63" s="286">
        <v>1119</v>
      </c>
      <c r="E63" s="287">
        <v>1309</v>
      </c>
      <c r="F63" s="287">
        <f t="shared" si="0"/>
        <v>2428</v>
      </c>
    </row>
    <row r="64" spans="2:6" x14ac:dyDescent="0.2">
      <c r="B64" s="281">
        <v>42644</v>
      </c>
      <c r="C64" s="285">
        <v>36</v>
      </c>
      <c r="D64" s="286">
        <v>943</v>
      </c>
      <c r="E64" s="287">
        <v>705</v>
      </c>
      <c r="F64" s="287">
        <f t="shared" si="0"/>
        <v>1648</v>
      </c>
    </row>
    <row r="65" spans="2:6" x14ac:dyDescent="0.2">
      <c r="B65" s="281">
        <v>42675</v>
      </c>
      <c r="C65" s="285">
        <v>42</v>
      </c>
      <c r="D65" s="286">
        <v>2225</v>
      </c>
      <c r="E65" s="287">
        <v>1770</v>
      </c>
      <c r="F65" s="287">
        <f t="shared" si="0"/>
        <v>3995</v>
      </c>
    </row>
    <row r="66" spans="2:6" x14ac:dyDescent="0.2">
      <c r="B66" s="281">
        <v>42705</v>
      </c>
      <c r="C66" s="285">
        <v>50</v>
      </c>
      <c r="D66" s="286">
        <v>3021</v>
      </c>
      <c r="E66" s="287">
        <v>2296</v>
      </c>
      <c r="F66" s="287">
        <f t="shared" si="0"/>
        <v>5317</v>
      </c>
    </row>
    <row r="67" spans="2:6" x14ac:dyDescent="0.2">
      <c r="B67" s="277">
        <v>2016</v>
      </c>
      <c r="C67" s="274">
        <f>SUM(C55:C66)</f>
        <v>481</v>
      </c>
      <c r="D67" s="275"/>
      <c r="E67" s="276"/>
      <c r="F67" s="276">
        <f>SUM(F55:F66)</f>
        <v>33713</v>
      </c>
    </row>
    <row r="68" spans="2:6" x14ac:dyDescent="0.2">
      <c r="B68" s="281">
        <v>42736</v>
      </c>
      <c r="C68" s="285">
        <v>40</v>
      </c>
      <c r="D68" s="286">
        <v>2335</v>
      </c>
      <c r="E68" s="287">
        <v>1830</v>
      </c>
      <c r="F68" s="287">
        <f t="shared" ref="F68:F79" si="1">D68+E68</f>
        <v>4165</v>
      </c>
    </row>
    <row r="69" spans="2:6" x14ac:dyDescent="0.2">
      <c r="B69" s="281">
        <v>42767</v>
      </c>
      <c r="C69" s="285">
        <v>32</v>
      </c>
      <c r="D69" s="286">
        <v>2075</v>
      </c>
      <c r="E69" s="287">
        <v>1511</v>
      </c>
      <c r="F69" s="287">
        <f t="shared" si="1"/>
        <v>3586</v>
      </c>
    </row>
    <row r="70" spans="2:6" x14ac:dyDescent="0.2">
      <c r="B70" s="281">
        <v>42795</v>
      </c>
      <c r="C70" s="285">
        <v>37</v>
      </c>
      <c r="D70" s="286">
        <v>922</v>
      </c>
      <c r="E70" s="287">
        <v>763</v>
      </c>
      <c r="F70" s="287">
        <f t="shared" si="1"/>
        <v>1685</v>
      </c>
    </row>
    <row r="71" spans="2:6" x14ac:dyDescent="0.2">
      <c r="B71" s="281">
        <v>42826</v>
      </c>
      <c r="C71" s="285">
        <v>27</v>
      </c>
      <c r="D71" s="286">
        <v>464</v>
      </c>
      <c r="E71" s="286">
        <v>377</v>
      </c>
      <c r="F71" s="286">
        <f t="shared" si="1"/>
        <v>841</v>
      </c>
    </row>
    <row r="72" spans="2:6" x14ac:dyDescent="0.2">
      <c r="B72" s="281">
        <v>42856</v>
      </c>
      <c r="C72" s="285">
        <v>36</v>
      </c>
      <c r="D72" s="286">
        <v>870</v>
      </c>
      <c r="E72" s="287">
        <v>555</v>
      </c>
      <c r="F72" s="287">
        <f t="shared" si="1"/>
        <v>1425</v>
      </c>
    </row>
    <row r="73" spans="2:6" x14ac:dyDescent="0.2">
      <c r="B73" s="281">
        <v>42887</v>
      </c>
      <c r="C73" s="285">
        <v>38</v>
      </c>
      <c r="D73" s="286">
        <v>479</v>
      </c>
      <c r="E73" s="287">
        <v>437</v>
      </c>
      <c r="F73" s="287">
        <f t="shared" si="1"/>
        <v>916</v>
      </c>
    </row>
    <row r="74" spans="2:6" x14ac:dyDescent="0.2">
      <c r="B74" s="281">
        <v>42917</v>
      </c>
      <c r="C74" s="285">
        <v>31</v>
      </c>
      <c r="D74" s="286">
        <v>544</v>
      </c>
      <c r="E74" s="286">
        <v>385</v>
      </c>
      <c r="F74" s="286">
        <f t="shared" si="1"/>
        <v>929</v>
      </c>
    </row>
    <row r="75" spans="2:6" x14ac:dyDescent="0.2">
      <c r="B75" s="281">
        <v>42948</v>
      </c>
      <c r="C75" s="285">
        <v>34</v>
      </c>
      <c r="D75" s="286">
        <v>715</v>
      </c>
      <c r="E75" s="286">
        <v>414</v>
      </c>
      <c r="F75" s="286">
        <f t="shared" si="1"/>
        <v>1129</v>
      </c>
    </row>
    <row r="76" spans="2:6" x14ac:dyDescent="0.2">
      <c r="B76" s="281">
        <v>42979</v>
      </c>
      <c r="C76" s="285">
        <v>36</v>
      </c>
      <c r="D76" s="286">
        <v>680</v>
      </c>
      <c r="E76" s="286">
        <v>537</v>
      </c>
      <c r="F76" s="286">
        <f t="shared" si="1"/>
        <v>1217</v>
      </c>
    </row>
    <row r="77" spans="2:6" x14ac:dyDescent="0.2">
      <c r="B77" s="281">
        <v>43009</v>
      </c>
      <c r="C77" s="285">
        <v>33</v>
      </c>
      <c r="D77" s="286">
        <v>503</v>
      </c>
      <c r="E77" s="286">
        <v>374</v>
      </c>
      <c r="F77" s="286">
        <f t="shared" si="1"/>
        <v>877</v>
      </c>
    </row>
    <row r="78" spans="2:6" x14ac:dyDescent="0.2">
      <c r="B78" s="281">
        <v>43040</v>
      </c>
      <c r="C78" s="285">
        <v>40</v>
      </c>
      <c r="D78" s="286">
        <v>676</v>
      </c>
      <c r="E78" s="286">
        <v>640</v>
      </c>
      <c r="F78" s="286">
        <f t="shared" si="1"/>
        <v>1316</v>
      </c>
    </row>
    <row r="79" spans="2:6" x14ac:dyDescent="0.2">
      <c r="B79" s="281">
        <v>43070</v>
      </c>
      <c r="C79" s="285">
        <v>56</v>
      </c>
      <c r="D79" s="286">
        <v>742</v>
      </c>
      <c r="E79" s="286">
        <v>697</v>
      </c>
      <c r="F79" s="286">
        <f t="shared" si="1"/>
        <v>1439</v>
      </c>
    </row>
    <row r="80" spans="2:6" x14ac:dyDescent="0.2">
      <c r="B80" s="277">
        <v>2017</v>
      </c>
      <c r="C80" s="274">
        <f>SUM(C68:C79)</f>
        <v>440</v>
      </c>
      <c r="D80" s="290">
        <f>SUM(D68:D79)</f>
        <v>11005</v>
      </c>
      <c r="E80" s="290">
        <f>SUM(E68:E79)</f>
        <v>8520</v>
      </c>
      <c r="F80" s="290">
        <f>SUM(F68:F79)</f>
        <v>19525</v>
      </c>
    </row>
    <row r="81" spans="2:6" x14ac:dyDescent="0.2">
      <c r="B81" s="281">
        <v>43101</v>
      </c>
      <c r="C81" s="285">
        <v>46</v>
      </c>
      <c r="D81" s="286">
        <v>1310</v>
      </c>
      <c r="E81" s="286">
        <v>1294</v>
      </c>
      <c r="F81" s="286">
        <f>D81+E81</f>
        <v>2604</v>
      </c>
    </row>
    <row r="82" spans="2:6" x14ac:dyDescent="0.2">
      <c r="B82" s="281">
        <v>43132</v>
      </c>
      <c r="C82" s="285">
        <v>61</v>
      </c>
      <c r="D82" s="286">
        <v>1107</v>
      </c>
      <c r="E82" s="286">
        <v>809</v>
      </c>
      <c r="F82" s="286">
        <f>D82+E82</f>
        <v>1916</v>
      </c>
    </row>
    <row r="83" spans="2:6" x14ac:dyDescent="0.2">
      <c r="B83" s="281">
        <v>43160</v>
      </c>
      <c r="C83" s="285">
        <v>44</v>
      </c>
      <c r="D83" s="286">
        <v>861</v>
      </c>
      <c r="E83" s="286">
        <v>608</v>
      </c>
      <c r="F83" s="286">
        <f>D83+E83</f>
        <v>1469</v>
      </c>
    </row>
    <row r="84" spans="2:6" x14ac:dyDescent="0.2">
      <c r="B84" s="281">
        <v>43191</v>
      </c>
      <c r="C84" s="285">
        <v>39</v>
      </c>
      <c r="D84" s="286">
        <v>653</v>
      </c>
      <c r="E84" s="286">
        <v>498</v>
      </c>
      <c r="F84" s="286">
        <f t="shared" ref="F84" si="2">D84+E84</f>
        <v>1151</v>
      </c>
    </row>
    <row r="85" spans="2:6" x14ac:dyDescent="0.2">
      <c r="B85" s="281">
        <v>43221</v>
      </c>
      <c r="C85" s="285">
        <v>40</v>
      </c>
      <c r="D85" s="286">
        <v>965</v>
      </c>
      <c r="E85" s="286">
        <v>663</v>
      </c>
      <c r="F85" s="286">
        <v>1628</v>
      </c>
    </row>
    <row r="86" spans="2:6" x14ac:dyDescent="0.2">
      <c r="B86" s="281">
        <v>43252</v>
      </c>
      <c r="C86" s="285">
        <v>55</v>
      </c>
      <c r="D86" s="286">
        <v>836</v>
      </c>
      <c r="E86" s="286">
        <v>774</v>
      </c>
      <c r="F86" s="286">
        <f t="shared" ref="F86:F89" si="3">D86+E86</f>
        <v>1610</v>
      </c>
    </row>
    <row r="87" spans="2:6" x14ac:dyDescent="0.2">
      <c r="B87" s="281">
        <v>43282</v>
      </c>
      <c r="C87" s="285">
        <v>54</v>
      </c>
      <c r="D87" s="286">
        <v>1124</v>
      </c>
      <c r="E87" s="286">
        <v>980</v>
      </c>
      <c r="F87" s="286">
        <f t="shared" si="3"/>
        <v>2104</v>
      </c>
    </row>
    <row r="88" spans="2:6" x14ac:dyDescent="0.2">
      <c r="B88" s="281">
        <v>43313</v>
      </c>
      <c r="C88" s="285">
        <v>74</v>
      </c>
      <c r="D88" s="286">
        <v>1725</v>
      </c>
      <c r="E88" s="286">
        <v>1398</v>
      </c>
      <c r="F88" s="286">
        <f t="shared" si="3"/>
        <v>3123</v>
      </c>
    </row>
    <row r="89" spans="2:6" x14ac:dyDescent="0.2">
      <c r="B89" s="281">
        <v>43344</v>
      </c>
      <c r="C89" s="285">
        <v>50</v>
      </c>
      <c r="D89" s="286">
        <v>1229</v>
      </c>
      <c r="E89" s="286">
        <v>1067</v>
      </c>
      <c r="F89" s="286">
        <f t="shared" si="3"/>
        <v>2296</v>
      </c>
    </row>
    <row r="90" spans="2:6" x14ac:dyDescent="0.2">
      <c r="B90" s="277" t="s">
        <v>641</v>
      </c>
      <c r="C90" s="274">
        <f>SUM(C81:C89)</f>
        <v>463</v>
      </c>
      <c r="D90" s="290">
        <f t="shared" ref="D90:E90" si="4">SUM(D81:D89)</f>
        <v>9810</v>
      </c>
      <c r="E90" s="290">
        <f t="shared" si="4"/>
        <v>8091</v>
      </c>
      <c r="F90" s="290">
        <f>SUM(F81:F89)</f>
        <v>17901</v>
      </c>
    </row>
    <row r="91" spans="2:6" x14ac:dyDescent="0.2">
      <c r="B91" s="291" t="s">
        <v>43</v>
      </c>
      <c r="C91" s="292">
        <f>C11+C12+C13+C14+C15+C28+C41+C54+C67+C80+C90</f>
        <v>9018</v>
      </c>
      <c r="D91" s="293"/>
      <c r="E91" s="294"/>
      <c r="F91" s="294">
        <f>F11+F12+F13+F14+F15+F28+F41+F54+F67+F80+F90</f>
        <v>341058</v>
      </c>
    </row>
    <row r="92" spans="2:6" x14ac:dyDescent="0.2">
      <c r="B92" s="188" t="s">
        <v>493</v>
      </c>
    </row>
    <row r="93" spans="2:6" ht="39.75" customHeight="1" x14ac:dyDescent="0.2">
      <c r="B93" s="434" t="s">
        <v>553</v>
      </c>
      <c r="C93" s="434"/>
      <c r="D93" s="434"/>
      <c r="E93" s="434"/>
      <c r="F93" s="434"/>
    </row>
  </sheetData>
  <mergeCells count="8">
    <mergeCell ref="B93:F93"/>
    <mergeCell ref="B5:F5"/>
    <mergeCell ref="B6:F6"/>
    <mergeCell ref="B8:B10"/>
    <mergeCell ref="C8:F8"/>
    <mergeCell ref="C9:C10"/>
    <mergeCell ref="D9:E9"/>
    <mergeCell ref="F9:F10"/>
  </mergeCells>
  <hyperlinks>
    <hyperlink ref="H5" location="'Índice STJ'!A1" display="'Índice STJ'!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N36"/>
  <sheetViews>
    <sheetView showGridLines="0" workbookViewId="0"/>
  </sheetViews>
  <sheetFormatPr baseColWidth="10" defaultColWidth="11.42578125" defaultRowHeight="12" x14ac:dyDescent="0.2"/>
  <cols>
    <col min="1" max="1" width="6" style="188" customWidth="1"/>
    <col min="2" max="7" width="11.42578125" style="188"/>
    <col min="8" max="8" width="13.5703125" style="188" customWidth="1"/>
    <col min="9" max="16384" width="11.42578125" style="188"/>
  </cols>
  <sheetData>
    <row r="2" spans="1:14" x14ac:dyDescent="0.2">
      <c r="A2" s="217" t="s">
        <v>121</v>
      </c>
    </row>
    <row r="3" spans="1:14" x14ac:dyDescent="0.2">
      <c r="A3" s="217" t="s">
        <v>122</v>
      </c>
    </row>
    <row r="4" spans="1:14" ht="15.75" customHeight="1" x14ac:dyDescent="0.2">
      <c r="A4" s="217"/>
    </row>
    <row r="5" spans="1:14" ht="15" x14ac:dyDescent="0.25">
      <c r="A5" s="217"/>
      <c r="B5" s="370" t="s">
        <v>594</v>
      </c>
      <c r="C5" s="357"/>
      <c r="D5" s="357"/>
      <c r="E5" s="357"/>
      <c r="N5" s="389" t="s">
        <v>599</v>
      </c>
    </row>
    <row r="7" spans="1:14" s="371" customFormat="1" ht="12.75" x14ac:dyDescent="0.2">
      <c r="B7" s="372" t="s">
        <v>144</v>
      </c>
      <c r="C7" s="373"/>
      <c r="D7" s="373"/>
      <c r="E7" s="373"/>
      <c r="F7" s="373"/>
      <c r="G7" s="373"/>
      <c r="H7" s="373"/>
      <c r="I7" s="373"/>
      <c r="J7" s="373"/>
      <c r="K7" s="373"/>
      <c r="L7" s="373"/>
      <c r="M7" s="373"/>
      <c r="N7" s="374"/>
    </row>
    <row r="8" spans="1:14" s="371" customFormat="1" ht="12.75" x14ac:dyDescent="0.2">
      <c r="B8" s="421" t="s">
        <v>613</v>
      </c>
      <c r="C8" s="422"/>
      <c r="D8" s="422"/>
      <c r="E8" s="422"/>
      <c r="F8" s="422"/>
      <c r="G8" s="422"/>
      <c r="H8" s="422"/>
      <c r="I8" s="422"/>
      <c r="J8" s="422"/>
      <c r="K8" s="422"/>
      <c r="L8" s="422"/>
      <c r="M8" s="422"/>
      <c r="N8" s="423"/>
    </row>
    <row r="9" spans="1:14" s="371" customFormat="1" ht="12.75" x14ac:dyDescent="0.2">
      <c r="B9" s="421"/>
      <c r="C9" s="422"/>
      <c r="D9" s="422"/>
      <c r="E9" s="422"/>
      <c r="F9" s="422"/>
      <c r="G9" s="422"/>
      <c r="H9" s="422"/>
      <c r="I9" s="422"/>
      <c r="J9" s="422"/>
      <c r="K9" s="422"/>
      <c r="L9" s="422"/>
      <c r="M9" s="422"/>
      <c r="N9" s="423"/>
    </row>
    <row r="10" spans="1:14" s="371" customFormat="1" ht="12.75" x14ac:dyDescent="0.2">
      <c r="B10" s="421"/>
      <c r="C10" s="422"/>
      <c r="D10" s="422"/>
      <c r="E10" s="422"/>
      <c r="F10" s="422"/>
      <c r="G10" s="422"/>
      <c r="H10" s="422"/>
      <c r="I10" s="422"/>
      <c r="J10" s="422"/>
      <c r="K10" s="422"/>
      <c r="L10" s="422"/>
      <c r="M10" s="422"/>
      <c r="N10" s="423"/>
    </row>
    <row r="11" spans="1:14" s="371" customFormat="1" ht="12.75" x14ac:dyDescent="0.2">
      <c r="B11" s="400" t="s">
        <v>614</v>
      </c>
      <c r="C11" s="375"/>
      <c r="D11" s="375"/>
      <c r="E11" s="375"/>
      <c r="F11" s="375"/>
      <c r="G11" s="375"/>
      <c r="H11" s="375"/>
      <c r="I11" s="375"/>
      <c r="J11" s="375"/>
      <c r="K11" s="375"/>
      <c r="L11" s="375"/>
      <c r="M11" s="375"/>
      <c r="N11" s="376"/>
    </row>
    <row r="12" spans="1:14" s="371" customFormat="1" ht="12.75" x14ac:dyDescent="0.2"/>
    <row r="13" spans="1:14" s="371" customFormat="1" ht="12.75" x14ac:dyDescent="0.2">
      <c r="B13" s="248" t="s">
        <v>145</v>
      </c>
    </row>
    <row r="14" spans="1:14" s="371" customFormat="1" ht="12.75" x14ac:dyDescent="0.2">
      <c r="B14" s="424" t="s">
        <v>615</v>
      </c>
      <c r="C14" s="424"/>
      <c r="D14" s="424"/>
      <c r="E14" s="424"/>
      <c r="F14" s="424"/>
      <c r="G14" s="424"/>
      <c r="H14" s="424"/>
      <c r="I14" s="424"/>
    </row>
    <row r="15" spans="1:14" s="371" customFormat="1" ht="12.75" x14ac:dyDescent="0.2">
      <c r="B15" s="424" t="s">
        <v>616</v>
      </c>
      <c r="C15" s="424"/>
      <c r="D15" s="424"/>
      <c r="E15" s="424"/>
      <c r="F15" s="424"/>
      <c r="G15" s="424"/>
      <c r="H15" s="424"/>
    </row>
    <row r="16" spans="1:14" s="371" customFormat="1" ht="12.75" x14ac:dyDescent="0.2"/>
    <row r="17" spans="2:10" s="371" customFormat="1" ht="12.75" x14ac:dyDescent="0.2">
      <c r="B17" s="248" t="s">
        <v>147</v>
      </c>
    </row>
    <row r="18" spans="2:10" s="371" customFormat="1" ht="12.75" x14ac:dyDescent="0.2">
      <c r="B18" s="420" t="s">
        <v>617</v>
      </c>
      <c r="C18" s="420"/>
      <c r="D18" s="420"/>
      <c r="E18" s="420"/>
      <c r="F18" s="420"/>
      <c r="G18" s="420"/>
      <c r="H18" s="420"/>
      <c r="I18" s="420"/>
      <c r="J18" s="420"/>
    </row>
    <row r="19" spans="2:10" s="371" customFormat="1" ht="12.75" x14ac:dyDescent="0.2">
      <c r="B19" s="420" t="s">
        <v>618</v>
      </c>
      <c r="C19" s="420"/>
      <c r="D19" s="420"/>
      <c r="E19" s="420"/>
      <c r="F19" s="420"/>
      <c r="G19" s="420"/>
      <c r="H19" s="420"/>
      <c r="I19" s="420"/>
    </row>
    <row r="20" spans="2:10" s="371" customFormat="1" ht="12.75" x14ac:dyDescent="0.2">
      <c r="B20" s="378"/>
    </row>
    <row r="21" spans="2:10" s="371" customFormat="1" ht="12.75" x14ac:dyDescent="0.2">
      <c r="B21" s="248" t="s">
        <v>647</v>
      </c>
    </row>
    <row r="22" spans="2:10" s="371" customFormat="1" ht="12.75" x14ac:dyDescent="0.2">
      <c r="B22" s="420" t="s">
        <v>123</v>
      </c>
      <c r="C22" s="420"/>
      <c r="D22" s="420"/>
    </row>
    <row r="23" spans="2:10" s="371" customFormat="1" ht="12.75" x14ac:dyDescent="0.2">
      <c r="B23" s="420" t="s">
        <v>124</v>
      </c>
      <c r="C23" s="420"/>
      <c r="D23" s="420"/>
    </row>
    <row r="24" spans="2:10" s="371" customFormat="1" ht="12.75" x14ac:dyDescent="0.2">
      <c r="B24" s="420" t="s">
        <v>131</v>
      </c>
      <c r="C24" s="420"/>
      <c r="D24" s="420"/>
    </row>
    <row r="25" spans="2:10" s="371" customFormat="1" ht="12.75" x14ac:dyDescent="0.2">
      <c r="B25" s="420" t="s">
        <v>125</v>
      </c>
      <c r="C25" s="420"/>
      <c r="D25" s="420"/>
    </row>
    <row r="26" spans="2:10" s="371" customFormat="1" ht="12.75" x14ac:dyDescent="0.2">
      <c r="B26" s="420" t="s">
        <v>126</v>
      </c>
      <c r="C26" s="420"/>
      <c r="D26" s="420"/>
    </row>
    <row r="27" spans="2:10" s="371" customFormat="1" ht="12.75" x14ac:dyDescent="0.2">
      <c r="B27" s="420" t="s">
        <v>127</v>
      </c>
      <c r="C27" s="420"/>
      <c r="D27" s="420"/>
    </row>
    <row r="28" spans="2:10" s="371" customFormat="1" ht="12.75" x14ac:dyDescent="0.2">
      <c r="B28" s="420" t="s">
        <v>128</v>
      </c>
      <c r="C28" s="420"/>
      <c r="D28" s="420"/>
    </row>
    <row r="29" spans="2:10" s="371" customFormat="1" ht="12.75" x14ac:dyDescent="0.2">
      <c r="B29" s="420" t="s">
        <v>129</v>
      </c>
      <c r="C29" s="420"/>
      <c r="D29" s="420"/>
    </row>
    <row r="30" spans="2:10" s="371" customFormat="1" ht="12.75" x14ac:dyDescent="0.2">
      <c r="B30" s="420" t="s">
        <v>130</v>
      </c>
      <c r="C30" s="420"/>
      <c r="D30" s="420"/>
    </row>
    <row r="31" spans="2:10" s="371" customFormat="1" ht="12.75" x14ac:dyDescent="0.2">
      <c r="B31" s="420" t="s">
        <v>132</v>
      </c>
      <c r="C31" s="420"/>
      <c r="D31" s="420"/>
    </row>
    <row r="32" spans="2:10" s="371" customFormat="1" ht="12.75" x14ac:dyDescent="0.2">
      <c r="B32" s="420" t="s">
        <v>133</v>
      </c>
      <c r="C32" s="420"/>
      <c r="D32" s="420"/>
    </row>
    <row r="33" spans="2:4" s="371" customFormat="1" ht="12.75" x14ac:dyDescent="0.2">
      <c r="B33" s="420" t="s">
        <v>134</v>
      </c>
      <c r="C33" s="420"/>
      <c r="D33" s="420"/>
    </row>
    <row r="34" spans="2:4" s="371" customFormat="1" ht="12.75" x14ac:dyDescent="0.2">
      <c r="B34" s="420" t="s">
        <v>135</v>
      </c>
      <c r="C34" s="420"/>
      <c r="D34" s="420"/>
    </row>
    <row r="35" spans="2:4" s="371" customFormat="1" ht="12.75" x14ac:dyDescent="0.2">
      <c r="B35" s="420" t="s">
        <v>136</v>
      </c>
      <c r="C35" s="420"/>
      <c r="D35" s="420"/>
    </row>
    <row r="36" spans="2:4" s="371" customFormat="1" ht="12.75" x14ac:dyDescent="0.2">
      <c r="B36" s="420" t="s">
        <v>137</v>
      </c>
      <c r="C36" s="420"/>
      <c r="D36" s="420"/>
    </row>
  </sheetData>
  <mergeCells count="20">
    <mergeCell ref="B8:N10"/>
    <mergeCell ref="B15:H15"/>
    <mergeCell ref="B18:J18"/>
    <mergeCell ref="B19:I19"/>
    <mergeCell ref="B14:I14"/>
    <mergeCell ref="B28:D28"/>
    <mergeCell ref="B22:D22"/>
    <mergeCell ref="B23:D23"/>
    <mergeCell ref="B24:D24"/>
    <mergeCell ref="B25:D25"/>
    <mergeCell ref="B26:D26"/>
    <mergeCell ref="B27:D27"/>
    <mergeCell ref="B34:D34"/>
    <mergeCell ref="B35:D35"/>
    <mergeCell ref="B36:D36"/>
    <mergeCell ref="B29:D29"/>
    <mergeCell ref="B30:D30"/>
    <mergeCell ref="B31:D31"/>
    <mergeCell ref="B32:D32"/>
    <mergeCell ref="B33:D33"/>
  </mergeCells>
  <hyperlinks>
    <hyperlink ref="B15" location="'Concesiones Nacional'!A1" display="Concesiones en el Sistema de Pensiones Solidarias, por mes, desde julio 2008 a marzo 2018"/>
    <hyperlink ref="B19" location="'Concesiones Regiones'!A1" display="Concesiones Regiones"/>
    <hyperlink ref="B22" location="XV!A1" display="XV Arica y Parinacota"/>
    <hyperlink ref="B23" location="I!A1" display="I Tarapaca"/>
    <hyperlink ref="B24" location="II!A1" display="II Antofagasta"/>
    <hyperlink ref="B25" location="III!A1" display="III Atacama"/>
    <hyperlink ref="B26" location="IV!A1" display="IV Coquimbo"/>
    <hyperlink ref="B27" location="V!A1" display="V Valparaiso"/>
    <hyperlink ref="B28" location="VI!A1" display="VI Libertador General Bernardo O'Higgins"/>
    <hyperlink ref="B29" location="VII!A1" display="VII Maule"/>
    <hyperlink ref="B30" location="VIII!A1" display="VIII Bio Bio"/>
    <hyperlink ref="B31" location="IX!A1" display="IX Araucania"/>
    <hyperlink ref="B32" location="XIV!A1" display="XIV Los Rios"/>
    <hyperlink ref="B33" location="X!A1" display="X Los Lagos"/>
    <hyperlink ref="B34" location="XI!A1" display="XI Aysen"/>
    <hyperlink ref="B35" location="XII!A1" display="XII Magallanes"/>
    <hyperlink ref="B36" location="XIII!A1" display="XIII Metropolitana"/>
    <hyperlink ref="B18" location="'Solicitudes Regiones'!A1" display="Solicitudes Regiones"/>
    <hyperlink ref="N5" location="Índice!A1" display="Volver"/>
    <hyperlink ref="B14" location="'Solicitudes Nacional'!A1" display="Solicitudes recibidas en el Sistema de Pensiones Solidarias, según mes, desde julio 2008 a marzo 2018"/>
  </hyperlink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7"/>
  <sheetViews>
    <sheetView showGridLines="0" zoomScaleNormal="100" workbookViewId="0"/>
  </sheetViews>
  <sheetFormatPr baseColWidth="10" defaultColWidth="11.42578125" defaultRowHeight="12" x14ac:dyDescent="0.2"/>
  <cols>
    <col min="1" max="1" width="6" style="188" customWidth="1"/>
    <col min="2" max="2" width="12.28515625" style="188" bestFit="1" customWidth="1"/>
    <col min="3" max="16384" width="11.42578125" style="188"/>
  </cols>
  <sheetData>
    <row r="2" spans="1:8" x14ac:dyDescent="0.2">
      <c r="A2" s="217" t="s">
        <v>121</v>
      </c>
    </row>
    <row r="3" spans="1:8" x14ac:dyDescent="0.2">
      <c r="A3" s="217" t="s">
        <v>122</v>
      </c>
    </row>
    <row r="5" spans="1:8" ht="28.5" customHeight="1" x14ac:dyDescent="0.2">
      <c r="B5" s="489" t="s">
        <v>554</v>
      </c>
      <c r="C5" s="489"/>
      <c r="D5" s="489"/>
      <c r="E5" s="489"/>
      <c r="F5" s="489"/>
      <c r="H5" s="381" t="s">
        <v>598</v>
      </c>
    </row>
    <row r="6" spans="1:8" ht="12.75" x14ac:dyDescent="0.2">
      <c r="B6" s="490" t="s">
        <v>642</v>
      </c>
      <c r="C6" s="490"/>
      <c r="D6" s="490"/>
      <c r="E6" s="490"/>
      <c r="F6" s="490"/>
    </row>
    <row r="8" spans="1:8" ht="27.75" customHeight="1" x14ac:dyDescent="0.2">
      <c r="B8" s="482" t="s">
        <v>546</v>
      </c>
      <c r="C8" s="491" t="s">
        <v>555</v>
      </c>
      <c r="D8" s="492"/>
      <c r="E8" s="492"/>
      <c r="F8" s="493"/>
    </row>
    <row r="9" spans="1:8" x14ac:dyDescent="0.2">
      <c r="B9" s="482"/>
      <c r="C9" s="295" t="s">
        <v>556</v>
      </c>
      <c r="D9" s="295" t="s">
        <v>557</v>
      </c>
      <c r="E9" s="295" t="s">
        <v>558</v>
      </c>
      <c r="F9" s="295" t="s">
        <v>43</v>
      </c>
    </row>
    <row r="10" spans="1:8" x14ac:dyDescent="0.2">
      <c r="B10" s="296" t="s">
        <v>559</v>
      </c>
      <c r="C10" s="297">
        <v>114</v>
      </c>
      <c r="D10" s="297">
        <v>539</v>
      </c>
      <c r="E10" s="298">
        <v>154</v>
      </c>
      <c r="F10" s="299">
        <f t="shared" ref="F10:F22" si="0">SUM(C10:E10)</f>
        <v>807</v>
      </c>
    </row>
    <row r="11" spans="1:8" x14ac:dyDescent="0.2">
      <c r="B11" s="281">
        <v>41275</v>
      </c>
      <c r="C11" s="289">
        <v>8</v>
      </c>
      <c r="D11" s="289">
        <v>38</v>
      </c>
      <c r="E11" s="300">
        <v>12</v>
      </c>
      <c r="F11" s="301">
        <f t="shared" si="0"/>
        <v>58</v>
      </c>
    </row>
    <row r="12" spans="1:8" x14ac:dyDescent="0.2">
      <c r="B12" s="281">
        <v>41306</v>
      </c>
      <c r="C12" s="289">
        <v>5</v>
      </c>
      <c r="D12" s="289">
        <v>35</v>
      </c>
      <c r="E12" s="300">
        <v>15</v>
      </c>
      <c r="F12" s="301">
        <f t="shared" si="0"/>
        <v>55</v>
      </c>
    </row>
    <row r="13" spans="1:8" x14ac:dyDescent="0.2">
      <c r="B13" s="281">
        <v>41334</v>
      </c>
      <c r="C13" s="289">
        <v>10</v>
      </c>
      <c r="D13" s="289">
        <v>42</v>
      </c>
      <c r="E13" s="300">
        <v>12</v>
      </c>
      <c r="F13" s="301">
        <f t="shared" si="0"/>
        <v>64</v>
      </c>
    </row>
    <row r="14" spans="1:8" x14ac:dyDescent="0.2">
      <c r="B14" s="281">
        <v>41365</v>
      </c>
      <c r="C14" s="289">
        <v>10</v>
      </c>
      <c r="D14" s="289">
        <v>41</v>
      </c>
      <c r="E14" s="300">
        <v>15</v>
      </c>
      <c r="F14" s="301">
        <f t="shared" si="0"/>
        <v>66</v>
      </c>
    </row>
    <row r="15" spans="1:8" x14ac:dyDescent="0.2">
      <c r="B15" s="281">
        <v>41395</v>
      </c>
      <c r="C15" s="289">
        <v>6</v>
      </c>
      <c r="D15" s="289">
        <v>43</v>
      </c>
      <c r="E15" s="300">
        <v>11</v>
      </c>
      <c r="F15" s="301">
        <f t="shared" si="0"/>
        <v>60</v>
      </c>
    </row>
    <row r="16" spans="1:8" x14ac:dyDescent="0.2">
      <c r="B16" s="281">
        <v>41426</v>
      </c>
      <c r="C16" s="289">
        <v>6</v>
      </c>
      <c r="D16" s="289">
        <v>34</v>
      </c>
      <c r="E16" s="300">
        <v>14</v>
      </c>
      <c r="F16" s="301">
        <f t="shared" si="0"/>
        <v>54</v>
      </c>
    </row>
    <row r="17" spans="2:6" x14ac:dyDescent="0.2">
      <c r="B17" s="281">
        <v>41456</v>
      </c>
      <c r="C17" s="289">
        <v>4</v>
      </c>
      <c r="D17" s="289">
        <v>42</v>
      </c>
      <c r="E17" s="300">
        <v>12</v>
      </c>
      <c r="F17" s="301">
        <f t="shared" si="0"/>
        <v>58</v>
      </c>
    </row>
    <row r="18" spans="2:6" x14ac:dyDescent="0.2">
      <c r="B18" s="281">
        <v>41487</v>
      </c>
      <c r="C18" s="289">
        <v>7</v>
      </c>
      <c r="D18" s="289">
        <v>39</v>
      </c>
      <c r="E18" s="300">
        <v>12</v>
      </c>
      <c r="F18" s="301">
        <f t="shared" si="0"/>
        <v>58</v>
      </c>
    </row>
    <row r="19" spans="2:6" x14ac:dyDescent="0.2">
      <c r="B19" s="281">
        <v>41518</v>
      </c>
      <c r="C19" s="289">
        <v>5</v>
      </c>
      <c r="D19" s="289">
        <v>33</v>
      </c>
      <c r="E19" s="300">
        <v>12</v>
      </c>
      <c r="F19" s="301">
        <f t="shared" si="0"/>
        <v>50</v>
      </c>
    </row>
    <row r="20" spans="2:6" x14ac:dyDescent="0.2">
      <c r="B20" s="281">
        <v>41548</v>
      </c>
      <c r="C20" s="289">
        <v>3</v>
      </c>
      <c r="D20" s="289">
        <v>28</v>
      </c>
      <c r="E20" s="300">
        <v>17</v>
      </c>
      <c r="F20" s="301">
        <f t="shared" si="0"/>
        <v>48</v>
      </c>
    </row>
    <row r="21" spans="2:6" x14ac:dyDescent="0.2">
      <c r="B21" s="281">
        <v>41579</v>
      </c>
      <c r="C21" s="289">
        <v>3</v>
      </c>
      <c r="D21" s="289">
        <v>18</v>
      </c>
      <c r="E21" s="300">
        <v>7</v>
      </c>
      <c r="F21" s="301">
        <f t="shared" si="0"/>
        <v>28</v>
      </c>
    </row>
    <row r="22" spans="2:6" x14ac:dyDescent="0.2">
      <c r="B22" s="281">
        <v>41609</v>
      </c>
      <c r="C22" s="289">
        <v>7</v>
      </c>
      <c r="D22" s="289">
        <v>37</v>
      </c>
      <c r="E22" s="300">
        <v>11</v>
      </c>
      <c r="F22" s="301">
        <f t="shared" si="0"/>
        <v>55</v>
      </c>
    </row>
    <row r="23" spans="2:6" x14ac:dyDescent="0.2">
      <c r="B23" s="296" t="s">
        <v>560</v>
      </c>
      <c r="C23" s="297">
        <f>SUM(C11:C22)</f>
        <v>74</v>
      </c>
      <c r="D23" s="297">
        <f t="shared" ref="D23:E23" si="1">SUM(D11:D22)</f>
        <v>430</v>
      </c>
      <c r="E23" s="298">
        <f t="shared" si="1"/>
        <v>150</v>
      </c>
      <c r="F23" s="302">
        <f>SUM(F11:F22)</f>
        <v>654</v>
      </c>
    </row>
    <row r="24" spans="2:6" x14ac:dyDescent="0.2">
      <c r="B24" s="303">
        <v>41640</v>
      </c>
      <c r="C24" s="289">
        <v>7</v>
      </c>
      <c r="D24" s="289">
        <v>32</v>
      </c>
      <c r="E24" s="300">
        <v>18</v>
      </c>
      <c r="F24" s="301">
        <f>SUM(C24:E24)</f>
        <v>57</v>
      </c>
    </row>
    <row r="25" spans="2:6" x14ac:dyDescent="0.2">
      <c r="B25" s="303">
        <v>41671</v>
      </c>
      <c r="C25" s="289">
        <v>3</v>
      </c>
      <c r="D25" s="289">
        <v>24</v>
      </c>
      <c r="E25" s="300">
        <v>9</v>
      </c>
      <c r="F25" s="301">
        <f t="shared" ref="F25:F48" si="2">C25+D25+E25</f>
        <v>36</v>
      </c>
    </row>
    <row r="26" spans="2:6" x14ac:dyDescent="0.2">
      <c r="B26" s="303">
        <v>41699</v>
      </c>
      <c r="C26" s="289">
        <v>7</v>
      </c>
      <c r="D26" s="289">
        <v>21</v>
      </c>
      <c r="E26" s="300">
        <v>15</v>
      </c>
      <c r="F26" s="301">
        <f t="shared" si="2"/>
        <v>43</v>
      </c>
    </row>
    <row r="27" spans="2:6" x14ac:dyDescent="0.2">
      <c r="B27" s="303">
        <v>41730</v>
      </c>
      <c r="C27" s="289">
        <v>9</v>
      </c>
      <c r="D27" s="289">
        <v>25</v>
      </c>
      <c r="E27" s="300">
        <v>10</v>
      </c>
      <c r="F27" s="301">
        <f t="shared" si="2"/>
        <v>44</v>
      </c>
    </row>
    <row r="28" spans="2:6" x14ac:dyDescent="0.2">
      <c r="B28" s="303">
        <v>41760</v>
      </c>
      <c r="C28" s="289">
        <v>7</v>
      </c>
      <c r="D28" s="289">
        <v>29</v>
      </c>
      <c r="E28" s="300">
        <v>11</v>
      </c>
      <c r="F28" s="301">
        <f t="shared" si="2"/>
        <v>47</v>
      </c>
    </row>
    <row r="29" spans="2:6" x14ac:dyDescent="0.2">
      <c r="B29" s="303">
        <v>41791</v>
      </c>
      <c r="C29" s="289">
        <v>0</v>
      </c>
      <c r="D29" s="289">
        <v>31</v>
      </c>
      <c r="E29" s="300">
        <v>17</v>
      </c>
      <c r="F29" s="301">
        <f t="shared" si="2"/>
        <v>48</v>
      </c>
    </row>
    <row r="30" spans="2:6" x14ac:dyDescent="0.2">
      <c r="B30" s="303">
        <v>41821</v>
      </c>
      <c r="C30" s="289">
        <v>3</v>
      </c>
      <c r="D30" s="289">
        <v>29</v>
      </c>
      <c r="E30" s="300">
        <v>15</v>
      </c>
      <c r="F30" s="301">
        <f t="shared" si="2"/>
        <v>47</v>
      </c>
    </row>
    <row r="31" spans="2:6" x14ac:dyDescent="0.2">
      <c r="B31" s="303">
        <v>41852</v>
      </c>
      <c r="C31" s="289">
        <v>5</v>
      </c>
      <c r="D31" s="289">
        <v>30</v>
      </c>
      <c r="E31" s="300">
        <v>9</v>
      </c>
      <c r="F31" s="301">
        <f t="shared" si="2"/>
        <v>44</v>
      </c>
    </row>
    <row r="32" spans="2:6" x14ac:dyDescent="0.2">
      <c r="B32" s="303">
        <v>41883</v>
      </c>
      <c r="C32" s="289">
        <v>2</v>
      </c>
      <c r="D32" s="289">
        <v>39</v>
      </c>
      <c r="E32" s="300"/>
      <c r="F32" s="301">
        <f t="shared" si="2"/>
        <v>41</v>
      </c>
    </row>
    <row r="33" spans="2:6" x14ac:dyDescent="0.2">
      <c r="B33" s="303">
        <v>41913</v>
      </c>
      <c r="C33" s="289">
        <v>5</v>
      </c>
      <c r="D33" s="289">
        <v>29</v>
      </c>
      <c r="E33" s="300"/>
      <c r="F33" s="301">
        <f t="shared" si="2"/>
        <v>34</v>
      </c>
    </row>
    <row r="34" spans="2:6" x14ac:dyDescent="0.2">
      <c r="B34" s="303">
        <v>41944</v>
      </c>
      <c r="C34" s="289">
        <v>1</v>
      </c>
      <c r="D34" s="289">
        <v>20</v>
      </c>
      <c r="E34" s="300">
        <v>4</v>
      </c>
      <c r="F34" s="301">
        <f t="shared" si="2"/>
        <v>25</v>
      </c>
    </row>
    <row r="35" spans="2:6" x14ac:dyDescent="0.2">
      <c r="B35" s="303">
        <v>41974</v>
      </c>
      <c r="C35" s="289">
        <v>4</v>
      </c>
      <c r="D35" s="289">
        <v>38</v>
      </c>
      <c r="E35" s="300">
        <v>5</v>
      </c>
      <c r="F35" s="301">
        <f t="shared" si="2"/>
        <v>47</v>
      </c>
    </row>
    <row r="36" spans="2:6" x14ac:dyDescent="0.2">
      <c r="B36" s="296" t="s">
        <v>561</v>
      </c>
      <c r="C36" s="297">
        <f>SUM(C24:C35)</f>
        <v>53</v>
      </c>
      <c r="D36" s="297">
        <f>SUM(D24:D35)</f>
        <v>347</v>
      </c>
      <c r="E36" s="298">
        <f>SUM(E24:E35)</f>
        <v>113</v>
      </c>
      <c r="F36" s="299">
        <f t="shared" si="2"/>
        <v>513</v>
      </c>
    </row>
    <row r="37" spans="2:6" x14ac:dyDescent="0.2">
      <c r="B37" s="303">
        <v>42005</v>
      </c>
      <c r="C37" s="289">
        <v>2</v>
      </c>
      <c r="D37" s="289">
        <v>26</v>
      </c>
      <c r="E37" s="300">
        <v>12</v>
      </c>
      <c r="F37" s="301">
        <f t="shared" si="2"/>
        <v>40</v>
      </c>
    </row>
    <row r="38" spans="2:6" x14ac:dyDescent="0.2">
      <c r="B38" s="303">
        <v>42036</v>
      </c>
      <c r="C38" s="289">
        <v>1</v>
      </c>
      <c r="D38" s="289">
        <v>21</v>
      </c>
      <c r="E38" s="300">
        <v>15</v>
      </c>
      <c r="F38" s="301">
        <f t="shared" si="2"/>
        <v>37</v>
      </c>
    </row>
    <row r="39" spans="2:6" x14ac:dyDescent="0.2">
      <c r="B39" s="303">
        <v>42064</v>
      </c>
      <c r="C39" s="289">
        <v>7</v>
      </c>
      <c r="D39" s="289">
        <v>24</v>
      </c>
      <c r="E39" s="300">
        <v>8</v>
      </c>
      <c r="F39" s="301">
        <f t="shared" si="2"/>
        <v>39</v>
      </c>
    </row>
    <row r="40" spans="2:6" x14ac:dyDescent="0.2">
      <c r="B40" s="303">
        <v>42095</v>
      </c>
      <c r="C40" s="289">
        <v>7</v>
      </c>
      <c r="D40" s="289">
        <v>21</v>
      </c>
      <c r="E40" s="300">
        <v>5</v>
      </c>
      <c r="F40" s="301">
        <f t="shared" si="2"/>
        <v>33</v>
      </c>
    </row>
    <row r="41" spans="2:6" x14ac:dyDescent="0.2">
      <c r="B41" s="303">
        <v>42125</v>
      </c>
      <c r="C41" s="289"/>
      <c r="D41" s="289">
        <v>18</v>
      </c>
      <c r="E41" s="300">
        <v>13</v>
      </c>
      <c r="F41" s="301">
        <f t="shared" si="2"/>
        <v>31</v>
      </c>
    </row>
    <row r="42" spans="2:6" x14ac:dyDescent="0.2">
      <c r="B42" s="303">
        <v>42156</v>
      </c>
      <c r="C42" s="289">
        <v>5</v>
      </c>
      <c r="D42" s="289">
        <v>22</v>
      </c>
      <c r="E42" s="300">
        <v>11</v>
      </c>
      <c r="F42" s="301">
        <f t="shared" si="2"/>
        <v>38</v>
      </c>
    </row>
    <row r="43" spans="2:6" x14ac:dyDescent="0.2">
      <c r="B43" s="303">
        <v>42186</v>
      </c>
      <c r="C43" s="289">
        <v>1</v>
      </c>
      <c r="D43" s="289">
        <v>22</v>
      </c>
      <c r="E43" s="300">
        <v>10</v>
      </c>
      <c r="F43" s="301">
        <f t="shared" si="2"/>
        <v>33</v>
      </c>
    </row>
    <row r="44" spans="2:6" x14ac:dyDescent="0.2">
      <c r="B44" s="303">
        <v>42217</v>
      </c>
      <c r="C44" s="289">
        <v>4</v>
      </c>
      <c r="D44" s="289">
        <v>27</v>
      </c>
      <c r="E44" s="300">
        <v>6</v>
      </c>
      <c r="F44" s="301">
        <f t="shared" si="2"/>
        <v>37</v>
      </c>
    </row>
    <row r="45" spans="2:6" x14ac:dyDescent="0.2">
      <c r="B45" s="303">
        <v>42248</v>
      </c>
      <c r="C45" s="289">
        <v>1</v>
      </c>
      <c r="D45" s="289">
        <v>32</v>
      </c>
      <c r="E45" s="300">
        <v>7</v>
      </c>
      <c r="F45" s="301">
        <f t="shared" si="2"/>
        <v>40</v>
      </c>
    </row>
    <row r="46" spans="2:6" x14ac:dyDescent="0.2">
      <c r="B46" s="303">
        <v>42278</v>
      </c>
      <c r="C46" s="289">
        <v>9</v>
      </c>
      <c r="D46" s="289">
        <v>21</v>
      </c>
      <c r="E46" s="300">
        <v>9</v>
      </c>
      <c r="F46" s="301">
        <f t="shared" si="2"/>
        <v>39</v>
      </c>
    </row>
    <row r="47" spans="2:6" x14ac:dyDescent="0.2">
      <c r="B47" s="303">
        <v>42309</v>
      </c>
      <c r="C47" s="289">
        <v>7</v>
      </c>
      <c r="D47" s="289">
        <v>26</v>
      </c>
      <c r="E47" s="300">
        <v>4</v>
      </c>
      <c r="F47" s="301">
        <f t="shared" si="2"/>
        <v>37</v>
      </c>
    </row>
    <row r="48" spans="2:6" x14ac:dyDescent="0.2">
      <c r="B48" s="303">
        <v>42339</v>
      </c>
      <c r="C48" s="289">
        <v>6</v>
      </c>
      <c r="D48" s="289">
        <v>21</v>
      </c>
      <c r="E48" s="300">
        <v>6</v>
      </c>
      <c r="F48" s="301">
        <f t="shared" si="2"/>
        <v>33</v>
      </c>
    </row>
    <row r="49" spans="2:6" x14ac:dyDescent="0.2">
      <c r="B49" s="296" t="s">
        <v>562</v>
      </c>
      <c r="C49" s="297">
        <f>SUM(C37:C48)</f>
        <v>50</v>
      </c>
      <c r="D49" s="297">
        <f t="shared" ref="D49:F49" si="3">SUM(D37:D48)</f>
        <v>281</v>
      </c>
      <c r="E49" s="297">
        <f t="shared" si="3"/>
        <v>106</v>
      </c>
      <c r="F49" s="299">
        <f t="shared" si="3"/>
        <v>437</v>
      </c>
    </row>
    <row r="50" spans="2:6" x14ac:dyDescent="0.2">
      <c r="B50" s="303">
        <v>42370</v>
      </c>
      <c r="C50" s="289">
        <v>4</v>
      </c>
      <c r="D50" s="289">
        <v>19</v>
      </c>
      <c r="E50" s="300">
        <v>10</v>
      </c>
      <c r="F50" s="301">
        <f t="shared" ref="F50:F84" si="4">C50+D50+E50</f>
        <v>33</v>
      </c>
    </row>
    <row r="51" spans="2:6" x14ac:dyDescent="0.2">
      <c r="B51" s="303">
        <v>42401</v>
      </c>
      <c r="C51" s="289">
        <v>17</v>
      </c>
      <c r="D51" s="289">
        <v>16</v>
      </c>
      <c r="E51" s="300">
        <v>0</v>
      </c>
      <c r="F51" s="301">
        <f t="shared" si="4"/>
        <v>33</v>
      </c>
    </row>
    <row r="52" spans="2:6" x14ac:dyDescent="0.2">
      <c r="B52" s="303">
        <v>42430</v>
      </c>
      <c r="C52" s="289">
        <v>14</v>
      </c>
      <c r="D52" s="289">
        <v>13</v>
      </c>
      <c r="E52" s="300">
        <v>13</v>
      </c>
      <c r="F52" s="301">
        <f t="shared" si="4"/>
        <v>40</v>
      </c>
    </row>
    <row r="53" spans="2:6" x14ac:dyDescent="0.2">
      <c r="B53" s="303">
        <v>42461</v>
      </c>
      <c r="C53" s="289">
        <v>8</v>
      </c>
      <c r="D53" s="289">
        <v>19</v>
      </c>
      <c r="E53" s="300">
        <v>12</v>
      </c>
      <c r="F53" s="301">
        <f t="shared" si="4"/>
        <v>39</v>
      </c>
    </row>
    <row r="54" spans="2:6" x14ac:dyDescent="0.2">
      <c r="B54" s="303">
        <v>42491</v>
      </c>
      <c r="C54" s="289">
        <v>7</v>
      </c>
      <c r="D54" s="289">
        <v>21</v>
      </c>
      <c r="E54" s="300">
        <v>12</v>
      </c>
      <c r="F54" s="301">
        <f t="shared" si="4"/>
        <v>40</v>
      </c>
    </row>
    <row r="55" spans="2:6" x14ac:dyDescent="0.2">
      <c r="B55" s="303">
        <v>42522</v>
      </c>
      <c r="C55" s="289">
        <v>7</v>
      </c>
      <c r="D55" s="289">
        <v>19</v>
      </c>
      <c r="E55" s="300">
        <v>11</v>
      </c>
      <c r="F55" s="301">
        <f t="shared" si="4"/>
        <v>37</v>
      </c>
    </row>
    <row r="56" spans="2:6" x14ac:dyDescent="0.2">
      <c r="B56" s="303">
        <v>42552</v>
      </c>
      <c r="C56" s="289">
        <v>18</v>
      </c>
      <c r="D56" s="289">
        <v>16</v>
      </c>
      <c r="E56" s="300">
        <v>12</v>
      </c>
      <c r="F56" s="301">
        <f t="shared" si="4"/>
        <v>46</v>
      </c>
    </row>
    <row r="57" spans="2:6" x14ac:dyDescent="0.2">
      <c r="B57" s="303">
        <v>42583</v>
      </c>
      <c r="C57" s="289">
        <v>12</v>
      </c>
      <c r="D57" s="289">
        <v>18</v>
      </c>
      <c r="E57" s="300">
        <v>17</v>
      </c>
      <c r="F57" s="301">
        <f t="shared" si="4"/>
        <v>47</v>
      </c>
    </row>
    <row r="58" spans="2:6" x14ac:dyDescent="0.2">
      <c r="B58" s="303">
        <v>42614</v>
      </c>
      <c r="C58" s="289">
        <v>6</v>
      </c>
      <c r="D58" s="289">
        <v>19</v>
      </c>
      <c r="E58" s="300">
        <v>13</v>
      </c>
      <c r="F58" s="301">
        <f t="shared" si="4"/>
        <v>38</v>
      </c>
    </row>
    <row r="59" spans="2:6" x14ac:dyDescent="0.2">
      <c r="B59" s="303">
        <v>42644</v>
      </c>
      <c r="C59" s="289">
        <v>10</v>
      </c>
      <c r="D59" s="289">
        <v>15</v>
      </c>
      <c r="E59" s="300">
        <v>11</v>
      </c>
      <c r="F59" s="301">
        <f t="shared" si="4"/>
        <v>36</v>
      </c>
    </row>
    <row r="60" spans="2:6" x14ac:dyDescent="0.2">
      <c r="B60" s="303">
        <v>42675</v>
      </c>
      <c r="C60" s="289">
        <v>14</v>
      </c>
      <c r="D60" s="289">
        <v>16</v>
      </c>
      <c r="E60" s="300">
        <v>12</v>
      </c>
      <c r="F60" s="301">
        <f t="shared" si="4"/>
        <v>42</v>
      </c>
    </row>
    <row r="61" spans="2:6" x14ac:dyDescent="0.2">
      <c r="B61" s="303">
        <v>42705</v>
      </c>
      <c r="C61" s="289">
        <v>14</v>
      </c>
      <c r="D61" s="289">
        <v>16</v>
      </c>
      <c r="E61" s="300">
        <v>20</v>
      </c>
      <c r="F61" s="301">
        <f t="shared" si="4"/>
        <v>50</v>
      </c>
    </row>
    <row r="62" spans="2:6" x14ac:dyDescent="0.2">
      <c r="B62" s="296" t="s">
        <v>563</v>
      </c>
      <c r="C62" s="297">
        <f>SUM(C50:C61)</f>
        <v>131</v>
      </c>
      <c r="D62" s="297">
        <f t="shared" ref="D62:F62" si="5">SUM(D50:D61)</f>
        <v>207</v>
      </c>
      <c r="E62" s="297">
        <f t="shared" si="5"/>
        <v>143</v>
      </c>
      <c r="F62" s="299">
        <f t="shared" si="5"/>
        <v>481</v>
      </c>
    </row>
    <row r="63" spans="2:6" x14ac:dyDescent="0.2">
      <c r="B63" s="303">
        <v>42736</v>
      </c>
      <c r="C63" s="289">
        <v>8</v>
      </c>
      <c r="D63" s="289">
        <v>17</v>
      </c>
      <c r="E63" s="300">
        <v>15</v>
      </c>
      <c r="F63" s="301">
        <f t="shared" si="4"/>
        <v>40</v>
      </c>
    </row>
    <row r="64" spans="2:6" x14ac:dyDescent="0.2">
      <c r="B64" s="303">
        <v>42767</v>
      </c>
      <c r="C64" s="289">
        <v>9</v>
      </c>
      <c r="D64" s="289">
        <v>11</v>
      </c>
      <c r="E64" s="300">
        <v>12</v>
      </c>
      <c r="F64" s="301">
        <f t="shared" si="4"/>
        <v>32</v>
      </c>
    </row>
    <row r="65" spans="2:6" x14ac:dyDescent="0.2">
      <c r="B65" s="303">
        <v>42795</v>
      </c>
      <c r="C65" s="289">
        <v>9</v>
      </c>
      <c r="D65" s="289">
        <v>13</v>
      </c>
      <c r="E65" s="300">
        <v>15</v>
      </c>
      <c r="F65" s="301">
        <f t="shared" si="4"/>
        <v>37</v>
      </c>
    </row>
    <row r="66" spans="2:6" x14ac:dyDescent="0.2">
      <c r="B66" s="303">
        <v>42826</v>
      </c>
      <c r="C66" s="289">
        <v>3</v>
      </c>
      <c r="D66" s="289">
        <v>17</v>
      </c>
      <c r="E66" s="300">
        <v>7</v>
      </c>
      <c r="F66" s="301">
        <f t="shared" si="4"/>
        <v>27</v>
      </c>
    </row>
    <row r="67" spans="2:6" x14ac:dyDescent="0.2">
      <c r="B67" s="303">
        <v>42856</v>
      </c>
      <c r="C67" s="289">
        <v>8</v>
      </c>
      <c r="D67" s="289">
        <v>18</v>
      </c>
      <c r="E67" s="300">
        <v>10</v>
      </c>
      <c r="F67" s="301">
        <f t="shared" si="4"/>
        <v>36</v>
      </c>
    </row>
    <row r="68" spans="2:6" x14ac:dyDescent="0.2">
      <c r="B68" s="303">
        <v>42887</v>
      </c>
      <c r="C68" s="289">
        <v>12</v>
      </c>
      <c r="D68" s="289">
        <v>19</v>
      </c>
      <c r="E68" s="300">
        <v>7</v>
      </c>
      <c r="F68" s="301">
        <f t="shared" si="4"/>
        <v>38</v>
      </c>
    </row>
    <row r="69" spans="2:6" x14ac:dyDescent="0.2">
      <c r="B69" s="303">
        <v>42917</v>
      </c>
      <c r="C69" s="289">
        <v>8</v>
      </c>
      <c r="D69" s="289">
        <v>12</v>
      </c>
      <c r="E69" s="300">
        <v>11</v>
      </c>
      <c r="F69" s="301">
        <f t="shared" si="4"/>
        <v>31</v>
      </c>
    </row>
    <row r="70" spans="2:6" x14ac:dyDescent="0.2">
      <c r="B70" s="303">
        <v>42948</v>
      </c>
      <c r="C70" s="289">
        <v>10</v>
      </c>
      <c r="D70" s="289">
        <v>13</v>
      </c>
      <c r="E70" s="300">
        <v>11</v>
      </c>
      <c r="F70" s="301">
        <f t="shared" si="4"/>
        <v>34</v>
      </c>
    </row>
    <row r="71" spans="2:6" x14ac:dyDescent="0.2">
      <c r="B71" s="303">
        <v>42979</v>
      </c>
      <c r="C71" s="289">
        <v>10</v>
      </c>
      <c r="D71" s="289">
        <v>9</v>
      </c>
      <c r="E71" s="300">
        <v>17</v>
      </c>
      <c r="F71" s="301">
        <f t="shared" si="4"/>
        <v>36</v>
      </c>
    </row>
    <row r="72" spans="2:6" x14ac:dyDescent="0.2">
      <c r="B72" s="303">
        <v>43009</v>
      </c>
      <c r="C72" s="289">
        <v>6</v>
      </c>
      <c r="D72" s="289">
        <v>14</v>
      </c>
      <c r="E72" s="300">
        <v>13</v>
      </c>
      <c r="F72" s="301">
        <f t="shared" si="4"/>
        <v>33</v>
      </c>
    </row>
    <row r="73" spans="2:6" x14ac:dyDescent="0.2">
      <c r="B73" s="303">
        <v>43040</v>
      </c>
      <c r="C73" s="289">
        <v>5</v>
      </c>
      <c r="D73" s="289">
        <v>23</v>
      </c>
      <c r="E73" s="300">
        <v>12</v>
      </c>
      <c r="F73" s="301">
        <f t="shared" si="4"/>
        <v>40</v>
      </c>
    </row>
    <row r="74" spans="2:6" x14ac:dyDescent="0.2">
      <c r="B74" s="303">
        <v>43070</v>
      </c>
      <c r="C74" s="289">
        <v>19</v>
      </c>
      <c r="D74" s="289">
        <v>22</v>
      </c>
      <c r="E74" s="300">
        <v>15</v>
      </c>
      <c r="F74" s="301">
        <f t="shared" si="4"/>
        <v>56</v>
      </c>
    </row>
    <row r="75" spans="2:6" x14ac:dyDescent="0.2">
      <c r="B75" s="304" t="s">
        <v>564</v>
      </c>
      <c r="C75" s="297">
        <f>SUM(C63:C74)</f>
        <v>107</v>
      </c>
      <c r="D75" s="297">
        <f t="shared" ref="D75:E75" si="6">SUM(D63:D74)</f>
        <v>188</v>
      </c>
      <c r="E75" s="297">
        <f t="shared" si="6"/>
        <v>145</v>
      </c>
      <c r="F75" s="299">
        <f t="shared" si="4"/>
        <v>440</v>
      </c>
    </row>
    <row r="76" spans="2:6" x14ac:dyDescent="0.2">
      <c r="B76" s="303">
        <v>43101</v>
      </c>
      <c r="C76" s="289">
        <v>13</v>
      </c>
      <c r="D76" s="289">
        <v>23</v>
      </c>
      <c r="E76" s="300">
        <v>10</v>
      </c>
      <c r="F76" s="301">
        <f t="shared" si="4"/>
        <v>46</v>
      </c>
    </row>
    <row r="77" spans="2:6" x14ac:dyDescent="0.2">
      <c r="B77" s="303">
        <v>43132</v>
      </c>
      <c r="C77" s="289">
        <v>16</v>
      </c>
      <c r="D77" s="289">
        <v>22</v>
      </c>
      <c r="E77" s="300">
        <v>23</v>
      </c>
      <c r="F77" s="301">
        <f t="shared" si="4"/>
        <v>61</v>
      </c>
    </row>
    <row r="78" spans="2:6" x14ac:dyDescent="0.2">
      <c r="B78" s="303">
        <v>43160</v>
      </c>
      <c r="C78" s="289">
        <v>14</v>
      </c>
      <c r="D78" s="289">
        <v>19</v>
      </c>
      <c r="E78" s="300">
        <v>11</v>
      </c>
      <c r="F78" s="301">
        <f t="shared" si="4"/>
        <v>44</v>
      </c>
    </row>
    <row r="79" spans="2:6" x14ac:dyDescent="0.2">
      <c r="B79" s="303">
        <v>43191</v>
      </c>
      <c r="C79" s="289">
        <v>10</v>
      </c>
      <c r="D79" s="289">
        <v>18</v>
      </c>
      <c r="E79" s="300">
        <v>11</v>
      </c>
      <c r="F79" s="301">
        <f t="shared" si="4"/>
        <v>39</v>
      </c>
    </row>
    <row r="80" spans="2:6" x14ac:dyDescent="0.2">
      <c r="B80" s="303">
        <v>43221</v>
      </c>
      <c r="C80" s="289">
        <v>22</v>
      </c>
      <c r="D80" s="289">
        <v>9</v>
      </c>
      <c r="E80" s="300">
        <v>9</v>
      </c>
      <c r="F80" s="301">
        <f t="shared" si="4"/>
        <v>40</v>
      </c>
    </row>
    <row r="81" spans="2:6" x14ac:dyDescent="0.2">
      <c r="B81" s="303">
        <v>43252</v>
      </c>
      <c r="C81" s="289">
        <v>27</v>
      </c>
      <c r="D81" s="289">
        <v>18</v>
      </c>
      <c r="E81" s="300">
        <v>10</v>
      </c>
      <c r="F81" s="301">
        <f t="shared" si="4"/>
        <v>55</v>
      </c>
    </row>
    <row r="82" spans="2:6" x14ac:dyDescent="0.2">
      <c r="B82" s="303">
        <v>43282</v>
      </c>
      <c r="C82" s="289">
        <v>15</v>
      </c>
      <c r="D82" s="289">
        <v>20</v>
      </c>
      <c r="E82" s="300">
        <v>19</v>
      </c>
      <c r="F82" s="301">
        <f t="shared" si="4"/>
        <v>54</v>
      </c>
    </row>
    <row r="83" spans="2:6" x14ac:dyDescent="0.2">
      <c r="B83" s="303">
        <v>43313</v>
      </c>
      <c r="C83" s="289">
        <v>17</v>
      </c>
      <c r="D83" s="289">
        <v>40</v>
      </c>
      <c r="E83" s="300">
        <v>17</v>
      </c>
      <c r="F83" s="301">
        <f t="shared" si="4"/>
        <v>74</v>
      </c>
    </row>
    <row r="84" spans="2:6" x14ac:dyDescent="0.2">
      <c r="B84" s="303">
        <v>43344</v>
      </c>
      <c r="C84" s="289">
        <v>16</v>
      </c>
      <c r="D84" s="289">
        <v>31</v>
      </c>
      <c r="E84" s="300">
        <v>3</v>
      </c>
      <c r="F84" s="301">
        <f t="shared" si="4"/>
        <v>50</v>
      </c>
    </row>
    <row r="85" spans="2:6" x14ac:dyDescent="0.2">
      <c r="B85" s="304" t="s">
        <v>641</v>
      </c>
      <c r="C85" s="297">
        <f>SUM(C76:C84)</f>
        <v>150</v>
      </c>
      <c r="D85" s="297">
        <f t="shared" ref="D85:E85" si="7">SUM(D76:D84)</f>
        <v>200</v>
      </c>
      <c r="E85" s="297">
        <f t="shared" si="7"/>
        <v>113</v>
      </c>
      <c r="F85" s="299">
        <f>SUM(F76:F84)</f>
        <v>463</v>
      </c>
    </row>
    <row r="86" spans="2:6" x14ac:dyDescent="0.2">
      <c r="B86" s="188" t="s">
        <v>493</v>
      </c>
    </row>
    <row r="87" spans="2:6" x14ac:dyDescent="0.2">
      <c r="B87" s="188" t="s">
        <v>503</v>
      </c>
    </row>
  </sheetData>
  <mergeCells count="4">
    <mergeCell ref="B5:F5"/>
    <mergeCell ref="B6:F6"/>
    <mergeCell ref="B8:B9"/>
    <mergeCell ref="C8:F8"/>
  </mergeCells>
  <hyperlinks>
    <hyperlink ref="H5" location="'Índice STJ'!A1" display="'Índice STJ'!A1"/>
  </hyperlinks>
  <pageMargins left="0.7" right="0.7" top="0.75" bottom="0.75" header="0.3" footer="0.3"/>
  <ignoredErrors>
    <ignoredError sqref="F11:F22 F24 C23:E23" formulaRange="1"/>
    <ignoredError sqref="F23 F49 F62"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9"/>
  <sheetViews>
    <sheetView showGridLines="0" zoomScaleNormal="100" workbookViewId="0"/>
  </sheetViews>
  <sheetFormatPr baseColWidth="10" defaultColWidth="11.42578125" defaultRowHeight="12" x14ac:dyDescent="0.2"/>
  <cols>
    <col min="1" max="1" width="6" style="188" customWidth="1"/>
    <col min="2" max="16384" width="11.42578125" style="188"/>
  </cols>
  <sheetData>
    <row r="2" spans="1:7" x14ac:dyDescent="0.2">
      <c r="A2" s="217" t="s">
        <v>121</v>
      </c>
    </row>
    <row r="3" spans="1:7" x14ac:dyDescent="0.2">
      <c r="A3" s="217" t="s">
        <v>122</v>
      </c>
    </row>
    <row r="5" spans="1:7" ht="27.75" customHeight="1" x14ac:dyDescent="0.2">
      <c r="B5" s="489" t="s">
        <v>565</v>
      </c>
      <c r="C5" s="489"/>
      <c r="D5" s="489"/>
      <c r="E5" s="489"/>
      <c r="G5" s="381" t="s">
        <v>598</v>
      </c>
    </row>
    <row r="6" spans="1:7" ht="12.75" x14ac:dyDescent="0.2">
      <c r="B6" s="425" t="s">
        <v>643</v>
      </c>
      <c r="C6" s="425"/>
      <c r="D6" s="425"/>
      <c r="E6" s="425"/>
    </row>
    <row r="8" spans="1:7" ht="27.75" customHeight="1" x14ac:dyDescent="0.2">
      <c r="B8" s="494" t="s">
        <v>546</v>
      </c>
      <c r="C8" s="491" t="s">
        <v>566</v>
      </c>
      <c r="D8" s="485"/>
      <c r="E8" s="486"/>
    </row>
    <row r="9" spans="1:7" x14ac:dyDescent="0.2">
      <c r="B9" s="495"/>
      <c r="C9" s="305" t="s">
        <v>550</v>
      </c>
      <c r="D9" s="305" t="s">
        <v>551</v>
      </c>
      <c r="E9" s="306" t="s">
        <v>115</v>
      </c>
    </row>
    <row r="10" spans="1:7" x14ac:dyDescent="0.2">
      <c r="B10" s="496" t="s">
        <v>567</v>
      </c>
      <c r="C10" s="497"/>
      <c r="D10" s="498"/>
      <c r="E10" s="84">
        <f>105378+4602+2837+2889+4557+2387</f>
        <v>122650</v>
      </c>
    </row>
    <row r="11" spans="1:7" x14ac:dyDescent="0.2">
      <c r="B11" s="499">
        <v>2012</v>
      </c>
      <c r="C11" s="500"/>
      <c r="D11" s="501"/>
      <c r="E11" s="84">
        <v>32605</v>
      </c>
    </row>
    <row r="12" spans="1:7" x14ac:dyDescent="0.2">
      <c r="B12" s="281">
        <v>41275</v>
      </c>
      <c r="C12" s="281"/>
      <c r="D12" s="281"/>
      <c r="E12" s="287">
        <v>2532</v>
      </c>
    </row>
    <row r="13" spans="1:7" x14ac:dyDescent="0.2">
      <c r="B13" s="281">
        <v>41306</v>
      </c>
      <c r="C13" s="281"/>
      <c r="D13" s="281"/>
      <c r="E13" s="287">
        <v>2439</v>
      </c>
    </row>
    <row r="14" spans="1:7" x14ac:dyDescent="0.2">
      <c r="B14" s="281">
        <v>41334</v>
      </c>
      <c r="C14" s="281"/>
      <c r="D14" s="281"/>
      <c r="E14" s="287">
        <v>2431</v>
      </c>
    </row>
    <row r="15" spans="1:7" x14ac:dyDescent="0.2">
      <c r="B15" s="281">
        <v>41365</v>
      </c>
      <c r="C15" s="281"/>
      <c r="D15" s="281"/>
      <c r="E15" s="287">
        <v>1851</v>
      </c>
    </row>
    <row r="16" spans="1:7" x14ac:dyDescent="0.2">
      <c r="B16" s="281">
        <v>41395</v>
      </c>
      <c r="C16" s="281"/>
      <c r="D16" s="281"/>
      <c r="E16" s="287">
        <v>2369</v>
      </c>
    </row>
    <row r="17" spans="2:5" x14ac:dyDescent="0.2">
      <c r="B17" s="281">
        <v>41426</v>
      </c>
      <c r="C17" s="281"/>
      <c r="D17" s="281"/>
      <c r="E17" s="287">
        <v>2281</v>
      </c>
    </row>
    <row r="18" spans="2:5" x14ac:dyDescent="0.2">
      <c r="B18" s="281">
        <v>41456</v>
      </c>
      <c r="C18" s="281"/>
      <c r="D18" s="281"/>
      <c r="E18" s="287">
        <v>2297</v>
      </c>
    </row>
    <row r="19" spans="2:5" x14ac:dyDescent="0.2">
      <c r="B19" s="281">
        <v>41487</v>
      </c>
      <c r="C19" s="281"/>
      <c r="D19" s="281"/>
      <c r="E19" s="287">
        <v>1478</v>
      </c>
    </row>
    <row r="20" spans="2:5" x14ac:dyDescent="0.2">
      <c r="B20" s="281">
        <v>41518</v>
      </c>
      <c r="C20" s="281"/>
      <c r="D20" s="281"/>
      <c r="E20" s="287">
        <v>1310</v>
      </c>
    </row>
    <row r="21" spans="2:5" x14ac:dyDescent="0.2">
      <c r="B21" s="281">
        <v>41548</v>
      </c>
      <c r="C21" s="281"/>
      <c r="D21" s="281"/>
      <c r="E21" s="287">
        <v>1141</v>
      </c>
    </row>
    <row r="22" spans="2:5" x14ac:dyDescent="0.2">
      <c r="B22" s="281">
        <v>41579</v>
      </c>
      <c r="C22" s="281"/>
      <c r="D22" s="281"/>
      <c r="E22" s="287">
        <v>925</v>
      </c>
    </row>
    <row r="23" spans="2:5" x14ac:dyDescent="0.2">
      <c r="B23" s="281">
        <v>41609</v>
      </c>
      <c r="C23" s="281"/>
      <c r="D23" s="281"/>
      <c r="E23" s="287">
        <v>2271</v>
      </c>
    </row>
    <row r="24" spans="2:5" x14ac:dyDescent="0.2">
      <c r="B24" s="499">
        <v>2013</v>
      </c>
      <c r="C24" s="500"/>
      <c r="D24" s="501"/>
      <c r="E24" s="84">
        <f>SUM(E12:E23)</f>
        <v>23325</v>
      </c>
    </row>
    <row r="25" spans="2:5" x14ac:dyDescent="0.2">
      <c r="B25" s="281">
        <v>41640</v>
      </c>
      <c r="C25" s="281"/>
      <c r="D25" s="281"/>
      <c r="E25" s="287">
        <v>2624</v>
      </c>
    </row>
    <row r="26" spans="2:5" x14ac:dyDescent="0.2">
      <c r="B26" s="281">
        <v>41671</v>
      </c>
      <c r="C26" s="281"/>
      <c r="D26" s="281"/>
      <c r="E26" s="287">
        <v>1598</v>
      </c>
    </row>
    <row r="27" spans="2:5" x14ac:dyDescent="0.2">
      <c r="B27" s="281">
        <v>41699</v>
      </c>
      <c r="C27" s="281"/>
      <c r="D27" s="281"/>
      <c r="E27" s="287">
        <v>1914</v>
      </c>
    </row>
    <row r="28" spans="2:5" x14ac:dyDescent="0.2">
      <c r="B28" s="281">
        <v>41730</v>
      </c>
      <c r="C28" s="281"/>
      <c r="D28" s="281"/>
      <c r="E28" s="287">
        <v>1065</v>
      </c>
    </row>
    <row r="29" spans="2:5" x14ac:dyDescent="0.2">
      <c r="B29" s="281">
        <v>41760</v>
      </c>
      <c r="C29" s="281"/>
      <c r="D29" s="281"/>
      <c r="E29" s="287">
        <v>1919</v>
      </c>
    </row>
    <row r="30" spans="2:5" x14ac:dyDescent="0.2">
      <c r="B30" s="281">
        <v>41791</v>
      </c>
      <c r="C30" s="281"/>
      <c r="D30" s="281"/>
      <c r="E30" s="287">
        <v>1580</v>
      </c>
    </row>
    <row r="31" spans="2:5" x14ac:dyDescent="0.2">
      <c r="B31" s="281">
        <v>41821</v>
      </c>
      <c r="C31" s="281"/>
      <c r="D31" s="281"/>
      <c r="E31" s="287">
        <v>1542</v>
      </c>
    </row>
    <row r="32" spans="2:5" x14ac:dyDescent="0.2">
      <c r="B32" s="281">
        <v>41852</v>
      </c>
      <c r="C32" s="281"/>
      <c r="D32" s="281"/>
      <c r="E32" s="287">
        <v>1606</v>
      </c>
    </row>
    <row r="33" spans="2:5" x14ac:dyDescent="0.2">
      <c r="B33" s="281">
        <v>41883</v>
      </c>
      <c r="C33" s="281"/>
      <c r="D33" s="281"/>
      <c r="E33" s="287">
        <v>2676</v>
      </c>
    </row>
    <row r="34" spans="2:5" x14ac:dyDescent="0.2">
      <c r="B34" s="307">
        <v>41913</v>
      </c>
      <c r="C34" s="307"/>
      <c r="D34" s="307"/>
      <c r="E34" s="287">
        <v>2626</v>
      </c>
    </row>
    <row r="35" spans="2:5" x14ac:dyDescent="0.2">
      <c r="B35" s="303">
        <v>41944</v>
      </c>
      <c r="C35" s="303"/>
      <c r="D35" s="303"/>
      <c r="E35" s="287">
        <v>2422</v>
      </c>
    </row>
    <row r="36" spans="2:5" x14ac:dyDescent="0.2">
      <c r="B36" s="303">
        <v>41974</v>
      </c>
      <c r="C36" s="303"/>
      <c r="D36" s="303"/>
      <c r="E36" s="287">
        <v>1349</v>
      </c>
    </row>
    <row r="37" spans="2:5" x14ac:dyDescent="0.2">
      <c r="B37" s="499">
        <v>2014</v>
      </c>
      <c r="C37" s="500"/>
      <c r="D37" s="501"/>
      <c r="E37" s="84">
        <f>SUM(E25:E36)</f>
        <v>22921</v>
      </c>
    </row>
    <row r="38" spans="2:5" x14ac:dyDescent="0.2">
      <c r="B38" s="307">
        <v>42005</v>
      </c>
      <c r="C38" s="307"/>
      <c r="D38" s="307"/>
      <c r="E38" s="287">
        <v>2382</v>
      </c>
    </row>
    <row r="39" spans="2:5" x14ac:dyDescent="0.2">
      <c r="B39" s="281">
        <v>42036</v>
      </c>
      <c r="C39" s="281"/>
      <c r="D39" s="281"/>
      <c r="E39" s="287">
        <v>3962</v>
      </c>
    </row>
    <row r="40" spans="2:5" x14ac:dyDescent="0.2">
      <c r="B40" s="281">
        <v>42064</v>
      </c>
      <c r="C40" s="281"/>
      <c r="D40" s="281"/>
      <c r="E40" s="287">
        <v>2652</v>
      </c>
    </row>
    <row r="41" spans="2:5" x14ac:dyDescent="0.2">
      <c r="B41" s="281">
        <v>42095</v>
      </c>
      <c r="C41" s="281"/>
      <c r="D41" s="281"/>
      <c r="E41" s="287">
        <v>3302</v>
      </c>
    </row>
    <row r="42" spans="2:5" x14ac:dyDescent="0.2">
      <c r="B42" s="281">
        <v>42125</v>
      </c>
      <c r="C42" s="281"/>
      <c r="D42" s="281"/>
      <c r="E42" s="287">
        <v>1564</v>
      </c>
    </row>
    <row r="43" spans="2:5" x14ac:dyDescent="0.2">
      <c r="B43" s="281">
        <v>42156</v>
      </c>
      <c r="C43" s="281"/>
      <c r="D43" s="281"/>
      <c r="E43" s="287">
        <v>2459</v>
      </c>
    </row>
    <row r="44" spans="2:5" x14ac:dyDescent="0.2">
      <c r="B44" s="281">
        <v>42186</v>
      </c>
      <c r="C44" s="281"/>
      <c r="D44" s="281"/>
      <c r="E44" s="287">
        <v>1307</v>
      </c>
    </row>
    <row r="45" spans="2:5" x14ac:dyDescent="0.2">
      <c r="B45" s="281">
        <v>42217</v>
      </c>
      <c r="C45" s="281"/>
      <c r="D45" s="281"/>
      <c r="E45" s="287">
        <v>2005</v>
      </c>
    </row>
    <row r="46" spans="2:5" x14ac:dyDescent="0.2">
      <c r="B46" s="281">
        <v>42248</v>
      </c>
      <c r="C46" s="281"/>
      <c r="D46" s="281"/>
      <c r="E46" s="287">
        <v>1605</v>
      </c>
    </row>
    <row r="47" spans="2:5" x14ac:dyDescent="0.2">
      <c r="B47" s="281">
        <v>42278</v>
      </c>
      <c r="C47" s="281"/>
      <c r="D47" s="281"/>
      <c r="E47" s="287">
        <v>5170</v>
      </c>
    </row>
    <row r="48" spans="2:5" x14ac:dyDescent="0.2">
      <c r="B48" s="281">
        <v>42309</v>
      </c>
      <c r="C48" s="281"/>
      <c r="D48" s="281"/>
      <c r="E48" s="287">
        <v>2737</v>
      </c>
    </row>
    <row r="49" spans="2:5" x14ac:dyDescent="0.2">
      <c r="B49" s="281">
        <v>42339</v>
      </c>
      <c r="C49" s="281"/>
      <c r="D49" s="281"/>
      <c r="E49" s="287">
        <v>1802</v>
      </c>
    </row>
    <row r="50" spans="2:5" x14ac:dyDescent="0.2">
      <c r="B50" s="499">
        <v>2015</v>
      </c>
      <c r="C50" s="500"/>
      <c r="D50" s="501"/>
      <c r="E50" s="308">
        <f>SUM(E38:E49)</f>
        <v>30947</v>
      </c>
    </row>
    <row r="51" spans="2:5" x14ac:dyDescent="0.2">
      <c r="B51" s="281">
        <v>42370</v>
      </c>
      <c r="C51" s="281"/>
      <c r="D51" s="281"/>
      <c r="E51" s="287">
        <v>3979</v>
      </c>
    </row>
    <row r="52" spans="2:5" x14ac:dyDescent="0.2">
      <c r="B52" s="281">
        <v>42401</v>
      </c>
      <c r="C52" s="281"/>
      <c r="D52" s="281"/>
      <c r="E52" s="287">
        <v>4366</v>
      </c>
    </row>
    <row r="53" spans="2:5" x14ac:dyDescent="0.2">
      <c r="B53" s="281">
        <v>42430</v>
      </c>
      <c r="C53" s="281"/>
      <c r="D53" s="281"/>
      <c r="E53" s="287">
        <v>2056</v>
      </c>
    </row>
    <row r="54" spans="2:5" x14ac:dyDescent="0.2">
      <c r="B54" s="281">
        <v>42461</v>
      </c>
      <c r="C54" s="281"/>
      <c r="D54" s="281"/>
      <c r="E54" s="287">
        <v>2454</v>
      </c>
    </row>
    <row r="55" spans="2:5" x14ac:dyDescent="0.2">
      <c r="B55" s="281">
        <v>42491</v>
      </c>
      <c r="C55" s="287">
        <v>1021</v>
      </c>
      <c r="D55" s="287">
        <v>834</v>
      </c>
      <c r="E55" s="287">
        <f t="shared" ref="E55:E62" si="0">C55+D55</f>
        <v>1855</v>
      </c>
    </row>
    <row r="56" spans="2:5" x14ac:dyDescent="0.2">
      <c r="B56" s="281">
        <v>42522</v>
      </c>
      <c r="C56" s="287">
        <v>983</v>
      </c>
      <c r="D56" s="287">
        <v>924</v>
      </c>
      <c r="E56" s="287">
        <f t="shared" si="0"/>
        <v>1907</v>
      </c>
    </row>
    <row r="57" spans="2:5" x14ac:dyDescent="0.2">
      <c r="B57" s="281">
        <v>42552</v>
      </c>
      <c r="C57" s="287">
        <v>1011</v>
      </c>
      <c r="D57" s="287">
        <v>872</v>
      </c>
      <c r="E57" s="287">
        <f t="shared" si="0"/>
        <v>1883</v>
      </c>
    </row>
    <row r="58" spans="2:5" x14ac:dyDescent="0.2">
      <c r="B58" s="281">
        <v>42583</v>
      </c>
      <c r="C58" s="287">
        <v>2375</v>
      </c>
      <c r="D58" s="287">
        <v>1728</v>
      </c>
      <c r="E58" s="287">
        <f t="shared" si="0"/>
        <v>4103</v>
      </c>
    </row>
    <row r="59" spans="2:5" x14ac:dyDescent="0.2">
      <c r="B59" s="281">
        <v>42614</v>
      </c>
      <c r="C59" s="287">
        <v>993</v>
      </c>
      <c r="D59" s="287">
        <v>820</v>
      </c>
      <c r="E59" s="287">
        <f t="shared" si="0"/>
        <v>1813</v>
      </c>
    </row>
    <row r="60" spans="2:5" x14ac:dyDescent="0.2">
      <c r="B60" s="281">
        <v>42644</v>
      </c>
      <c r="C60" s="287">
        <v>783</v>
      </c>
      <c r="D60" s="287">
        <v>848</v>
      </c>
      <c r="E60" s="287">
        <f t="shared" si="0"/>
        <v>1631</v>
      </c>
    </row>
    <row r="61" spans="2:5" x14ac:dyDescent="0.2">
      <c r="B61" s="281">
        <v>42675</v>
      </c>
      <c r="C61" s="287">
        <v>497</v>
      </c>
      <c r="D61" s="287">
        <v>326</v>
      </c>
      <c r="E61" s="287">
        <f t="shared" si="0"/>
        <v>823</v>
      </c>
    </row>
    <row r="62" spans="2:5" x14ac:dyDescent="0.2">
      <c r="B62" s="281">
        <v>42705</v>
      </c>
      <c r="C62" s="287">
        <v>1219</v>
      </c>
      <c r="D62" s="287">
        <v>923</v>
      </c>
      <c r="E62" s="287">
        <f t="shared" si="0"/>
        <v>2142</v>
      </c>
    </row>
    <row r="63" spans="2:5" x14ac:dyDescent="0.2">
      <c r="B63" s="499">
        <v>2016</v>
      </c>
      <c r="C63" s="500"/>
      <c r="D63" s="501"/>
      <c r="E63" s="84">
        <f>SUM(E51:E62)</f>
        <v>29012</v>
      </c>
    </row>
    <row r="64" spans="2:5" x14ac:dyDescent="0.2">
      <c r="B64" s="281">
        <v>42736</v>
      </c>
      <c r="C64" s="287">
        <v>1817</v>
      </c>
      <c r="D64" s="287">
        <v>1272</v>
      </c>
      <c r="E64" s="287">
        <f t="shared" ref="E64:E75" si="1">C64+D64</f>
        <v>3089</v>
      </c>
    </row>
    <row r="65" spans="2:5" x14ac:dyDescent="0.2">
      <c r="B65" s="281">
        <v>42767</v>
      </c>
      <c r="C65" s="287">
        <v>1645</v>
      </c>
      <c r="D65" s="287">
        <v>1289</v>
      </c>
      <c r="E65" s="287">
        <f t="shared" si="1"/>
        <v>2934</v>
      </c>
    </row>
    <row r="66" spans="2:5" x14ac:dyDescent="0.2">
      <c r="B66" s="281">
        <v>42795</v>
      </c>
      <c r="C66" s="287">
        <v>1362</v>
      </c>
      <c r="D66" s="287">
        <v>1006</v>
      </c>
      <c r="E66" s="287">
        <f t="shared" si="1"/>
        <v>2368</v>
      </c>
    </row>
    <row r="67" spans="2:5" x14ac:dyDescent="0.2">
      <c r="B67" s="281">
        <v>42826</v>
      </c>
      <c r="C67" s="287">
        <v>718</v>
      </c>
      <c r="D67" s="287">
        <v>604</v>
      </c>
      <c r="E67" s="287">
        <f t="shared" si="1"/>
        <v>1322</v>
      </c>
    </row>
    <row r="68" spans="2:5" x14ac:dyDescent="0.2">
      <c r="B68" s="281">
        <v>42856</v>
      </c>
      <c r="C68" s="287">
        <v>762</v>
      </c>
      <c r="D68" s="287">
        <v>531</v>
      </c>
      <c r="E68" s="287">
        <f t="shared" si="1"/>
        <v>1293</v>
      </c>
    </row>
    <row r="69" spans="2:5" x14ac:dyDescent="0.2">
      <c r="B69" s="281">
        <v>42887</v>
      </c>
      <c r="C69" s="287">
        <v>919</v>
      </c>
      <c r="D69" s="287">
        <v>611</v>
      </c>
      <c r="E69" s="287">
        <f t="shared" si="1"/>
        <v>1530</v>
      </c>
    </row>
    <row r="70" spans="2:5" x14ac:dyDescent="0.2">
      <c r="B70" s="281">
        <v>42917</v>
      </c>
      <c r="C70" s="287">
        <v>956</v>
      </c>
      <c r="D70" s="287">
        <v>639</v>
      </c>
      <c r="E70" s="287">
        <f t="shared" si="1"/>
        <v>1595</v>
      </c>
    </row>
    <row r="71" spans="2:5" x14ac:dyDescent="0.2">
      <c r="B71" s="281">
        <v>42948</v>
      </c>
      <c r="C71" s="287">
        <v>751</v>
      </c>
      <c r="D71" s="287">
        <v>503</v>
      </c>
      <c r="E71" s="287">
        <f t="shared" si="1"/>
        <v>1254</v>
      </c>
    </row>
    <row r="72" spans="2:5" x14ac:dyDescent="0.2">
      <c r="B72" s="281">
        <v>42979</v>
      </c>
      <c r="C72" s="287">
        <v>863</v>
      </c>
      <c r="D72" s="287">
        <v>564</v>
      </c>
      <c r="E72" s="287">
        <f t="shared" si="1"/>
        <v>1427</v>
      </c>
    </row>
    <row r="73" spans="2:5" x14ac:dyDescent="0.2">
      <c r="B73" s="281">
        <v>43009</v>
      </c>
      <c r="C73" s="287">
        <v>352</v>
      </c>
      <c r="D73" s="287">
        <v>264</v>
      </c>
      <c r="E73" s="287">
        <f t="shared" si="1"/>
        <v>616</v>
      </c>
    </row>
    <row r="74" spans="2:5" x14ac:dyDescent="0.2">
      <c r="B74" s="281">
        <v>43040</v>
      </c>
      <c r="C74" s="287">
        <v>561</v>
      </c>
      <c r="D74" s="287">
        <v>386</v>
      </c>
      <c r="E74" s="287">
        <f t="shared" si="1"/>
        <v>947</v>
      </c>
    </row>
    <row r="75" spans="2:5" x14ac:dyDescent="0.2">
      <c r="B75" s="281">
        <v>43070</v>
      </c>
      <c r="C75" s="287">
        <v>660</v>
      </c>
      <c r="D75" s="287">
        <v>615</v>
      </c>
      <c r="E75" s="287">
        <f t="shared" si="1"/>
        <v>1275</v>
      </c>
    </row>
    <row r="76" spans="2:5" x14ac:dyDescent="0.2">
      <c r="B76" s="309">
        <v>2017</v>
      </c>
      <c r="C76" s="310">
        <f>SUM(C64:C75)</f>
        <v>11366</v>
      </c>
      <c r="D76" s="310">
        <f t="shared" ref="D76:E76" si="2">SUM(D64:D75)</f>
        <v>8284</v>
      </c>
      <c r="E76" s="310">
        <f t="shared" si="2"/>
        <v>19650</v>
      </c>
    </row>
    <row r="77" spans="2:5" x14ac:dyDescent="0.2">
      <c r="B77" s="281">
        <v>43101</v>
      </c>
      <c r="C77" s="287">
        <v>777</v>
      </c>
      <c r="D77" s="287">
        <v>678</v>
      </c>
      <c r="E77" s="287">
        <f>C77+D77</f>
        <v>1455</v>
      </c>
    </row>
    <row r="78" spans="2:5" x14ac:dyDescent="0.2">
      <c r="B78" s="281">
        <v>43132</v>
      </c>
      <c r="C78" s="287">
        <v>979</v>
      </c>
      <c r="D78" s="287">
        <v>837</v>
      </c>
      <c r="E78" s="287">
        <f>C78+D78</f>
        <v>1816</v>
      </c>
    </row>
    <row r="79" spans="2:5" x14ac:dyDescent="0.2">
      <c r="B79" s="281">
        <v>43160</v>
      </c>
      <c r="C79" s="287">
        <v>1375</v>
      </c>
      <c r="D79" s="287">
        <v>894</v>
      </c>
      <c r="E79" s="287">
        <f>C79+D79</f>
        <v>2269</v>
      </c>
    </row>
    <row r="80" spans="2:5" x14ac:dyDescent="0.2">
      <c r="B80" s="281">
        <v>43191</v>
      </c>
      <c r="C80" s="287">
        <v>1043</v>
      </c>
      <c r="D80" s="287">
        <v>596</v>
      </c>
      <c r="E80" s="287">
        <f t="shared" ref="E80" si="3">C80+D80</f>
        <v>1639</v>
      </c>
    </row>
    <row r="81" spans="2:5" x14ac:dyDescent="0.2">
      <c r="B81" s="281">
        <v>43221</v>
      </c>
      <c r="C81" s="287">
        <v>760</v>
      </c>
      <c r="D81" s="287">
        <v>451</v>
      </c>
      <c r="E81" s="287">
        <f>C81+D81</f>
        <v>1211</v>
      </c>
    </row>
    <row r="82" spans="2:5" x14ac:dyDescent="0.2">
      <c r="B82" s="281">
        <v>43252</v>
      </c>
      <c r="C82" s="287">
        <v>1059</v>
      </c>
      <c r="D82" s="287">
        <v>680</v>
      </c>
      <c r="E82" s="287">
        <f t="shared" ref="E82:E85" si="4">C82+D82</f>
        <v>1739</v>
      </c>
    </row>
    <row r="83" spans="2:5" x14ac:dyDescent="0.2">
      <c r="B83" s="281">
        <v>43282</v>
      </c>
      <c r="C83" s="287">
        <v>968</v>
      </c>
      <c r="D83" s="287">
        <v>597</v>
      </c>
      <c r="E83" s="287">
        <f t="shared" si="4"/>
        <v>1565</v>
      </c>
    </row>
    <row r="84" spans="2:5" x14ac:dyDescent="0.2">
      <c r="B84" s="281">
        <v>43313</v>
      </c>
      <c r="C84" s="287">
        <v>1231</v>
      </c>
      <c r="D84" s="287">
        <v>879</v>
      </c>
      <c r="E84" s="287">
        <f t="shared" si="4"/>
        <v>2110</v>
      </c>
    </row>
    <row r="85" spans="2:5" x14ac:dyDescent="0.2">
      <c r="B85" s="281">
        <v>43344</v>
      </c>
      <c r="C85" s="287">
        <v>1614</v>
      </c>
      <c r="D85" s="287">
        <v>1116</v>
      </c>
      <c r="E85" s="287">
        <f t="shared" si="4"/>
        <v>2730</v>
      </c>
    </row>
    <row r="86" spans="2:5" x14ac:dyDescent="0.2">
      <c r="B86" s="309" t="s">
        <v>641</v>
      </c>
      <c r="C86" s="310">
        <f>SUM(C77:C85)</f>
        <v>9806</v>
      </c>
      <c r="D86" s="310">
        <f t="shared" ref="D86:E86" si="5">SUM(D77:D85)</f>
        <v>6728</v>
      </c>
      <c r="E86" s="310">
        <f t="shared" si="5"/>
        <v>16534</v>
      </c>
    </row>
    <row r="87" spans="2:5" x14ac:dyDescent="0.2">
      <c r="B87" s="502" t="s">
        <v>43</v>
      </c>
      <c r="C87" s="502"/>
      <c r="D87" s="502"/>
      <c r="E87" s="311">
        <f>E10+E11+E24+E37+E50+E63+E76+E86</f>
        <v>297644</v>
      </c>
    </row>
    <row r="88" spans="2:5" x14ac:dyDescent="0.2">
      <c r="B88" s="188" t="s">
        <v>493</v>
      </c>
    </row>
    <row r="89" spans="2:5" ht="52.5" customHeight="1" x14ac:dyDescent="0.2">
      <c r="B89" s="434" t="s">
        <v>568</v>
      </c>
      <c r="C89" s="434"/>
      <c r="D89" s="434"/>
      <c r="E89" s="434"/>
    </row>
  </sheetData>
  <mergeCells count="12">
    <mergeCell ref="B89:E89"/>
    <mergeCell ref="B5:E5"/>
    <mergeCell ref="B6:E6"/>
    <mergeCell ref="B8:B9"/>
    <mergeCell ref="C8:E8"/>
    <mergeCell ref="B10:D10"/>
    <mergeCell ref="B11:D11"/>
    <mergeCell ref="B24:D24"/>
    <mergeCell ref="B37:D37"/>
    <mergeCell ref="B50:D50"/>
    <mergeCell ref="B63:D63"/>
    <mergeCell ref="B87:D87"/>
  </mergeCells>
  <hyperlinks>
    <hyperlink ref="G5" location="'Índice STJ'!A1" display="'Índice STJ'!A1"/>
  </hyperlinks>
  <pageMargins left="0.7" right="0.7" top="0.75" bottom="0.75" header="0.3" footer="0.3"/>
  <ignoredErrors>
    <ignoredError sqref="E24" formulaRange="1"/>
    <ignoredError sqref="E63 E76"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8"/>
  <sheetViews>
    <sheetView showGridLines="0" zoomScaleNormal="100" workbookViewId="0"/>
  </sheetViews>
  <sheetFormatPr baseColWidth="10" defaultColWidth="11.42578125" defaultRowHeight="12" x14ac:dyDescent="0.2"/>
  <cols>
    <col min="1" max="1" width="6" style="188" customWidth="1"/>
    <col min="2" max="16384" width="11.42578125" style="188"/>
  </cols>
  <sheetData>
    <row r="2" spans="1:14" x14ac:dyDescent="0.2">
      <c r="A2" s="217" t="s">
        <v>121</v>
      </c>
    </row>
    <row r="3" spans="1:14" x14ac:dyDescent="0.2">
      <c r="A3" s="217" t="s">
        <v>122</v>
      </c>
    </row>
    <row r="5" spans="1:14" ht="12.75" x14ac:dyDescent="0.2">
      <c r="B5" s="425" t="s">
        <v>569</v>
      </c>
      <c r="C5" s="425"/>
      <c r="D5" s="425"/>
      <c r="E5" s="425"/>
      <c r="F5" s="425"/>
      <c r="G5" s="425"/>
      <c r="H5" s="425"/>
      <c r="I5" s="425"/>
      <c r="J5" s="425"/>
      <c r="K5" s="425"/>
      <c r="L5" s="425"/>
      <c r="N5" s="381" t="s">
        <v>598</v>
      </c>
    </row>
    <row r="6" spans="1:14" ht="12.75" x14ac:dyDescent="0.2">
      <c r="B6" s="425" t="s">
        <v>643</v>
      </c>
      <c r="C6" s="425"/>
      <c r="D6" s="425"/>
      <c r="E6" s="425"/>
      <c r="F6" s="425"/>
      <c r="G6" s="425"/>
      <c r="H6" s="425"/>
      <c r="I6" s="425"/>
      <c r="J6" s="425"/>
      <c r="K6" s="425"/>
      <c r="L6" s="425"/>
    </row>
    <row r="8" spans="1:14" ht="29.25" customHeight="1" x14ac:dyDescent="0.2">
      <c r="B8" s="503" t="s">
        <v>1</v>
      </c>
      <c r="C8" s="491" t="s">
        <v>570</v>
      </c>
      <c r="D8" s="485"/>
      <c r="E8" s="485"/>
      <c r="F8" s="485"/>
      <c r="G8" s="485"/>
      <c r="H8" s="485"/>
      <c r="I8" s="485"/>
      <c r="J8" s="485"/>
      <c r="K8" s="485"/>
      <c r="L8" s="486"/>
    </row>
    <row r="9" spans="1:14" x14ac:dyDescent="0.2">
      <c r="B9" s="504"/>
      <c r="C9" s="482" t="s">
        <v>556</v>
      </c>
      <c r="D9" s="482"/>
      <c r="E9" s="482"/>
      <c r="F9" s="468" t="s">
        <v>557</v>
      </c>
      <c r="G9" s="468"/>
      <c r="H9" s="468"/>
      <c r="I9" s="468" t="s">
        <v>558</v>
      </c>
      <c r="J9" s="468"/>
      <c r="K9" s="468"/>
      <c r="L9" s="482" t="s">
        <v>43</v>
      </c>
    </row>
    <row r="10" spans="1:14" x14ac:dyDescent="0.2">
      <c r="B10" s="505"/>
      <c r="C10" s="399" t="s">
        <v>550</v>
      </c>
      <c r="D10" s="399" t="s">
        <v>551</v>
      </c>
      <c r="E10" s="398" t="s">
        <v>509</v>
      </c>
      <c r="F10" s="399" t="s">
        <v>550</v>
      </c>
      <c r="G10" s="399" t="s">
        <v>551</v>
      </c>
      <c r="H10" s="398" t="s">
        <v>509</v>
      </c>
      <c r="I10" s="399" t="s">
        <v>550</v>
      </c>
      <c r="J10" s="399" t="s">
        <v>551</v>
      </c>
      <c r="K10" s="398" t="s">
        <v>509</v>
      </c>
      <c r="L10" s="482"/>
    </row>
    <row r="11" spans="1:14" x14ac:dyDescent="0.2">
      <c r="B11" s="296" t="s">
        <v>567</v>
      </c>
      <c r="C11" s="296"/>
      <c r="D11" s="296"/>
      <c r="E11" s="312">
        <f>104069+4050+2362+2539+4084+2107</f>
        <v>119211</v>
      </c>
      <c r="F11" s="313"/>
      <c r="G11" s="314"/>
      <c r="H11" s="312">
        <f>1303+54+38+22+19+21</f>
        <v>1457</v>
      </c>
      <c r="I11" s="315"/>
      <c r="J11" s="314"/>
      <c r="K11" s="316">
        <f>6+498+437+328+454+259</f>
        <v>1982</v>
      </c>
      <c r="L11" s="317">
        <f t="shared" ref="L11:L24" si="0">E11+H11+K11</f>
        <v>122650</v>
      </c>
    </row>
    <row r="12" spans="1:14" x14ac:dyDescent="0.2">
      <c r="B12" s="318">
        <v>2012</v>
      </c>
      <c r="C12" s="296"/>
      <c r="D12" s="296"/>
      <c r="E12" s="312">
        <v>24495</v>
      </c>
      <c r="F12" s="313"/>
      <c r="G12" s="314"/>
      <c r="H12" s="312">
        <v>248</v>
      </c>
      <c r="I12" s="315"/>
      <c r="J12" s="314"/>
      <c r="K12" s="316">
        <v>7862</v>
      </c>
      <c r="L12" s="317">
        <f t="shared" si="0"/>
        <v>32605</v>
      </c>
    </row>
    <row r="13" spans="1:14" x14ac:dyDescent="0.2">
      <c r="B13" s="281">
        <v>41275</v>
      </c>
      <c r="C13" s="281"/>
      <c r="D13" s="281"/>
      <c r="E13" s="285">
        <v>1593</v>
      </c>
      <c r="F13" s="319"/>
      <c r="G13" s="287"/>
      <c r="H13" s="285">
        <v>15</v>
      </c>
      <c r="I13" s="320"/>
      <c r="J13" s="287"/>
      <c r="K13" s="321">
        <v>924</v>
      </c>
      <c r="L13" s="286">
        <f t="shared" si="0"/>
        <v>2532</v>
      </c>
    </row>
    <row r="14" spans="1:14" x14ac:dyDescent="0.2">
      <c r="B14" s="281">
        <v>41306</v>
      </c>
      <c r="C14" s="281"/>
      <c r="D14" s="281"/>
      <c r="E14" s="285">
        <v>1468</v>
      </c>
      <c r="F14" s="319"/>
      <c r="G14" s="287"/>
      <c r="H14" s="285">
        <v>22</v>
      </c>
      <c r="I14" s="320"/>
      <c r="J14" s="287"/>
      <c r="K14" s="321">
        <v>949</v>
      </c>
      <c r="L14" s="286">
        <f t="shared" si="0"/>
        <v>2439</v>
      </c>
    </row>
    <row r="15" spans="1:14" x14ac:dyDescent="0.2">
      <c r="B15" s="281">
        <v>41334</v>
      </c>
      <c r="C15" s="281"/>
      <c r="D15" s="281"/>
      <c r="E15" s="285">
        <v>1784</v>
      </c>
      <c r="F15" s="319"/>
      <c r="G15" s="287"/>
      <c r="H15" s="285">
        <v>16</v>
      </c>
      <c r="I15" s="320"/>
      <c r="J15" s="287"/>
      <c r="K15" s="321">
        <v>631</v>
      </c>
      <c r="L15" s="286">
        <f t="shared" si="0"/>
        <v>2431</v>
      </c>
    </row>
    <row r="16" spans="1:14" x14ac:dyDescent="0.2">
      <c r="B16" s="281">
        <v>41365</v>
      </c>
      <c r="C16" s="281"/>
      <c r="D16" s="281"/>
      <c r="E16" s="322">
        <v>1305</v>
      </c>
      <c r="F16" s="323"/>
      <c r="G16" s="25"/>
      <c r="H16" s="324">
        <v>44</v>
      </c>
      <c r="I16" s="325"/>
      <c r="J16" s="326"/>
      <c r="K16" s="327">
        <v>502</v>
      </c>
      <c r="L16" s="286">
        <f t="shared" si="0"/>
        <v>1851</v>
      </c>
    </row>
    <row r="17" spans="2:12" x14ac:dyDescent="0.2">
      <c r="B17" s="281">
        <v>41395</v>
      </c>
      <c r="C17" s="281"/>
      <c r="D17" s="281"/>
      <c r="E17" s="322">
        <v>1777</v>
      </c>
      <c r="F17" s="323"/>
      <c r="G17" s="25"/>
      <c r="H17" s="324">
        <v>10</v>
      </c>
      <c r="I17" s="325"/>
      <c r="J17" s="326"/>
      <c r="K17" s="327">
        <v>582</v>
      </c>
      <c r="L17" s="286">
        <f t="shared" si="0"/>
        <v>2369</v>
      </c>
    </row>
    <row r="18" spans="2:12" x14ac:dyDescent="0.2">
      <c r="B18" s="281">
        <v>41426</v>
      </c>
      <c r="C18" s="281"/>
      <c r="D18" s="281"/>
      <c r="E18" s="322">
        <v>1540</v>
      </c>
      <c r="F18" s="323"/>
      <c r="G18" s="25"/>
      <c r="H18" s="324">
        <v>16</v>
      </c>
      <c r="I18" s="325"/>
      <c r="J18" s="326"/>
      <c r="K18" s="327">
        <v>725</v>
      </c>
      <c r="L18" s="286">
        <f t="shared" si="0"/>
        <v>2281</v>
      </c>
    </row>
    <row r="19" spans="2:12" x14ac:dyDescent="0.2">
      <c r="B19" s="281">
        <v>41456</v>
      </c>
      <c r="C19" s="281"/>
      <c r="D19" s="281"/>
      <c r="E19" s="322">
        <v>1026</v>
      </c>
      <c r="F19" s="323"/>
      <c r="G19" s="25"/>
      <c r="H19" s="324">
        <v>10</v>
      </c>
      <c r="I19" s="325"/>
      <c r="J19" s="326"/>
      <c r="K19" s="327">
        <v>1261</v>
      </c>
      <c r="L19" s="286">
        <f t="shared" si="0"/>
        <v>2297</v>
      </c>
    </row>
    <row r="20" spans="2:12" x14ac:dyDescent="0.2">
      <c r="B20" s="281">
        <v>41487</v>
      </c>
      <c r="C20" s="281"/>
      <c r="D20" s="281"/>
      <c r="E20" s="322">
        <v>610</v>
      </c>
      <c r="F20" s="323"/>
      <c r="G20" s="25"/>
      <c r="H20" s="324">
        <v>14</v>
      </c>
      <c r="I20" s="325"/>
      <c r="J20" s="326"/>
      <c r="K20" s="327">
        <v>854</v>
      </c>
      <c r="L20" s="286">
        <f t="shared" si="0"/>
        <v>1478</v>
      </c>
    </row>
    <row r="21" spans="2:12" x14ac:dyDescent="0.2">
      <c r="B21" s="281">
        <v>41518</v>
      </c>
      <c r="C21" s="281"/>
      <c r="D21" s="281"/>
      <c r="E21" s="322">
        <v>816</v>
      </c>
      <c r="F21" s="323"/>
      <c r="G21" s="25"/>
      <c r="H21" s="324">
        <v>1</v>
      </c>
      <c r="I21" s="325"/>
      <c r="J21" s="326"/>
      <c r="K21" s="327">
        <v>493</v>
      </c>
      <c r="L21" s="286">
        <f t="shared" si="0"/>
        <v>1310</v>
      </c>
    </row>
    <row r="22" spans="2:12" x14ac:dyDescent="0.2">
      <c r="B22" s="281">
        <v>41548</v>
      </c>
      <c r="C22" s="281"/>
      <c r="D22" s="281"/>
      <c r="E22" s="322">
        <v>485</v>
      </c>
      <c r="F22" s="323"/>
      <c r="G22" s="25"/>
      <c r="H22" s="324">
        <v>2</v>
      </c>
      <c r="I22" s="325"/>
      <c r="J22" s="326"/>
      <c r="K22" s="327">
        <v>654</v>
      </c>
      <c r="L22" s="286">
        <f t="shared" si="0"/>
        <v>1141</v>
      </c>
    </row>
    <row r="23" spans="2:12" x14ac:dyDescent="0.2">
      <c r="B23" s="281">
        <v>41579</v>
      </c>
      <c r="C23" s="281"/>
      <c r="D23" s="281"/>
      <c r="E23" s="322">
        <v>480</v>
      </c>
      <c r="F23" s="323"/>
      <c r="G23" s="25"/>
      <c r="H23" s="324">
        <v>2</v>
      </c>
      <c r="I23" s="325"/>
      <c r="J23" s="326"/>
      <c r="K23" s="327">
        <v>443</v>
      </c>
      <c r="L23" s="286">
        <f t="shared" si="0"/>
        <v>925</v>
      </c>
    </row>
    <row r="24" spans="2:12" x14ac:dyDescent="0.2">
      <c r="B24" s="281">
        <v>41609</v>
      </c>
      <c r="C24" s="281"/>
      <c r="D24" s="281"/>
      <c r="E24" s="322">
        <v>1157</v>
      </c>
      <c r="F24" s="323"/>
      <c r="G24" s="25"/>
      <c r="H24" s="324">
        <v>6</v>
      </c>
      <c r="I24" s="325"/>
      <c r="J24" s="326"/>
      <c r="K24" s="327">
        <v>1108</v>
      </c>
      <c r="L24" s="286">
        <f t="shared" si="0"/>
        <v>2271</v>
      </c>
    </row>
    <row r="25" spans="2:12" x14ac:dyDescent="0.2">
      <c r="B25" s="318">
        <v>2013</v>
      </c>
      <c r="C25" s="296"/>
      <c r="D25" s="296"/>
      <c r="E25" s="328">
        <f>SUM(E13:E24)</f>
        <v>14041</v>
      </c>
      <c r="F25" s="329"/>
      <c r="G25" s="330"/>
      <c r="H25" s="328">
        <f t="shared" ref="H25:L25" si="1">SUM(H13:H24)</f>
        <v>158</v>
      </c>
      <c r="I25" s="331"/>
      <c r="J25" s="330"/>
      <c r="K25" s="332">
        <f t="shared" si="1"/>
        <v>9126</v>
      </c>
      <c r="L25" s="333">
        <f t="shared" si="1"/>
        <v>23325</v>
      </c>
    </row>
    <row r="26" spans="2:12" x14ac:dyDescent="0.2">
      <c r="B26" s="281">
        <v>41640</v>
      </c>
      <c r="C26" s="281"/>
      <c r="D26" s="281"/>
      <c r="E26" s="322">
        <v>1358</v>
      </c>
      <c r="F26" s="323"/>
      <c r="G26" s="25"/>
      <c r="H26" s="334">
        <v>5</v>
      </c>
      <c r="I26" s="335"/>
      <c r="J26" s="27"/>
      <c r="K26" s="327">
        <v>1261</v>
      </c>
      <c r="L26" s="286">
        <f t="shared" ref="L26:L32" si="2">E26+H26+K26</f>
        <v>2624</v>
      </c>
    </row>
    <row r="27" spans="2:12" x14ac:dyDescent="0.2">
      <c r="B27" s="281">
        <v>41671</v>
      </c>
      <c r="C27" s="281"/>
      <c r="D27" s="281"/>
      <c r="E27" s="322">
        <v>746</v>
      </c>
      <c r="F27" s="323"/>
      <c r="G27" s="25"/>
      <c r="H27" s="334">
        <v>4</v>
      </c>
      <c r="I27" s="335"/>
      <c r="J27" s="27"/>
      <c r="K27" s="327">
        <v>848</v>
      </c>
      <c r="L27" s="286">
        <f t="shared" si="2"/>
        <v>1598</v>
      </c>
    </row>
    <row r="28" spans="2:12" x14ac:dyDescent="0.2">
      <c r="B28" s="336">
        <v>41699</v>
      </c>
      <c r="C28" s="336"/>
      <c r="D28" s="336"/>
      <c r="E28" s="322">
        <v>1052</v>
      </c>
      <c r="F28" s="323"/>
      <c r="G28" s="25"/>
      <c r="H28" s="334">
        <v>10</v>
      </c>
      <c r="I28" s="335"/>
      <c r="J28" s="27"/>
      <c r="K28" s="327">
        <v>852</v>
      </c>
      <c r="L28" s="286">
        <f t="shared" si="2"/>
        <v>1914</v>
      </c>
    </row>
    <row r="29" spans="2:12" x14ac:dyDescent="0.2">
      <c r="B29" s="336">
        <v>41730</v>
      </c>
      <c r="C29" s="336"/>
      <c r="D29" s="336"/>
      <c r="E29" s="322">
        <v>549</v>
      </c>
      <c r="F29" s="323"/>
      <c r="G29" s="25"/>
      <c r="H29" s="334">
        <v>4</v>
      </c>
      <c r="I29" s="335"/>
      <c r="J29" s="27"/>
      <c r="K29" s="327">
        <v>512</v>
      </c>
      <c r="L29" s="286">
        <f t="shared" si="2"/>
        <v>1065</v>
      </c>
    </row>
    <row r="30" spans="2:12" x14ac:dyDescent="0.2">
      <c r="B30" s="336">
        <v>41760</v>
      </c>
      <c r="C30" s="336"/>
      <c r="D30" s="336"/>
      <c r="E30" s="322">
        <v>773</v>
      </c>
      <c r="F30" s="323"/>
      <c r="G30" s="25"/>
      <c r="H30" s="334">
        <v>9</v>
      </c>
      <c r="I30" s="335"/>
      <c r="J30" s="27"/>
      <c r="K30" s="327">
        <v>1137</v>
      </c>
      <c r="L30" s="286">
        <f t="shared" si="2"/>
        <v>1919</v>
      </c>
    </row>
    <row r="31" spans="2:12" x14ac:dyDescent="0.2">
      <c r="B31" s="336">
        <v>41791</v>
      </c>
      <c r="C31" s="336"/>
      <c r="D31" s="336"/>
      <c r="E31" s="322">
        <v>660</v>
      </c>
      <c r="F31" s="323"/>
      <c r="G31" s="25"/>
      <c r="H31" s="334">
        <v>15</v>
      </c>
      <c r="I31" s="335"/>
      <c r="J31" s="27"/>
      <c r="K31" s="327">
        <v>905</v>
      </c>
      <c r="L31" s="286">
        <f t="shared" si="2"/>
        <v>1580</v>
      </c>
    </row>
    <row r="32" spans="2:12" x14ac:dyDescent="0.2">
      <c r="B32" s="336">
        <v>41821</v>
      </c>
      <c r="C32" s="336"/>
      <c r="D32" s="336"/>
      <c r="E32" s="322">
        <v>881</v>
      </c>
      <c r="F32" s="323"/>
      <c r="G32" s="25"/>
      <c r="H32" s="334">
        <v>15</v>
      </c>
      <c r="I32" s="335"/>
      <c r="J32" s="27"/>
      <c r="K32" s="327">
        <v>646</v>
      </c>
      <c r="L32" s="286">
        <f t="shared" si="2"/>
        <v>1542</v>
      </c>
    </row>
    <row r="33" spans="2:12" x14ac:dyDescent="0.2">
      <c r="B33" s="281">
        <v>41852</v>
      </c>
      <c r="C33" s="281"/>
      <c r="D33" s="281"/>
      <c r="E33" s="322">
        <v>825</v>
      </c>
      <c r="F33" s="323"/>
      <c r="G33" s="25"/>
      <c r="H33" s="334">
        <v>28</v>
      </c>
      <c r="I33" s="335"/>
      <c r="J33" s="27"/>
      <c r="K33" s="327">
        <v>753</v>
      </c>
      <c r="L33" s="286">
        <f>E33+H33+K33</f>
        <v>1606</v>
      </c>
    </row>
    <row r="34" spans="2:12" x14ac:dyDescent="0.2">
      <c r="B34" s="281">
        <v>41883</v>
      </c>
      <c r="C34" s="281"/>
      <c r="D34" s="281"/>
      <c r="E34" s="334">
        <v>1489</v>
      </c>
      <c r="F34" s="337"/>
      <c r="G34" s="27"/>
      <c r="H34" s="334">
        <v>41</v>
      </c>
      <c r="I34" s="335"/>
      <c r="J34" s="27"/>
      <c r="K34" s="327">
        <v>1146</v>
      </c>
      <c r="L34" s="29">
        <f>E34+H34+K34</f>
        <v>2676</v>
      </c>
    </row>
    <row r="35" spans="2:12" x14ac:dyDescent="0.2">
      <c r="B35" s="303">
        <v>41913</v>
      </c>
      <c r="C35" s="303"/>
      <c r="D35" s="303"/>
      <c r="E35" s="334">
        <v>1667</v>
      </c>
      <c r="F35" s="337"/>
      <c r="G35" s="27"/>
      <c r="H35" s="334">
        <v>132</v>
      </c>
      <c r="I35" s="335"/>
      <c r="J35" s="27"/>
      <c r="K35" s="327">
        <v>827</v>
      </c>
      <c r="L35" s="29">
        <f>E35+H35+K35</f>
        <v>2626</v>
      </c>
    </row>
    <row r="36" spans="2:12" x14ac:dyDescent="0.2">
      <c r="B36" s="303">
        <v>41944</v>
      </c>
      <c r="C36" s="303"/>
      <c r="D36" s="303"/>
      <c r="E36" s="334">
        <v>1332</v>
      </c>
      <c r="F36" s="337"/>
      <c r="G36" s="27"/>
      <c r="H36" s="334">
        <v>22</v>
      </c>
      <c r="I36" s="335"/>
      <c r="J36" s="27"/>
      <c r="K36" s="327">
        <v>1068</v>
      </c>
      <c r="L36" s="29">
        <f>E36+H36+K36</f>
        <v>2422</v>
      </c>
    </row>
    <row r="37" spans="2:12" x14ac:dyDescent="0.2">
      <c r="B37" s="303">
        <v>41974</v>
      </c>
      <c r="C37" s="303"/>
      <c r="D37" s="303"/>
      <c r="E37" s="334">
        <v>500</v>
      </c>
      <c r="F37" s="337"/>
      <c r="G37" s="27"/>
      <c r="H37" s="334">
        <v>14</v>
      </c>
      <c r="I37" s="335"/>
      <c r="J37" s="27"/>
      <c r="K37" s="327">
        <v>835</v>
      </c>
      <c r="L37" s="29">
        <f>E37+H37+K37</f>
        <v>1349</v>
      </c>
    </row>
    <row r="38" spans="2:12" x14ac:dyDescent="0.2">
      <c r="B38" s="318">
        <v>2014</v>
      </c>
      <c r="C38" s="296"/>
      <c r="D38" s="296"/>
      <c r="E38" s="338">
        <f>SUM(E26:E37)</f>
        <v>11832</v>
      </c>
      <c r="F38" s="339"/>
      <c r="G38" s="89"/>
      <c r="H38" s="338">
        <f t="shared" ref="H38:L38" si="3">SUM(H26:H37)</f>
        <v>299</v>
      </c>
      <c r="I38" s="340"/>
      <c r="J38" s="89"/>
      <c r="K38" s="341">
        <f t="shared" si="3"/>
        <v>10790</v>
      </c>
      <c r="L38" s="88">
        <f t="shared" si="3"/>
        <v>22921</v>
      </c>
    </row>
    <row r="39" spans="2:12" x14ac:dyDescent="0.2">
      <c r="B39" s="303">
        <v>42005</v>
      </c>
      <c r="C39" s="303"/>
      <c r="D39" s="303"/>
      <c r="E39" s="334">
        <v>38</v>
      </c>
      <c r="F39" s="337"/>
      <c r="G39" s="27"/>
      <c r="H39" s="334">
        <v>896</v>
      </c>
      <c r="I39" s="335"/>
      <c r="J39" s="27"/>
      <c r="K39" s="327">
        <v>1448</v>
      </c>
      <c r="L39" s="29">
        <f t="shared" ref="L39:L50" si="4">E39+H39+K39</f>
        <v>2382</v>
      </c>
    </row>
    <row r="40" spans="2:12" x14ac:dyDescent="0.2">
      <c r="B40" s="303">
        <v>42036</v>
      </c>
      <c r="C40" s="303"/>
      <c r="D40" s="303"/>
      <c r="E40" s="334">
        <v>1411</v>
      </c>
      <c r="F40" s="337"/>
      <c r="G40" s="27"/>
      <c r="H40" s="334">
        <v>90</v>
      </c>
      <c r="I40" s="335"/>
      <c r="J40" s="27"/>
      <c r="K40" s="327">
        <v>2461</v>
      </c>
      <c r="L40" s="29">
        <f t="shared" si="4"/>
        <v>3962</v>
      </c>
    </row>
    <row r="41" spans="2:12" x14ac:dyDescent="0.2">
      <c r="B41" s="303">
        <v>42064</v>
      </c>
      <c r="C41" s="303"/>
      <c r="D41" s="303"/>
      <c r="E41" s="334">
        <v>1147</v>
      </c>
      <c r="F41" s="337"/>
      <c r="G41" s="27"/>
      <c r="H41" s="334">
        <v>78</v>
      </c>
      <c r="I41" s="335"/>
      <c r="J41" s="27"/>
      <c r="K41" s="327">
        <v>1427</v>
      </c>
      <c r="L41" s="29">
        <f t="shared" si="4"/>
        <v>2652</v>
      </c>
    </row>
    <row r="42" spans="2:12" x14ac:dyDescent="0.2">
      <c r="B42" s="303">
        <v>42095</v>
      </c>
      <c r="C42" s="303"/>
      <c r="D42" s="303"/>
      <c r="E42" s="334">
        <v>1650</v>
      </c>
      <c r="F42" s="337"/>
      <c r="G42" s="27"/>
      <c r="H42" s="334">
        <v>172</v>
      </c>
      <c r="I42" s="335"/>
      <c r="J42" s="27"/>
      <c r="K42" s="327">
        <v>1480</v>
      </c>
      <c r="L42" s="29">
        <f t="shared" si="4"/>
        <v>3302</v>
      </c>
    </row>
    <row r="43" spans="2:12" x14ac:dyDescent="0.2">
      <c r="B43" s="303">
        <v>42125</v>
      </c>
      <c r="C43" s="303"/>
      <c r="D43" s="303"/>
      <c r="E43" s="334">
        <v>1272</v>
      </c>
      <c r="F43" s="337"/>
      <c r="G43" s="27"/>
      <c r="H43" s="334">
        <v>123</v>
      </c>
      <c r="I43" s="335"/>
      <c r="J43" s="27"/>
      <c r="K43" s="327">
        <v>169</v>
      </c>
      <c r="L43" s="29">
        <f t="shared" si="4"/>
        <v>1564</v>
      </c>
    </row>
    <row r="44" spans="2:12" x14ac:dyDescent="0.2">
      <c r="B44" s="303">
        <v>42156</v>
      </c>
      <c r="C44" s="303"/>
      <c r="D44" s="303"/>
      <c r="E44" s="334">
        <v>1877</v>
      </c>
      <c r="F44" s="337"/>
      <c r="G44" s="27"/>
      <c r="H44" s="334">
        <v>135</v>
      </c>
      <c r="I44" s="335"/>
      <c r="J44" s="27"/>
      <c r="K44" s="327">
        <v>447</v>
      </c>
      <c r="L44" s="29">
        <f t="shared" si="4"/>
        <v>2459</v>
      </c>
    </row>
    <row r="45" spans="2:12" x14ac:dyDescent="0.2">
      <c r="B45" s="303">
        <v>42186</v>
      </c>
      <c r="C45" s="303"/>
      <c r="D45" s="303"/>
      <c r="E45" s="334">
        <v>1030</v>
      </c>
      <c r="F45" s="337"/>
      <c r="G45" s="27"/>
      <c r="H45" s="334">
        <v>110</v>
      </c>
      <c r="I45" s="335"/>
      <c r="J45" s="27"/>
      <c r="K45" s="327">
        <v>167</v>
      </c>
      <c r="L45" s="29">
        <f t="shared" si="4"/>
        <v>1307</v>
      </c>
    </row>
    <row r="46" spans="2:12" x14ac:dyDescent="0.2">
      <c r="B46" s="303">
        <v>42217</v>
      </c>
      <c r="C46" s="303"/>
      <c r="D46" s="303"/>
      <c r="E46" s="334">
        <v>1674</v>
      </c>
      <c r="F46" s="337"/>
      <c r="G46" s="27"/>
      <c r="H46" s="334">
        <v>113</v>
      </c>
      <c r="I46" s="335"/>
      <c r="J46" s="27"/>
      <c r="K46" s="327">
        <v>218</v>
      </c>
      <c r="L46" s="29">
        <f t="shared" si="4"/>
        <v>2005</v>
      </c>
    </row>
    <row r="47" spans="2:12" x14ac:dyDescent="0.2">
      <c r="B47" s="303">
        <v>42248</v>
      </c>
      <c r="C47" s="303"/>
      <c r="D47" s="303"/>
      <c r="E47" s="334">
        <v>1313</v>
      </c>
      <c r="F47" s="337"/>
      <c r="G47" s="27"/>
      <c r="H47" s="334">
        <v>136</v>
      </c>
      <c r="I47" s="335"/>
      <c r="J47" s="27"/>
      <c r="K47" s="327">
        <v>156</v>
      </c>
      <c r="L47" s="29">
        <f t="shared" si="4"/>
        <v>1605</v>
      </c>
    </row>
    <row r="48" spans="2:12" x14ac:dyDescent="0.2">
      <c r="B48" s="303">
        <v>42278</v>
      </c>
      <c r="C48" s="303"/>
      <c r="D48" s="303"/>
      <c r="E48" s="334">
        <v>5045</v>
      </c>
      <c r="F48" s="337"/>
      <c r="G48" s="27"/>
      <c r="H48" s="334">
        <v>104</v>
      </c>
      <c r="I48" s="335"/>
      <c r="J48" s="27"/>
      <c r="K48" s="327">
        <v>21</v>
      </c>
      <c r="L48" s="29">
        <f t="shared" si="4"/>
        <v>5170</v>
      </c>
    </row>
    <row r="49" spans="2:12" x14ac:dyDescent="0.2">
      <c r="B49" s="303">
        <v>42309</v>
      </c>
      <c r="C49" s="303"/>
      <c r="D49" s="303"/>
      <c r="E49" s="334">
        <v>1924</v>
      </c>
      <c r="F49" s="337"/>
      <c r="G49" s="27"/>
      <c r="H49" s="334">
        <v>764</v>
      </c>
      <c r="I49" s="335"/>
      <c r="J49" s="27"/>
      <c r="K49" s="327">
        <v>49</v>
      </c>
      <c r="L49" s="29">
        <f t="shared" si="4"/>
        <v>2737</v>
      </c>
    </row>
    <row r="50" spans="2:12" x14ac:dyDescent="0.2">
      <c r="B50" s="303">
        <v>42339</v>
      </c>
      <c r="C50" s="303"/>
      <c r="D50" s="303"/>
      <c r="E50" s="334">
        <v>1346</v>
      </c>
      <c r="F50" s="337"/>
      <c r="G50" s="27"/>
      <c r="H50" s="334">
        <v>239</v>
      </c>
      <c r="I50" s="335"/>
      <c r="J50" s="27"/>
      <c r="K50" s="327">
        <v>217</v>
      </c>
      <c r="L50" s="29">
        <f t="shared" si="4"/>
        <v>1802</v>
      </c>
    </row>
    <row r="51" spans="2:12" x14ac:dyDescent="0.2">
      <c r="B51" s="318">
        <v>2015</v>
      </c>
      <c r="C51" s="342"/>
      <c r="D51" s="342"/>
      <c r="E51" s="312">
        <f>SUM(E39:E50)</f>
        <v>19727</v>
      </c>
      <c r="F51" s="313"/>
      <c r="G51" s="314"/>
      <c r="H51" s="312">
        <f t="shared" ref="H51:K51" si="5">SUM(H39:H50)</f>
        <v>2960</v>
      </c>
      <c r="I51" s="315"/>
      <c r="J51" s="314"/>
      <c r="K51" s="316">
        <f t="shared" si="5"/>
        <v>8260</v>
      </c>
      <c r="L51" s="317">
        <f>SUM(L39:L50)</f>
        <v>30947</v>
      </c>
    </row>
    <row r="52" spans="2:12" x14ac:dyDescent="0.2">
      <c r="B52" s="303">
        <v>42370</v>
      </c>
      <c r="C52" s="303"/>
      <c r="D52" s="303"/>
      <c r="E52" s="334">
        <v>3773</v>
      </c>
      <c r="F52" s="337"/>
      <c r="G52" s="27"/>
      <c r="H52" s="334">
        <v>149</v>
      </c>
      <c r="I52" s="335"/>
      <c r="J52" s="27"/>
      <c r="K52" s="327">
        <v>57</v>
      </c>
      <c r="L52" s="29">
        <f t="shared" ref="L52:L76" si="6">E52+H52+K52</f>
        <v>3979</v>
      </c>
    </row>
    <row r="53" spans="2:12" x14ac:dyDescent="0.2">
      <c r="B53" s="303">
        <v>42401</v>
      </c>
      <c r="C53" s="303"/>
      <c r="D53" s="303"/>
      <c r="E53" s="334">
        <v>4253</v>
      </c>
      <c r="F53" s="337"/>
      <c r="G53" s="27"/>
      <c r="H53" s="334">
        <v>113</v>
      </c>
      <c r="I53" s="335"/>
      <c r="J53" s="27"/>
      <c r="K53" s="327">
        <v>0</v>
      </c>
      <c r="L53" s="29">
        <f t="shared" si="6"/>
        <v>4366</v>
      </c>
    </row>
    <row r="54" spans="2:12" x14ac:dyDescent="0.2">
      <c r="B54" s="303">
        <v>42430</v>
      </c>
      <c r="C54" s="303"/>
      <c r="D54" s="303"/>
      <c r="E54" s="334">
        <v>2016</v>
      </c>
      <c r="F54" s="337"/>
      <c r="G54" s="27"/>
      <c r="H54" s="334">
        <v>25</v>
      </c>
      <c r="I54" s="335"/>
      <c r="J54" s="27"/>
      <c r="K54" s="327">
        <v>15</v>
      </c>
      <c r="L54" s="29">
        <f t="shared" si="6"/>
        <v>2056</v>
      </c>
    </row>
    <row r="55" spans="2:12" x14ac:dyDescent="0.2">
      <c r="B55" s="303">
        <v>42461</v>
      </c>
      <c r="C55" s="303"/>
      <c r="D55" s="303"/>
      <c r="E55" s="334">
        <v>2405</v>
      </c>
      <c r="F55" s="337"/>
      <c r="G55" s="27"/>
      <c r="H55" s="334">
        <v>33</v>
      </c>
      <c r="I55" s="335"/>
      <c r="J55" s="27"/>
      <c r="K55" s="327">
        <v>16</v>
      </c>
      <c r="L55" s="29">
        <f t="shared" si="6"/>
        <v>2454</v>
      </c>
    </row>
    <row r="56" spans="2:12" x14ac:dyDescent="0.2">
      <c r="B56" s="303">
        <v>42491</v>
      </c>
      <c r="C56" s="27">
        <v>996</v>
      </c>
      <c r="D56" s="27">
        <v>817</v>
      </c>
      <c r="E56" s="327">
        <f t="shared" ref="E56:E76" si="7">C56+D56</f>
        <v>1813</v>
      </c>
      <c r="F56" s="337">
        <v>17</v>
      </c>
      <c r="G56" s="27">
        <v>17</v>
      </c>
      <c r="H56" s="334">
        <f t="shared" ref="H56:H76" si="8">F56+G56</f>
        <v>34</v>
      </c>
      <c r="I56" s="335">
        <v>8</v>
      </c>
      <c r="J56" s="27">
        <v>0</v>
      </c>
      <c r="K56" s="327">
        <f t="shared" ref="K56:K76" si="9">I56+J56</f>
        <v>8</v>
      </c>
      <c r="L56" s="29">
        <f t="shared" si="6"/>
        <v>1855</v>
      </c>
    </row>
    <row r="57" spans="2:12" x14ac:dyDescent="0.2">
      <c r="B57" s="303">
        <v>42522</v>
      </c>
      <c r="C57" s="27">
        <v>957</v>
      </c>
      <c r="D57" s="27">
        <v>898</v>
      </c>
      <c r="E57" s="327">
        <f t="shared" si="7"/>
        <v>1855</v>
      </c>
      <c r="F57" s="337">
        <v>15</v>
      </c>
      <c r="G57" s="27">
        <v>21</v>
      </c>
      <c r="H57" s="334">
        <f t="shared" si="8"/>
        <v>36</v>
      </c>
      <c r="I57" s="335">
        <v>11</v>
      </c>
      <c r="J57" s="27">
        <v>5</v>
      </c>
      <c r="K57" s="327">
        <f t="shared" si="9"/>
        <v>16</v>
      </c>
      <c r="L57" s="29">
        <f t="shared" si="6"/>
        <v>1907</v>
      </c>
    </row>
    <row r="58" spans="2:12" x14ac:dyDescent="0.2">
      <c r="B58" s="303">
        <v>42552</v>
      </c>
      <c r="C58" s="27">
        <v>977</v>
      </c>
      <c r="D58" s="27">
        <v>835</v>
      </c>
      <c r="E58" s="327">
        <f t="shared" si="7"/>
        <v>1812</v>
      </c>
      <c r="F58" s="337">
        <v>24</v>
      </c>
      <c r="G58" s="27">
        <v>24</v>
      </c>
      <c r="H58" s="334">
        <f t="shared" si="8"/>
        <v>48</v>
      </c>
      <c r="I58" s="335">
        <v>10</v>
      </c>
      <c r="J58" s="27">
        <v>13</v>
      </c>
      <c r="K58" s="327">
        <f t="shared" si="9"/>
        <v>23</v>
      </c>
      <c r="L58" s="29">
        <f t="shared" si="6"/>
        <v>1883</v>
      </c>
    </row>
    <row r="59" spans="2:12" x14ac:dyDescent="0.2">
      <c r="B59" s="303">
        <v>42583</v>
      </c>
      <c r="C59" s="27">
        <v>2266</v>
      </c>
      <c r="D59" s="27">
        <v>1640</v>
      </c>
      <c r="E59" s="327">
        <f t="shared" si="7"/>
        <v>3906</v>
      </c>
      <c r="F59" s="337">
        <v>90</v>
      </c>
      <c r="G59" s="27">
        <v>73</v>
      </c>
      <c r="H59" s="334">
        <f t="shared" si="8"/>
        <v>163</v>
      </c>
      <c r="I59" s="335">
        <v>19</v>
      </c>
      <c r="J59" s="27">
        <v>15</v>
      </c>
      <c r="K59" s="327">
        <f t="shared" si="9"/>
        <v>34</v>
      </c>
      <c r="L59" s="29">
        <f t="shared" si="6"/>
        <v>4103</v>
      </c>
    </row>
    <row r="60" spans="2:12" x14ac:dyDescent="0.2">
      <c r="B60" s="303">
        <v>42614</v>
      </c>
      <c r="C60" s="27">
        <v>948</v>
      </c>
      <c r="D60" s="27">
        <v>779</v>
      </c>
      <c r="E60" s="327">
        <f t="shared" si="7"/>
        <v>1727</v>
      </c>
      <c r="F60" s="337">
        <v>42</v>
      </c>
      <c r="G60" s="27">
        <v>41</v>
      </c>
      <c r="H60" s="334">
        <f t="shared" si="8"/>
        <v>83</v>
      </c>
      <c r="I60" s="335">
        <v>3</v>
      </c>
      <c r="J60" s="27">
        <v>0</v>
      </c>
      <c r="K60" s="327">
        <f t="shared" si="9"/>
        <v>3</v>
      </c>
      <c r="L60" s="29">
        <f t="shared" si="6"/>
        <v>1813</v>
      </c>
    </row>
    <row r="61" spans="2:12" x14ac:dyDescent="0.2">
      <c r="B61" s="303">
        <v>42644</v>
      </c>
      <c r="C61" s="27">
        <v>770</v>
      </c>
      <c r="D61" s="27">
        <v>832</v>
      </c>
      <c r="E61" s="327">
        <f t="shared" si="7"/>
        <v>1602</v>
      </c>
      <c r="F61" s="337">
        <v>13</v>
      </c>
      <c r="G61" s="27">
        <v>16</v>
      </c>
      <c r="H61" s="334">
        <f t="shared" si="8"/>
        <v>29</v>
      </c>
      <c r="I61" s="335">
        <v>0</v>
      </c>
      <c r="J61" s="27">
        <v>0</v>
      </c>
      <c r="K61" s="327">
        <f t="shared" si="9"/>
        <v>0</v>
      </c>
      <c r="L61" s="29">
        <f t="shared" si="6"/>
        <v>1631</v>
      </c>
    </row>
    <row r="62" spans="2:12" x14ac:dyDescent="0.2">
      <c r="B62" s="303">
        <v>42675</v>
      </c>
      <c r="C62" s="27">
        <v>484</v>
      </c>
      <c r="D62" s="27">
        <v>317</v>
      </c>
      <c r="E62" s="327">
        <f t="shared" si="7"/>
        <v>801</v>
      </c>
      <c r="F62" s="337">
        <v>12</v>
      </c>
      <c r="G62" s="27">
        <v>9</v>
      </c>
      <c r="H62" s="334">
        <f t="shared" si="8"/>
        <v>21</v>
      </c>
      <c r="I62" s="335">
        <v>0</v>
      </c>
      <c r="J62" s="27">
        <v>0</v>
      </c>
      <c r="K62" s="327">
        <f t="shared" si="9"/>
        <v>0</v>
      </c>
      <c r="L62" s="29">
        <f t="shared" si="6"/>
        <v>822</v>
      </c>
    </row>
    <row r="63" spans="2:12" x14ac:dyDescent="0.2">
      <c r="B63" s="303">
        <v>42705</v>
      </c>
      <c r="C63" s="27">
        <v>1057</v>
      </c>
      <c r="D63" s="27">
        <v>797</v>
      </c>
      <c r="E63" s="327">
        <f t="shared" si="7"/>
        <v>1854</v>
      </c>
      <c r="F63" s="337">
        <v>156</v>
      </c>
      <c r="G63" s="27">
        <v>126</v>
      </c>
      <c r="H63" s="334">
        <f t="shared" si="8"/>
        <v>282</v>
      </c>
      <c r="I63" s="335">
        <v>6</v>
      </c>
      <c r="J63" s="27">
        <v>0</v>
      </c>
      <c r="K63" s="327">
        <f t="shared" si="9"/>
        <v>6</v>
      </c>
      <c r="L63" s="29">
        <f t="shared" si="6"/>
        <v>2142</v>
      </c>
    </row>
    <row r="64" spans="2:12" x14ac:dyDescent="0.2">
      <c r="B64" s="318">
        <v>2016</v>
      </c>
      <c r="C64" s="27"/>
      <c r="D64" s="27"/>
      <c r="E64" s="343">
        <f>SUM(E52:E63)</f>
        <v>27817</v>
      </c>
      <c r="F64" s="344"/>
      <c r="G64" s="90"/>
      <c r="H64" s="343">
        <f>SUM(H52:H63)</f>
        <v>1016</v>
      </c>
      <c r="I64" s="345"/>
      <c r="J64" s="90"/>
      <c r="K64" s="343">
        <f>SUM(K52:K63)</f>
        <v>178</v>
      </c>
      <c r="L64" s="91">
        <f>SUM(L52:L63)</f>
        <v>29011</v>
      </c>
    </row>
    <row r="65" spans="2:12" x14ac:dyDescent="0.2">
      <c r="B65" s="303">
        <v>42736</v>
      </c>
      <c r="C65" s="27">
        <v>1709</v>
      </c>
      <c r="D65" s="27">
        <v>1188</v>
      </c>
      <c r="E65" s="327">
        <f t="shared" si="7"/>
        <v>2897</v>
      </c>
      <c r="F65" s="337">
        <v>87</v>
      </c>
      <c r="G65" s="27">
        <v>62</v>
      </c>
      <c r="H65" s="334">
        <f t="shared" si="8"/>
        <v>149</v>
      </c>
      <c r="I65" s="335">
        <v>21</v>
      </c>
      <c r="J65" s="27">
        <v>22</v>
      </c>
      <c r="K65" s="327">
        <f t="shared" si="9"/>
        <v>43</v>
      </c>
      <c r="L65" s="29">
        <f t="shared" si="6"/>
        <v>3089</v>
      </c>
    </row>
    <row r="66" spans="2:12" x14ac:dyDescent="0.2">
      <c r="B66" s="303">
        <v>42767</v>
      </c>
      <c r="C66" s="27">
        <v>1599</v>
      </c>
      <c r="D66" s="27">
        <v>1237</v>
      </c>
      <c r="E66" s="327">
        <f t="shared" si="7"/>
        <v>2836</v>
      </c>
      <c r="F66" s="337">
        <v>35</v>
      </c>
      <c r="G66" s="27">
        <v>42</v>
      </c>
      <c r="H66" s="334">
        <f t="shared" si="8"/>
        <v>77</v>
      </c>
      <c r="I66" s="335">
        <v>11</v>
      </c>
      <c r="J66" s="27">
        <v>10</v>
      </c>
      <c r="K66" s="327">
        <f t="shared" si="9"/>
        <v>21</v>
      </c>
      <c r="L66" s="29">
        <f t="shared" si="6"/>
        <v>2934</v>
      </c>
    </row>
    <row r="67" spans="2:12" x14ac:dyDescent="0.2">
      <c r="B67" s="303">
        <v>42795</v>
      </c>
      <c r="C67" s="27">
        <v>1281</v>
      </c>
      <c r="D67" s="27">
        <v>949</v>
      </c>
      <c r="E67" s="327">
        <f t="shared" si="7"/>
        <v>2230</v>
      </c>
      <c r="F67" s="337">
        <v>63</v>
      </c>
      <c r="G67" s="27">
        <v>47</v>
      </c>
      <c r="H67" s="327">
        <f t="shared" si="8"/>
        <v>110</v>
      </c>
      <c r="I67" s="335">
        <v>18</v>
      </c>
      <c r="J67" s="27">
        <v>10</v>
      </c>
      <c r="K67" s="327">
        <f t="shared" si="9"/>
        <v>28</v>
      </c>
      <c r="L67" s="29">
        <f t="shared" si="6"/>
        <v>2368</v>
      </c>
    </row>
    <row r="68" spans="2:12" x14ac:dyDescent="0.2">
      <c r="B68" s="303">
        <v>42826</v>
      </c>
      <c r="C68" s="27">
        <v>694</v>
      </c>
      <c r="D68" s="27">
        <v>578</v>
      </c>
      <c r="E68" s="327">
        <f t="shared" si="7"/>
        <v>1272</v>
      </c>
      <c r="F68" s="337">
        <v>16</v>
      </c>
      <c r="G68" s="27">
        <v>19</v>
      </c>
      <c r="H68" s="327">
        <f t="shared" si="8"/>
        <v>35</v>
      </c>
      <c r="I68" s="335">
        <v>8</v>
      </c>
      <c r="J68" s="27">
        <v>7</v>
      </c>
      <c r="K68" s="327">
        <f t="shared" si="9"/>
        <v>15</v>
      </c>
      <c r="L68" s="29">
        <f t="shared" si="6"/>
        <v>1322</v>
      </c>
    </row>
    <row r="69" spans="2:12" x14ac:dyDescent="0.2">
      <c r="B69" s="303">
        <v>42856</v>
      </c>
      <c r="C69" s="27">
        <v>698</v>
      </c>
      <c r="D69" s="27">
        <v>493</v>
      </c>
      <c r="E69" s="327">
        <f t="shared" si="7"/>
        <v>1191</v>
      </c>
      <c r="F69" s="337">
        <v>13</v>
      </c>
      <c r="G69" s="27">
        <v>3</v>
      </c>
      <c r="H69" s="327">
        <f t="shared" si="8"/>
        <v>16</v>
      </c>
      <c r="I69" s="335">
        <v>45</v>
      </c>
      <c r="J69" s="27">
        <v>41</v>
      </c>
      <c r="K69" s="327">
        <f t="shared" si="9"/>
        <v>86</v>
      </c>
      <c r="L69" s="29">
        <f t="shared" si="6"/>
        <v>1293</v>
      </c>
    </row>
    <row r="70" spans="2:12" x14ac:dyDescent="0.2">
      <c r="B70" s="303">
        <v>42887</v>
      </c>
      <c r="C70" s="27">
        <v>891</v>
      </c>
      <c r="D70" s="27">
        <v>581</v>
      </c>
      <c r="E70" s="327">
        <f t="shared" si="7"/>
        <v>1472</v>
      </c>
      <c r="F70" s="337">
        <v>18</v>
      </c>
      <c r="G70" s="27">
        <v>18</v>
      </c>
      <c r="H70" s="327">
        <f t="shared" si="8"/>
        <v>36</v>
      </c>
      <c r="I70" s="335">
        <v>10</v>
      </c>
      <c r="J70" s="27">
        <v>12</v>
      </c>
      <c r="K70" s="327">
        <f t="shared" si="9"/>
        <v>22</v>
      </c>
      <c r="L70" s="29">
        <f t="shared" si="6"/>
        <v>1530</v>
      </c>
    </row>
    <row r="71" spans="2:12" x14ac:dyDescent="0.2">
      <c r="B71" s="303">
        <v>42917</v>
      </c>
      <c r="C71" s="27">
        <v>857</v>
      </c>
      <c r="D71" s="27">
        <v>571</v>
      </c>
      <c r="E71" s="327">
        <f t="shared" si="7"/>
        <v>1428</v>
      </c>
      <c r="F71" s="337">
        <v>15</v>
      </c>
      <c r="G71" s="27">
        <v>14</v>
      </c>
      <c r="H71" s="327">
        <f t="shared" si="8"/>
        <v>29</v>
      </c>
      <c r="I71" s="335">
        <v>84</v>
      </c>
      <c r="J71" s="27">
        <v>54</v>
      </c>
      <c r="K71" s="327">
        <f t="shared" si="9"/>
        <v>138</v>
      </c>
      <c r="L71" s="29">
        <f t="shared" si="6"/>
        <v>1595</v>
      </c>
    </row>
    <row r="72" spans="2:12" x14ac:dyDescent="0.2">
      <c r="B72" s="303">
        <v>42948</v>
      </c>
      <c r="C72" s="27">
        <v>697</v>
      </c>
      <c r="D72" s="27">
        <v>460</v>
      </c>
      <c r="E72" s="327">
        <f t="shared" si="7"/>
        <v>1157</v>
      </c>
      <c r="F72" s="337">
        <v>11</v>
      </c>
      <c r="G72" s="27">
        <v>9</v>
      </c>
      <c r="H72" s="327">
        <f t="shared" si="8"/>
        <v>20</v>
      </c>
      <c r="I72" s="335">
        <v>43</v>
      </c>
      <c r="J72" s="27">
        <v>34</v>
      </c>
      <c r="K72" s="327">
        <f t="shared" si="9"/>
        <v>77</v>
      </c>
      <c r="L72" s="29">
        <f t="shared" si="6"/>
        <v>1254</v>
      </c>
    </row>
    <row r="73" spans="2:12" x14ac:dyDescent="0.2">
      <c r="B73" s="303">
        <v>42979</v>
      </c>
      <c r="C73" s="27">
        <v>850</v>
      </c>
      <c r="D73" s="27">
        <v>547</v>
      </c>
      <c r="E73" s="327">
        <f t="shared" si="7"/>
        <v>1397</v>
      </c>
      <c r="F73" s="337">
        <v>1</v>
      </c>
      <c r="G73" s="27">
        <v>3</v>
      </c>
      <c r="H73" s="327">
        <f t="shared" si="8"/>
        <v>4</v>
      </c>
      <c r="I73" s="335">
        <v>12</v>
      </c>
      <c r="J73" s="27">
        <v>14</v>
      </c>
      <c r="K73" s="327">
        <f t="shared" si="9"/>
        <v>26</v>
      </c>
      <c r="L73" s="29">
        <f t="shared" si="6"/>
        <v>1427</v>
      </c>
    </row>
    <row r="74" spans="2:12" x14ac:dyDescent="0.2">
      <c r="B74" s="303">
        <v>43009</v>
      </c>
      <c r="C74" s="27">
        <v>305</v>
      </c>
      <c r="D74" s="27">
        <v>234</v>
      </c>
      <c r="E74" s="327">
        <f t="shared" si="7"/>
        <v>539</v>
      </c>
      <c r="F74" s="337">
        <v>11</v>
      </c>
      <c r="G74" s="27">
        <v>11</v>
      </c>
      <c r="H74" s="327">
        <f t="shared" si="8"/>
        <v>22</v>
      </c>
      <c r="I74" s="335">
        <v>36</v>
      </c>
      <c r="J74" s="27">
        <v>19</v>
      </c>
      <c r="K74" s="327">
        <f t="shared" si="9"/>
        <v>55</v>
      </c>
      <c r="L74" s="29">
        <f t="shared" si="6"/>
        <v>616</v>
      </c>
    </row>
    <row r="75" spans="2:12" x14ac:dyDescent="0.2">
      <c r="B75" s="303">
        <v>43040</v>
      </c>
      <c r="C75" s="27">
        <v>524</v>
      </c>
      <c r="D75" s="27">
        <v>369</v>
      </c>
      <c r="E75" s="327">
        <f t="shared" si="7"/>
        <v>893</v>
      </c>
      <c r="F75" s="337">
        <v>15</v>
      </c>
      <c r="G75" s="27">
        <v>6</v>
      </c>
      <c r="H75" s="327">
        <f t="shared" si="8"/>
        <v>21</v>
      </c>
      <c r="I75" s="335">
        <v>22</v>
      </c>
      <c r="J75" s="27">
        <v>11</v>
      </c>
      <c r="K75" s="327">
        <f t="shared" si="9"/>
        <v>33</v>
      </c>
      <c r="L75" s="29">
        <f t="shared" si="6"/>
        <v>947</v>
      </c>
    </row>
    <row r="76" spans="2:12" x14ac:dyDescent="0.2">
      <c r="B76" s="303">
        <v>43070</v>
      </c>
      <c r="C76" s="27">
        <v>638</v>
      </c>
      <c r="D76" s="27">
        <v>595</v>
      </c>
      <c r="E76" s="327">
        <f t="shared" si="7"/>
        <v>1233</v>
      </c>
      <c r="F76" s="337">
        <v>17</v>
      </c>
      <c r="G76" s="27">
        <v>15</v>
      </c>
      <c r="H76" s="327">
        <f t="shared" si="8"/>
        <v>32</v>
      </c>
      <c r="I76" s="335">
        <v>5</v>
      </c>
      <c r="J76" s="27">
        <v>5</v>
      </c>
      <c r="K76" s="327">
        <f t="shared" si="9"/>
        <v>10</v>
      </c>
      <c r="L76" s="29">
        <f t="shared" si="6"/>
        <v>1275</v>
      </c>
    </row>
    <row r="77" spans="2:12" x14ac:dyDescent="0.2">
      <c r="B77" s="318">
        <v>2017</v>
      </c>
      <c r="C77" s="90"/>
      <c r="D77" s="90"/>
      <c r="E77" s="343">
        <f>SUM(E65:E76)</f>
        <v>18545</v>
      </c>
      <c r="F77" s="344"/>
      <c r="G77" s="90"/>
      <c r="H77" s="343">
        <f>SUM(H65:H76)</f>
        <v>551</v>
      </c>
      <c r="I77" s="345"/>
      <c r="J77" s="90"/>
      <c r="K77" s="343">
        <f>SUM(K65:K76)</f>
        <v>554</v>
      </c>
      <c r="L77" s="91">
        <f>SUM(L65:L76)</f>
        <v>19650</v>
      </c>
    </row>
    <row r="78" spans="2:12" x14ac:dyDescent="0.2">
      <c r="B78" s="303">
        <v>43101</v>
      </c>
      <c r="C78" s="27">
        <v>755</v>
      </c>
      <c r="D78" s="27">
        <v>663</v>
      </c>
      <c r="E78" s="327">
        <f t="shared" ref="E78:E86" si="10">C78+D78</f>
        <v>1418</v>
      </c>
      <c r="F78" s="337">
        <v>14</v>
      </c>
      <c r="G78" s="27">
        <v>12</v>
      </c>
      <c r="H78" s="327">
        <f t="shared" ref="H78:H86" si="11">F78+G78</f>
        <v>26</v>
      </c>
      <c r="I78" s="335">
        <v>8</v>
      </c>
      <c r="J78" s="27">
        <v>3</v>
      </c>
      <c r="K78" s="327">
        <f t="shared" ref="K78:K85" si="12">I78+J78</f>
        <v>11</v>
      </c>
      <c r="L78" s="29">
        <f t="shared" ref="L78:L85" si="13">E78+H78+K78</f>
        <v>1455</v>
      </c>
    </row>
    <row r="79" spans="2:12" x14ac:dyDescent="0.2">
      <c r="B79" s="303">
        <v>43132</v>
      </c>
      <c r="C79" s="27">
        <v>908</v>
      </c>
      <c r="D79" s="27">
        <v>778</v>
      </c>
      <c r="E79" s="327">
        <f t="shared" si="10"/>
        <v>1686</v>
      </c>
      <c r="F79" s="337">
        <v>16</v>
      </c>
      <c r="G79" s="27">
        <v>9</v>
      </c>
      <c r="H79" s="327">
        <f t="shared" si="11"/>
        <v>25</v>
      </c>
      <c r="I79" s="335">
        <v>55</v>
      </c>
      <c r="J79" s="27">
        <v>50</v>
      </c>
      <c r="K79" s="327">
        <f t="shared" si="12"/>
        <v>105</v>
      </c>
      <c r="L79" s="29">
        <f t="shared" si="13"/>
        <v>1816</v>
      </c>
    </row>
    <row r="80" spans="2:12" x14ac:dyDescent="0.2">
      <c r="B80" s="303">
        <v>43160</v>
      </c>
      <c r="C80" s="27">
        <v>1306</v>
      </c>
      <c r="D80" s="27">
        <v>853</v>
      </c>
      <c r="E80" s="327">
        <f t="shared" si="10"/>
        <v>2159</v>
      </c>
      <c r="F80" s="337">
        <v>34</v>
      </c>
      <c r="G80" s="27">
        <v>26</v>
      </c>
      <c r="H80" s="327">
        <f t="shared" si="11"/>
        <v>60</v>
      </c>
      <c r="I80" s="335">
        <v>35</v>
      </c>
      <c r="J80" s="27">
        <v>15</v>
      </c>
      <c r="K80" s="327">
        <f t="shared" si="12"/>
        <v>50</v>
      </c>
      <c r="L80" s="29">
        <f t="shared" si="13"/>
        <v>2269</v>
      </c>
    </row>
    <row r="81" spans="2:12" x14ac:dyDescent="0.2">
      <c r="B81" s="303">
        <v>43191</v>
      </c>
      <c r="C81" s="27">
        <v>1004</v>
      </c>
      <c r="D81" s="27">
        <v>564</v>
      </c>
      <c r="E81" s="327">
        <f t="shared" si="10"/>
        <v>1568</v>
      </c>
      <c r="F81" s="337">
        <v>19</v>
      </c>
      <c r="G81" s="27">
        <v>14</v>
      </c>
      <c r="H81" s="327">
        <f t="shared" si="11"/>
        <v>33</v>
      </c>
      <c r="I81" s="335">
        <v>20</v>
      </c>
      <c r="J81" s="27">
        <v>18</v>
      </c>
      <c r="K81" s="327">
        <f t="shared" si="12"/>
        <v>38</v>
      </c>
      <c r="L81" s="29">
        <f t="shared" si="13"/>
        <v>1639</v>
      </c>
    </row>
    <row r="82" spans="2:12" x14ac:dyDescent="0.2">
      <c r="B82" s="303">
        <v>43221</v>
      </c>
      <c r="C82" s="27">
        <v>717</v>
      </c>
      <c r="D82" s="27">
        <v>410</v>
      </c>
      <c r="E82" s="327">
        <f t="shared" si="10"/>
        <v>1127</v>
      </c>
      <c r="F82" s="337">
        <v>17</v>
      </c>
      <c r="G82" s="27">
        <v>15</v>
      </c>
      <c r="H82" s="327">
        <f t="shared" si="11"/>
        <v>32</v>
      </c>
      <c r="I82" s="335">
        <v>26</v>
      </c>
      <c r="J82" s="27">
        <v>26</v>
      </c>
      <c r="K82" s="327">
        <f t="shared" si="12"/>
        <v>52</v>
      </c>
      <c r="L82" s="29">
        <f t="shared" si="13"/>
        <v>1211</v>
      </c>
    </row>
    <row r="83" spans="2:12" x14ac:dyDescent="0.2">
      <c r="B83" s="303">
        <v>43252</v>
      </c>
      <c r="C83" s="27">
        <v>1018</v>
      </c>
      <c r="D83" s="27">
        <v>658</v>
      </c>
      <c r="E83" s="327">
        <f t="shared" si="10"/>
        <v>1676</v>
      </c>
      <c r="F83" s="337">
        <v>18</v>
      </c>
      <c r="G83" s="27">
        <v>12</v>
      </c>
      <c r="H83" s="327">
        <f t="shared" si="11"/>
        <v>30</v>
      </c>
      <c r="I83" s="335">
        <v>23</v>
      </c>
      <c r="J83" s="27">
        <v>10</v>
      </c>
      <c r="K83" s="327">
        <f t="shared" si="12"/>
        <v>33</v>
      </c>
      <c r="L83" s="29">
        <f t="shared" si="13"/>
        <v>1739</v>
      </c>
    </row>
    <row r="84" spans="2:12" x14ac:dyDescent="0.2">
      <c r="B84" s="303">
        <v>43282</v>
      </c>
      <c r="C84" s="27">
        <v>845</v>
      </c>
      <c r="D84" s="27">
        <v>604</v>
      </c>
      <c r="E84" s="327">
        <f t="shared" si="10"/>
        <v>1449</v>
      </c>
      <c r="F84" s="337">
        <v>17</v>
      </c>
      <c r="G84" s="27">
        <v>33</v>
      </c>
      <c r="H84" s="327">
        <f t="shared" si="11"/>
        <v>50</v>
      </c>
      <c r="I84" s="335">
        <v>35</v>
      </c>
      <c r="J84" s="27">
        <v>31</v>
      </c>
      <c r="K84" s="327">
        <f t="shared" si="12"/>
        <v>66</v>
      </c>
      <c r="L84" s="29">
        <f t="shared" si="13"/>
        <v>1565</v>
      </c>
    </row>
    <row r="85" spans="2:12" x14ac:dyDescent="0.2">
      <c r="B85" s="303">
        <v>43313</v>
      </c>
      <c r="C85" s="27">
        <v>1178</v>
      </c>
      <c r="D85" s="27">
        <v>821</v>
      </c>
      <c r="E85" s="327">
        <f t="shared" si="10"/>
        <v>1999</v>
      </c>
      <c r="F85" s="337">
        <v>20</v>
      </c>
      <c r="G85" s="27">
        <v>30</v>
      </c>
      <c r="H85" s="327">
        <f t="shared" si="11"/>
        <v>50</v>
      </c>
      <c r="I85" s="335">
        <v>33</v>
      </c>
      <c r="J85" s="27">
        <v>28</v>
      </c>
      <c r="K85" s="327">
        <f t="shared" si="12"/>
        <v>61</v>
      </c>
      <c r="L85" s="29">
        <f t="shared" si="13"/>
        <v>2110</v>
      </c>
    </row>
    <row r="86" spans="2:12" x14ac:dyDescent="0.2">
      <c r="B86" s="303">
        <v>43344</v>
      </c>
      <c r="C86" s="27">
        <v>1529</v>
      </c>
      <c r="D86" s="27">
        <v>1059</v>
      </c>
      <c r="E86" s="327">
        <f t="shared" si="10"/>
        <v>2588</v>
      </c>
      <c r="F86" s="337">
        <v>40</v>
      </c>
      <c r="G86" s="27">
        <v>42</v>
      </c>
      <c r="H86" s="327">
        <f t="shared" si="11"/>
        <v>82</v>
      </c>
      <c r="I86" s="335">
        <v>45</v>
      </c>
      <c r="J86" s="27">
        <v>15</v>
      </c>
      <c r="K86" s="327">
        <f t="shared" ref="K86" si="14">I86+J86</f>
        <v>60</v>
      </c>
      <c r="L86" s="29">
        <f t="shared" ref="L86" si="15">E86+H86+K86</f>
        <v>2730</v>
      </c>
    </row>
    <row r="87" spans="2:12" x14ac:dyDescent="0.2">
      <c r="B87" s="318" t="s">
        <v>641</v>
      </c>
      <c r="C87" s="90"/>
      <c r="D87" s="90"/>
      <c r="E87" s="343">
        <f>SUM(E78:E86)</f>
        <v>15670</v>
      </c>
      <c r="F87" s="344"/>
      <c r="G87" s="90"/>
      <c r="H87" s="343">
        <f>SUM(H78:H86)</f>
        <v>388</v>
      </c>
      <c r="I87" s="345"/>
      <c r="J87" s="90"/>
      <c r="K87" s="343">
        <f>SUM(K78:K86)</f>
        <v>476</v>
      </c>
      <c r="L87" s="344">
        <f>SUM(L78:L86)</f>
        <v>16534</v>
      </c>
    </row>
    <row r="88" spans="2:12" x14ac:dyDescent="0.2">
      <c r="B88" s="188" t="s">
        <v>493</v>
      </c>
    </row>
  </sheetData>
  <mergeCells count="8">
    <mergeCell ref="B5:L5"/>
    <mergeCell ref="B6:L6"/>
    <mergeCell ref="B8:B10"/>
    <mergeCell ref="C8:L8"/>
    <mergeCell ref="C9:E9"/>
    <mergeCell ref="F9:H9"/>
    <mergeCell ref="I9:K9"/>
    <mergeCell ref="L9:L10"/>
  </mergeCells>
  <hyperlinks>
    <hyperlink ref="N5" location="'Índice STJ'!A1" display="'Índice STJ'!A1"/>
  </hyperlinks>
  <pageMargins left="0.7" right="0.7" top="0.75" bottom="0.75" header="0.3" footer="0.3"/>
  <ignoredErrors>
    <ignoredError sqref="E25 H25 K25" formulaRange="1"/>
    <ignoredError sqref="L25 L38 L51 E64 H64 K64:L64 E77 H77 K77:L77" 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2"/>
  <sheetViews>
    <sheetView showGridLines="0" zoomScaleNormal="100" workbookViewId="0">
      <selection activeCell="J5" sqref="J5"/>
    </sheetView>
  </sheetViews>
  <sheetFormatPr baseColWidth="10" defaultColWidth="11.42578125" defaultRowHeight="12" x14ac:dyDescent="0.2"/>
  <cols>
    <col min="1" max="1" width="6" style="188" customWidth="1"/>
    <col min="2" max="16384" width="11.42578125" style="188"/>
  </cols>
  <sheetData>
    <row r="2" spans="1:10" x14ac:dyDescent="0.2">
      <c r="A2" s="217" t="s">
        <v>121</v>
      </c>
    </row>
    <row r="3" spans="1:10" x14ac:dyDescent="0.2">
      <c r="A3" s="217" t="s">
        <v>122</v>
      </c>
    </row>
    <row r="5" spans="1:10" ht="12.75" x14ac:dyDescent="0.2">
      <c r="B5" s="425" t="s">
        <v>571</v>
      </c>
      <c r="C5" s="425"/>
      <c r="D5" s="425"/>
      <c r="E5" s="425"/>
      <c r="F5" s="425"/>
      <c r="G5" s="425"/>
      <c r="H5" s="425"/>
      <c r="J5" s="381" t="s">
        <v>598</v>
      </c>
    </row>
    <row r="6" spans="1:10" ht="12.75" x14ac:dyDescent="0.2">
      <c r="B6" s="425" t="s">
        <v>644</v>
      </c>
      <c r="C6" s="425"/>
      <c r="D6" s="425"/>
      <c r="E6" s="425"/>
      <c r="F6" s="425"/>
      <c r="G6" s="425"/>
      <c r="H6" s="425"/>
    </row>
    <row r="8" spans="1:10" x14ac:dyDescent="0.2">
      <c r="B8" s="509" t="s">
        <v>483</v>
      </c>
      <c r="C8" s="512" t="s">
        <v>572</v>
      </c>
      <c r="D8" s="513"/>
      <c r="E8" s="514" t="s">
        <v>573</v>
      </c>
      <c r="F8" s="515"/>
      <c r="G8" s="515"/>
      <c r="H8" s="516"/>
    </row>
    <row r="9" spans="1:10" ht="26.25" customHeight="1" x14ac:dyDescent="0.2">
      <c r="B9" s="510"/>
      <c r="C9" s="517" t="s">
        <v>574</v>
      </c>
      <c r="D9" s="517" t="s">
        <v>575</v>
      </c>
      <c r="E9" s="519" t="s">
        <v>574</v>
      </c>
      <c r="F9" s="521" t="s">
        <v>576</v>
      </c>
      <c r="G9" s="522"/>
      <c r="H9" s="523"/>
    </row>
    <row r="10" spans="1:10" ht="36" customHeight="1" x14ac:dyDescent="0.2">
      <c r="B10" s="511"/>
      <c r="C10" s="518"/>
      <c r="D10" s="518"/>
      <c r="E10" s="520"/>
      <c r="F10" s="346" t="s">
        <v>577</v>
      </c>
      <c r="G10" s="346" t="s">
        <v>578</v>
      </c>
      <c r="H10" s="347" t="s">
        <v>548</v>
      </c>
    </row>
    <row r="11" spans="1:10" x14ac:dyDescent="0.2">
      <c r="B11" s="348">
        <v>39873</v>
      </c>
      <c r="C11" s="349">
        <v>10625</v>
      </c>
      <c r="D11" s="350">
        <v>174</v>
      </c>
      <c r="E11" s="350" t="s">
        <v>579</v>
      </c>
      <c r="F11" s="350"/>
      <c r="G11" s="350"/>
      <c r="H11" s="350"/>
    </row>
    <row r="12" spans="1:10" x14ac:dyDescent="0.2">
      <c r="B12" s="348">
        <v>39904</v>
      </c>
      <c r="C12" s="349">
        <v>6095</v>
      </c>
      <c r="D12" s="350">
        <v>194</v>
      </c>
      <c r="E12" s="350" t="s">
        <v>579</v>
      </c>
      <c r="F12" s="350"/>
      <c r="G12" s="350"/>
      <c r="H12" s="350"/>
    </row>
    <row r="13" spans="1:10" x14ac:dyDescent="0.2">
      <c r="B13" s="348">
        <v>39934</v>
      </c>
      <c r="C13" s="349">
        <v>7497</v>
      </c>
      <c r="D13" s="350">
        <v>290</v>
      </c>
      <c r="E13" s="350" t="s">
        <v>579</v>
      </c>
      <c r="F13" s="350"/>
      <c r="G13" s="350"/>
      <c r="H13" s="350"/>
    </row>
    <row r="14" spans="1:10" x14ac:dyDescent="0.2">
      <c r="B14" s="348">
        <v>39965</v>
      </c>
      <c r="C14" s="349">
        <v>8878</v>
      </c>
      <c r="D14" s="350">
        <v>241</v>
      </c>
      <c r="E14" s="350" t="s">
        <v>579</v>
      </c>
      <c r="F14" s="350"/>
      <c r="G14" s="350"/>
      <c r="H14" s="350"/>
    </row>
    <row r="15" spans="1:10" x14ac:dyDescent="0.2">
      <c r="B15" s="348">
        <v>39995</v>
      </c>
      <c r="C15" s="349">
        <v>13580</v>
      </c>
      <c r="D15" s="350">
        <v>349</v>
      </c>
      <c r="E15" s="350" t="s">
        <v>579</v>
      </c>
      <c r="F15" s="350"/>
      <c r="G15" s="350"/>
      <c r="H15" s="350"/>
    </row>
    <row r="16" spans="1:10" x14ac:dyDescent="0.2">
      <c r="B16" s="348">
        <v>40026</v>
      </c>
      <c r="C16" s="349">
        <v>9451</v>
      </c>
      <c r="D16" s="350">
        <v>290</v>
      </c>
      <c r="E16" s="350" t="s">
        <v>579</v>
      </c>
      <c r="F16" s="350"/>
      <c r="G16" s="350"/>
      <c r="H16" s="350"/>
    </row>
    <row r="17" spans="2:8" x14ac:dyDescent="0.2">
      <c r="B17" s="348">
        <v>40057</v>
      </c>
      <c r="C17" s="349">
        <v>16175</v>
      </c>
      <c r="D17" s="350">
        <v>423</v>
      </c>
      <c r="E17" s="350" t="s">
        <v>579</v>
      </c>
      <c r="F17" s="350"/>
      <c r="G17" s="350"/>
      <c r="H17" s="350"/>
    </row>
    <row r="18" spans="2:8" x14ac:dyDescent="0.2">
      <c r="B18" s="348">
        <v>40087</v>
      </c>
      <c r="C18" s="349">
        <v>21738</v>
      </c>
      <c r="D18" s="350">
        <v>442</v>
      </c>
      <c r="E18" s="350" t="s">
        <v>579</v>
      </c>
      <c r="F18" s="350"/>
      <c r="G18" s="350"/>
      <c r="H18" s="350"/>
    </row>
    <row r="19" spans="2:8" x14ac:dyDescent="0.2">
      <c r="B19" s="348">
        <v>40118</v>
      </c>
      <c r="C19" s="349">
        <v>20687</v>
      </c>
      <c r="D19" s="350">
        <v>464</v>
      </c>
      <c r="E19" s="350" t="s">
        <v>579</v>
      </c>
      <c r="F19" s="350"/>
      <c r="G19" s="350"/>
      <c r="H19" s="350"/>
    </row>
    <row r="20" spans="2:8" x14ac:dyDescent="0.2">
      <c r="B20" s="348">
        <v>40148</v>
      </c>
      <c r="C20" s="349">
        <v>19925</v>
      </c>
      <c r="D20" s="350">
        <v>464</v>
      </c>
      <c r="E20" s="350" t="s">
        <v>579</v>
      </c>
      <c r="F20" s="350"/>
      <c r="G20" s="350"/>
      <c r="H20" s="350"/>
    </row>
    <row r="21" spans="2:8" x14ac:dyDescent="0.2">
      <c r="B21" s="348">
        <v>40179</v>
      </c>
      <c r="C21" s="349">
        <v>14517</v>
      </c>
      <c r="D21" s="350">
        <v>460</v>
      </c>
      <c r="E21" s="350" t="s">
        <v>579</v>
      </c>
      <c r="F21" s="350"/>
      <c r="G21" s="350"/>
      <c r="H21" s="350"/>
    </row>
    <row r="22" spans="2:8" x14ac:dyDescent="0.2">
      <c r="B22" s="348">
        <v>40210</v>
      </c>
      <c r="C22" s="349">
        <v>21073</v>
      </c>
      <c r="D22" s="350">
        <v>461</v>
      </c>
      <c r="E22" s="350" t="s">
        <v>579</v>
      </c>
      <c r="F22" s="350"/>
      <c r="G22" s="350"/>
      <c r="H22" s="350"/>
    </row>
    <row r="23" spans="2:8" x14ac:dyDescent="0.2">
      <c r="B23" s="348">
        <v>40238</v>
      </c>
      <c r="C23" s="349">
        <v>1853</v>
      </c>
      <c r="D23" s="350">
        <v>230</v>
      </c>
      <c r="E23" s="350" t="s">
        <v>579</v>
      </c>
      <c r="F23" s="350"/>
      <c r="G23" s="350"/>
      <c r="H23" s="350"/>
    </row>
    <row r="24" spans="2:8" x14ac:dyDescent="0.2">
      <c r="B24" s="348">
        <v>40269</v>
      </c>
      <c r="C24" s="349">
        <v>34023</v>
      </c>
      <c r="D24" s="350">
        <v>448</v>
      </c>
      <c r="E24" s="350" t="s">
        <v>579</v>
      </c>
      <c r="F24" s="350"/>
      <c r="G24" s="350"/>
      <c r="H24" s="350"/>
    </row>
    <row r="25" spans="2:8" x14ac:dyDescent="0.2">
      <c r="B25" s="348">
        <v>40299</v>
      </c>
      <c r="C25" s="349">
        <v>12204</v>
      </c>
      <c r="D25" s="350">
        <v>424</v>
      </c>
      <c r="E25" s="350" t="s">
        <v>579</v>
      </c>
      <c r="F25" s="350"/>
      <c r="G25" s="350"/>
      <c r="H25" s="350"/>
    </row>
    <row r="26" spans="2:8" x14ac:dyDescent="0.2">
      <c r="B26" s="348">
        <v>40330</v>
      </c>
      <c r="C26" s="349">
        <v>1575</v>
      </c>
      <c r="D26" s="350">
        <v>167</v>
      </c>
      <c r="E26" s="350" t="s">
        <v>579</v>
      </c>
      <c r="F26" s="350"/>
      <c r="G26" s="350"/>
      <c r="H26" s="350"/>
    </row>
    <row r="27" spans="2:8" x14ac:dyDescent="0.2">
      <c r="B27" s="348">
        <v>40360</v>
      </c>
      <c r="C27" s="349">
        <v>1875</v>
      </c>
      <c r="D27" s="350">
        <v>166</v>
      </c>
      <c r="E27" s="350" t="s">
        <v>579</v>
      </c>
      <c r="F27" s="350"/>
      <c r="G27" s="350"/>
      <c r="H27" s="350"/>
    </row>
    <row r="28" spans="2:8" x14ac:dyDescent="0.2">
      <c r="B28" s="348">
        <v>40391</v>
      </c>
      <c r="C28" s="349">
        <v>7627</v>
      </c>
      <c r="D28" s="350">
        <v>189</v>
      </c>
      <c r="E28" s="350" t="s">
        <v>579</v>
      </c>
      <c r="F28" s="350"/>
      <c r="G28" s="350"/>
      <c r="H28" s="350"/>
    </row>
    <row r="29" spans="2:8" x14ac:dyDescent="0.2">
      <c r="B29" s="348">
        <v>40422</v>
      </c>
      <c r="C29" s="349">
        <v>1802</v>
      </c>
      <c r="D29" s="350">
        <v>151</v>
      </c>
      <c r="E29" s="350" t="s">
        <v>579</v>
      </c>
      <c r="F29" s="350"/>
      <c r="G29" s="350"/>
      <c r="H29" s="350"/>
    </row>
    <row r="30" spans="2:8" x14ac:dyDescent="0.2">
      <c r="B30" s="348">
        <v>40452</v>
      </c>
      <c r="C30" s="349">
        <v>3251</v>
      </c>
      <c r="D30" s="350">
        <v>152</v>
      </c>
      <c r="E30" s="350" t="s">
        <v>579</v>
      </c>
      <c r="F30" s="350"/>
      <c r="G30" s="350"/>
      <c r="H30" s="350"/>
    </row>
    <row r="31" spans="2:8" x14ac:dyDescent="0.2">
      <c r="B31" s="348">
        <v>40483</v>
      </c>
      <c r="C31" s="350">
        <v>986</v>
      </c>
      <c r="D31" s="350">
        <v>122</v>
      </c>
      <c r="E31" s="350" t="s">
        <v>579</v>
      </c>
      <c r="F31" s="350"/>
      <c r="G31" s="350"/>
      <c r="H31" s="350"/>
    </row>
    <row r="32" spans="2:8" x14ac:dyDescent="0.2">
      <c r="B32" s="348">
        <v>40513</v>
      </c>
      <c r="C32" s="349">
        <v>1370</v>
      </c>
      <c r="D32" s="350">
        <v>102</v>
      </c>
      <c r="E32" s="350" t="s">
        <v>579</v>
      </c>
      <c r="F32" s="350"/>
      <c r="G32" s="350"/>
      <c r="H32" s="350"/>
    </row>
    <row r="33" spans="2:8" x14ac:dyDescent="0.2">
      <c r="B33" s="348">
        <v>40544</v>
      </c>
      <c r="C33" s="350">
        <v>547</v>
      </c>
      <c r="D33" s="350">
        <v>96</v>
      </c>
      <c r="E33" s="350" t="s">
        <v>579</v>
      </c>
      <c r="F33" s="350"/>
      <c r="G33" s="350"/>
      <c r="H33" s="350"/>
    </row>
    <row r="34" spans="2:8" x14ac:dyDescent="0.2">
      <c r="B34" s="348">
        <v>40575</v>
      </c>
      <c r="C34" s="350">
        <v>986</v>
      </c>
      <c r="D34" s="350">
        <v>105</v>
      </c>
      <c r="E34" s="350" t="s">
        <v>579</v>
      </c>
      <c r="F34" s="350"/>
      <c r="G34" s="350"/>
      <c r="H34" s="350"/>
    </row>
    <row r="35" spans="2:8" x14ac:dyDescent="0.2">
      <c r="B35" s="348">
        <v>40603</v>
      </c>
      <c r="C35" s="350">
        <v>531</v>
      </c>
      <c r="D35" s="350">
        <v>76</v>
      </c>
      <c r="E35" s="350" t="s">
        <v>579</v>
      </c>
      <c r="F35" s="350"/>
      <c r="G35" s="350"/>
      <c r="H35" s="350"/>
    </row>
    <row r="36" spans="2:8" x14ac:dyDescent="0.2">
      <c r="B36" s="348">
        <v>40634</v>
      </c>
      <c r="C36" s="349">
        <v>1064</v>
      </c>
      <c r="D36" s="350">
        <v>129</v>
      </c>
      <c r="E36" s="350" t="s">
        <v>579</v>
      </c>
      <c r="F36" s="350"/>
      <c r="G36" s="350"/>
      <c r="H36" s="350"/>
    </row>
    <row r="37" spans="2:8" x14ac:dyDescent="0.2">
      <c r="B37" s="348">
        <v>40664</v>
      </c>
      <c r="C37" s="349">
        <v>1100</v>
      </c>
      <c r="D37" s="350">
        <v>91</v>
      </c>
      <c r="E37" s="350" t="s">
        <v>579</v>
      </c>
      <c r="F37" s="350"/>
      <c r="G37" s="350"/>
      <c r="H37" s="350"/>
    </row>
    <row r="38" spans="2:8" x14ac:dyDescent="0.2">
      <c r="B38" s="348">
        <v>40695</v>
      </c>
      <c r="C38" s="349">
        <v>1238</v>
      </c>
      <c r="D38" s="350">
        <v>106</v>
      </c>
      <c r="E38" s="350" t="s">
        <v>579</v>
      </c>
      <c r="F38" s="350"/>
      <c r="G38" s="350"/>
      <c r="H38" s="350"/>
    </row>
    <row r="39" spans="2:8" x14ac:dyDescent="0.2">
      <c r="B39" s="348">
        <v>40725</v>
      </c>
      <c r="C39" s="350">
        <v>173</v>
      </c>
      <c r="D39" s="350">
        <v>25</v>
      </c>
      <c r="E39" s="350" t="s">
        <v>579</v>
      </c>
      <c r="F39" s="350"/>
      <c r="G39" s="350"/>
      <c r="H39" s="350"/>
    </row>
    <row r="40" spans="2:8" x14ac:dyDescent="0.2">
      <c r="B40" s="348">
        <v>40756</v>
      </c>
      <c r="C40" s="350">
        <v>810</v>
      </c>
      <c r="D40" s="350">
        <v>59</v>
      </c>
      <c r="E40" s="350" t="s">
        <v>579</v>
      </c>
      <c r="F40" s="350"/>
      <c r="G40" s="350"/>
      <c r="H40" s="350"/>
    </row>
    <row r="41" spans="2:8" x14ac:dyDescent="0.2">
      <c r="B41" s="348">
        <v>40787</v>
      </c>
      <c r="C41" s="350">
        <v>476</v>
      </c>
      <c r="D41" s="350">
        <v>65</v>
      </c>
      <c r="E41" s="349">
        <v>1634</v>
      </c>
      <c r="F41" s="349"/>
      <c r="G41" s="349"/>
      <c r="H41" s="349">
        <v>1620</v>
      </c>
    </row>
    <row r="42" spans="2:8" x14ac:dyDescent="0.2">
      <c r="B42" s="348">
        <v>40817</v>
      </c>
      <c r="C42" s="349">
        <v>1568</v>
      </c>
      <c r="D42" s="350">
        <v>75</v>
      </c>
      <c r="E42" s="349">
        <v>5036</v>
      </c>
      <c r="F42" s="349"/>
      <c r="G42" s="349"/>
      <c r="H42" s="349">
        <v>4518</v>
      </c>
    </row>
    <row r="43" spans="2:8" x14ac:dyDescent="0.2">
      <c r="B43" s="348">
        <v>40848</v>
      </c>
      <c r="C43" s="350">
        <v>906</v>
      </c>
      <c r="D43" s="350">
        <v>39</v>
      </c>
      <c r="E43" s="349">
        <v>12015</v>
      </c>
      <c r="F43" s="349"/>
      <c r="G43" s="349"/>
      <c r="H43" s="349">
        <v>10939</v>
      </c>
    </row>
    <row r="44" spans="2:8" x14ac:dyDescent="0.2">
      <c r="B44" s="348">
        <v>40878</v>
      </c>
      <c r="C44" s="349">
        <v>1270</v>
      </c>
      <c r="D44" s="350">
        <v>71</v>
      </c>
      <c r="E44" s="349">
        <v>22261</v>
      </c>
      <c r="F44" s="349"/>
      <c r="G44" s="349"/>
      <c r="H44" s="349">
        <v>21512</v>
      </c>
    </row>
    <row r="45" spans="2:8" x14ac:dyDescent="0.2">
      <c r="B45" s="348">
        <v>40909</v>
      </c>
      <c r="C45" s="349">
        <v>1221</v>
      </c>
      <c r="D45" s="350">
        <v>65</v>
      </c>
      <c r="E45" s="349">
        <v>24129</v>
      </c>
      <c r="F45" s="349"/>
      <c r="G45" s="349"/>
      <c r="H45" s="349">
        <v>20099</v>
      </c>
    </row>
    <row r="46" spans="2:8" x14ac:dyDescent="0.2">
      <c r="B46" s="348">
        <v>40940</v>
      </c>
      <c r="C46" s="350">
        <v>902</v>
      </c>
      <c r="D46" s="350">
        <v>58</v>
      </c>
      <c r="E46" s="349">
        <v>22063</v>
      </c>
      <c r="F46" s="349"/>
      <c r="G46" s="349"/>
      <c r="H46" s="349">
        <v>19781</v>
      </c>
    </row>
    <row r="47" spans="2:8" x14ac:dyDescent="0.2">
      <c r="B47" s="348">
        <v>40969</v>
      </c>
      <c r="C47" s="349">
        <v>2605</v>
      </c>
      <c r="D47" s="350">
        <v>58</v>
      </c>
      <c r="E47" s="349">
        <v>36966</v>
      </c>
      <c r="F47" s="349"/>
      <c r="G47" s="349"/>
      <c r="H47" s="349">
        <v>28773</v>
      </c>
    </row>
    <row r="48" spans="2:8" x14ac:dyDescent="0.2">
      <c r="B48" s="348">
        <v>41000</v>
      </c>
      <c r="C48" s="350">
        <v>982</v>
      </c>
      <c r="D48" s="350">
        <v>44</v>
      </c>
      <c r="E48" s="349">
        <v>16479</v>
      </c>
      <c r="F48" s="349"/>
      <c r="G48" s="349"/>
      <c r="H48" s="349">
        <v>16232</v>
      </c>
    </row>
    <row r="49" spans="2:8" x14ac:dyDescent="0.2">
      <c r="B49" s="348">
        <v>41030</v>
      </c>
      <c r="C49" s="349">
        <v>3220</v>
      </c>
      <c r="D49" s="350">
        <v>72</v>
      </c>
      <c r="E49" s="349">
        <v>28814</v>
      </c>
      <c r="F49" s="349"/>
      <c r="G49" s="349"/>
      <c r="H49" s="349">
        <v>23849</v>
      </c>
    </row>
    <row r="50" spans="2:8" x14ac:dyDescent="0.2">
      <c r="B50" s="348">
        <v>41061</v>
      </c>
      <c r="C50" s="349">
        <v>1267</v>
      </c>
      <c r="D50" s="350">
        <v>49</v>
      </c>
      <c r="E50" s="349">
        <v>25375</v>
      </c>
      <c r="F50" s="349"/>
      <c r="G50" s="349"/>
      <c r="H50" s="349">
        <v>22057</v>
      </c>
    </row>
    <row r="51" spans="2:8" x14ac:dyDescent="0.2">
      <c r="B51" s="348">
        <v>41091</v>
      </c>
      <c r="C51" s="349">
        <v>1000</v>
      </c>
      <c r="D51" s="350">
        <v>53</v>
      </c>
      <c r="E51" s="349">
        <v>23209</v>
      </c>
      <c r="F51" s="349"/>
      <c r="G51" s="349"/>
      <c r="H51" s="349">
        <v>21672</v>
      </c>
    </row>
    <row r="52" spans="2:8" x14ac:dyDescent="0.2">
      <c r="B52" s="348">
        <v>41122</v>
      </c>
      <c r="C52" s="349">
        <v>1130</v>
      </c>
      <c r="D52" s="350">
        <v>58</v>
      </c>
      <c r="E52" s="349">
        <v>21429</v>
      </c>
      <c r="F52" s="349"/>
      <c r="G52" s="349"/>
      <c r="H52" s="349">
        <v>20285</v>
      </c>
    </row>
    <row r="53" spans="2:8" x14ac:dyDescent="0.2">
      <c r="B53" s="348">
        <v>41153</v>
      </c>
      <c r="C53" s="349">
        <v>1082</v>
      </c>
      <c r="D53" s="350">
        <v>56</v>
      </c>
      <c r="E53" s="349">
        <v>26360</v>
      </c>
      <c r="F53" s="349"/>
      <c r="G53" s="349"/>
      <c r="H53" s="349">
        <v>23448</v>
      </c>
    </row>
    <row r="54" spans="2:8" x14ac:dyDescent="0.2">
      <c r="B54" s="348">
        <v>41183</v>
      </c>
      <c r="C54" s="349">
        <v>1205</v>
      </c>
      <c r="D54" s="350">
        <v>63</v>
      </c>
      <c r="E54" s="349">
        <v>24056</v>
      </c>
      <c r="F54" s="349"/>
      <c r="G54" s="349"/>
      <c r="H54" s="349">
        <v>22693</v>
      </c>
    </row>
    <row r="55" spans="2:8" x14ac:dyDescent="0.2">
      <c r="B55" s="348">
        <v>41214</v>
      </c>
      <c r="C55" s="350">
        <v>637</v>
      </c>
      <c r="D55" s="350">
        <v>47</v>
      </c>
      <c r="E55" s="349">
        <v>19225</v>
      </c>
      <c r="F55" s="349"/>
      <c r="G55" s="349"/>
      <c r="H55" s="349">
        <v>18399</v>
      </c>
    </row>
    <row r="56" spans="2:8" x14ac:dyDescent="0.2">
      <c r="B56" s="348">
        <v>41244</v>
      </c>
      <c r="C56" s="350">
        <v>840</v>
      </c>
      <c r="D56" s="350">
        <v>32</v>
      </c>
      <c r="E56" s="349">
        <v>11256</v>
      </c>
      <c r="F56" s="349"/>
      <c r="G56" s="349"/>
      <c r="H56" s="349">
        <v>10911</v>
      </c>
    </row>
    <row r="57" spans="2:8" x14ac:dyDescent="0.2">
      <c r="B57" s="348">
        <v>41275</v>
      </c>
      <c r="C57" s="350">
        <v>931</v>
      </c>
      <c r="D57" s="350">
        <v>56</v>
      </c>
      <c r="E57" s="349">
        <v>40005</v>
      </c>
      <c r="F57" s="349"/>
      <c r="G57" s="349"/>
      <c r="H57" s="349">
        <v>27853</v>
      </c>
    </row>
    <row r="58" spans="2:8" x14ac:dyDescent="0.2">
      <c r="B58" s="348">
        <v>41306</v>
      </c>
      <c r="C58" s="349">
        <v>1270</v>
      </c>
      <c r="D58" s="350">
        <v>64</v>
      </c>
      <c r="E58" s="349">
        <v>24170</v>
      </c>
      <c r="F58" s="349"/>
      <c r="G58" s="349"/>
      <c r="H58" s="349">
        <v>22694</v>
      </c>
    </row>
    <row r="59" spans="2:8" x14ac:dyDescent="0.2">
      <c r="B59" s="348">
        <v>41334</v>
      </c>
      <c r="C59" s="350">
        <v>826</v>
      </c>
      <c r="D59" s="350">
        <v>41</v>
      </c>
      <c r="E59" s="349">
        <v>23845</v>
      </c>
      <c r="F59" s="349"/>
      <c r="G59" s="349"/>
      <c r="H59" s="349">
        <v>22309</v>
      </c>
    </row>
    <row r="60" spans="2:8" x14ac:dyDescent="0.2">
      <c r="B60" s="348">
        <v>41365</v>
      </c>
      <c r="C60" s="349">
        <v>1037</v>
      </c>
      <c r="D60" s="350">
        <v>51</v>
      </c>
      <c r="E60" s="349">
        <v>26008</v>
      </c>
      <c r="F60" s="349"/>
      <c r="G60" s="349"/>
      <c r="H60" s="349">
        <v>23693</v>
      </c>
    </row>
    <row r="61" spans="2:8" x14ac:dyDescent="0.2">
      <c r="B61" s="348">
        <v>41395</v>
      </c>
      <c r="C61" s="350">
        <v>436</v>
      </c>
      <c r="D61" s="350">
        <v>34</v>
      </c>
      <c r="E61" s="349">
        <v>21038</v>
      </c>
      <c r="F61" s="349"/>
      <c r="G61" s="349"/>
      <c r="H61" s="349">
        <v>19845</v>
      </c>
    </row>
    <row r="62" spans="2:8" x14ac:dyDescent="0.2">
      <c r="B62" s="348">
        <v>41426</v>
      </c>
      <c r="C62" s="350">
        <v>848</v>
      </c>
      <c r="D62" s="350">
        <v>44</v>
      </c>
      <c r="E62" s="349">
        <v>22037</v>
      </c>
      <c r="F62" s="349"/>
      <c r="G62" s="349"/>
      <c r="H62" s="349">
        <v>20065</v>
      </c>
    </row>
    <row r="63" spans="2:8" x14ac:dyDescent="0.2">
      <c r="B63" s="348">
        <v>41456</v>
      </c>
      <c r="C63" s="350">
        <v>747</v>
      </c>
      <c r="D63" s="350">
        <v>36</v>
      </c>
      <c r="E63" s="349">
        <v>22506</v>
      </c>
      <c r="F63" s="349"/>
      <c r="G63" s="349"/>
      <c r="H63" s="349">
        <v>20780</v>
      </c>
    </row>
    <row r="64" spans="2:8" x14ac:dyDescent="0.2">
      <c r="B64" s="348">
        <v>41487</v>
      </c>
      <c r="C64" s="350">
        <v>719</v>
      </c>
      <c r="D64" s="350">
        <v>35</v>
      </c>
      <c r="E64" s="349">
        <v>23869</v>
      </c>
      <c r="F64" s="349"/>
      <c r="G64" s="349"/>
      <c r="H64" s="349">
        <v>21924</v>
      </c>
    </row>
    <row r="65" spans="2:8" x14ac:dyDescent="0.2">
      <c r="B65" s="348">
        <v>41518</v>
      </c>
      <c r="C65" s="350">
        <v>908</v>
      </c>
      <c r="D65" s="350">
        <v>30</v>
      </c>
      <c r="E65" s="349">
        <v>22797</v>
      </c>
      <c r="F65" s="349"/>
      <c r="G65" s="349"/>
      <c r="H65" s="349">
        <v>21715</v>
      </c>
    </row>
    <row r="66" spans="2:8" x14ac:dyDescent="0.2">
      <c r="B66" s="348">
        <v>41548</v>
      </c>
      <c r="C66" s="350">
        <v>907</v>
      </c>
      <c r="D66" s="350">
        <v>34</v>
      </c>
      <c r="E66" s="349">
        <v>23258</v>
      </c>
      <c r="F66" s="349"/>
      <c r="G66" s="349"/>
      <c r="H66" s="349">
        <v>22266</v>
      </c>
    </row>
    <row r="67" spans="2:8" x14ac:dyDescent="0.2">
      <c r="B67" s="348">
        <v>41579</v>
      </c>
      <c r="C67" s="350">
        <v>684</v>
      </c>
      <c r="D67" s="350">
        <v>32</v>
      </c>
      <c r="E67" s="349">
        <v>21758</v>
      </c>
      <c r="F67" s="349"/>
      <c r="G67" s="349"/>
      <c r="H67" s="349">
        <v>20561</v>
      </c>
    </row>
    <row r="68" spans="2:8" x14ac:dyDescent="0.2">
      <c r="B68" s="348">
        <v>41609</v>
      </c>
      <c r="C68" s="350">
        <v>731</v>
      </c>
      <c r="D68" s="350">
        <v>40</v>
      </c>
      <c r="E68" s="349">
        <v>21567</v>
      </c>
      <c r="F68" s="349"/>
      <c r="G68" s="349"/>
      <c r="H68" s="349">
        <v>20466</v>
      </c>
    </row>
    <row r="69" spans="2:8" x14ac:dyDescent="0.2">
      <c r="B69" s="348">
        <v>41640</v>
      </c>
      <c r="C69" s="350">
        <v>642</v>
      </c>
      <c r="D69" s="350">
        <v>27</v>
      </c>
      <c r="E69" s="349">
        <v>16702</v>
      </c>
      <c r="F69" s="349"/>
      <c r="G69" s="349"/>
      <c r="H69" s="349">
        <v>15794</v>
      </c>
    </row>
    <row r="70" spans="2:8" x14ac:dyDescent="0.2">
      <c r="B70" s="348">
        <v>41671</v>
      </c>
      <c r="C70" s="351">
        <v>687</v>
      </c>
      <c r="D70" s="351">
        <v>25</v>
      </c>
      <c r="E70" s="352">
        <v>23938</v>
      </c>
      <c r="F70" s="352"/>
      <c r="G70" s="352"/>
      <c r="H70" s="349">
        <v>20912</v>
      </c>
    </row>
    <row r="71" spans="2:8" x14ac:dyDescent="0.2">
      <c r="B71" s="348">
        <v>41699</v>
      </c>
      <c r="C71" s="349">
        <v>1022</v>
      </c>
      <c r="D71" s="350">
        <v>47</v>
      </c>
      <c r="E71" s="349">
        <v>28622</v>
      </c>
      <c r="F71" s="349"/>
      <c r="G71" s="349"/>
      <c r="H71" s="349">
        <v>24920</v>
      </c>
    </row>
    <row r="72" spans="2:8" x14ac:dyDescent="0.2">
      <c r="B72" s="348">
        <v>41730</v>
      </c>
      <c r="C72" s="350">
        <v>645</v>
      </c>
      <c r="D72" s="350">
        <v>29</v>
      </c>
      <c r="E72" s="349">
        <v>22470</v>
      </c>
      <c r="F72" s="349"/>
      <c r="G72" s="349"/>
      <c r="H72" s="349">
        <v>20858</v>
      </c>
    </row>
    <row r="73" spans="2:8" x14ac:dyDescent="0.2">
      <c r="B73" s="348">
        <v>41760</v>
      </c>
      <c r="C73" s="350">
        <v>697</v>
      </c>
      <c r="D73" s="350">
        <v>31</v>
      </c>
      <c r="E73" s="349">
        <v>14929</v>
      </c>
      <c r="F73" s="349"/>
      <c r="G73" s="349"/>
      <c r="H73" s="349">
        <v>13783</v>
      </c>
    </row>
    <row r="74" spans="2:8" x14ac:dyDescent="0.2">
      <c r="B74" s="348">
        <v>41791</v>
      </c>
      <c r="C74" s="350">
        <v>708</v>
      </c>
      <c r="D74" s="350">
        <v>29</v>
      </c>
      <c r="E74" s="349">
        <v>28107</v>
      </c>
      <c r="F74" s="349"/>
      <c r="G74" s="349"/>
      <c r="H74" s="349">
        <v>22029</v>
      </c>
    </row>
    <row r="75" spans="2:8" x14ac:dyDescent="0.2">
      <c r="B75" s="348">
        <v>41821</v>
      </c>
      <c r="C75" s="350">
        <v>848</v>
      </c>
      <c r="D75" s="350">
        <v>30</v>
      </c>
      <c r="E75" s="349">
        <v>20305</v>
      </c>
      <c r="F75" s="349"/>
      <c r="G75" s="349"/>
      <c r="H75" s="349">
        <v>18703</v>
      </c>
    </row>
    <row r="76" spans="2:8" x14ac:dyDescent="0.2">
      <c r="B76" s="348">
        <v>41852</v>
      </c>
      <c r="C76" s="350">
        <v>418</v>
      </c>
      <c r="D76" s="350">
        <v>21</v>
      </c>
      <c r="E76" s="349">
        <v>20026</v>
      </c>
      <c r="F76" s="349"/>
      <c r="G76" s="349"/>
      <c r="H76" s="349">
        <v>17896</v>
      </c>
    </row>
    <row r="77" spans="2:8" x14ac:dyDescent="0.2">
      <c r="B77" s="348">
        <v>41883</v>
      </c>
      <c r="C77" s="350">
        <v>449</v>
      </c>
      <c r="D77" s="350">
        <v>20</v>
      </c>
      <c r="E77" s="349">
        <v>17518</v>
      </c>
      <c r="F77" s="349"/>
      <c r="G77" s="349"/>
      <c r="H77" s="349">
        <v>15614</v>
      </c>
    </row>
    <row r="78" spans="2:8" x14ac:dyDescent="0.2">
      <c r="B78" s="348">
        <v>41913</v>
      </c>
      <c r="C78" s="350">
        <v>386</v>
      </c>
      <c r="D78" s="350">
        <v>21</v>
      </c>
      <c r="E78" s="349">
        <v>25867</v>
      </c>
      <c r="F78" s="349"/>
      <c r="G78" s="349"/>
      <c r="H78" s="349">
        <v>21002</v>
      </c>
    </row>
    <row r="79" spans="2:8" x14ac:dyDescent="0.2">
      <c r="B79" s="348">
        <v>41944</v>
      </c>
      <c r="C79" s="350">
        <v>614</v>
      </c>
      <c r="D79" s="350">
        <v>17</v>
      </c>
      <c r="E79" s="349">
        <v>16769</v>
      </c>
      <c r="F79" s="349"/>
      <c r="G79" s="349"/>
      <c r="H79" s="349">
        <v>15842</v>
      </c>
    </row>
    <row r="80" spans="2:8" x14ac:dyDescent="0.2">
      <c r="B80" s="348">
        <v>41974</v>
      </c>
      <c r="C80" s="350">
        <v>534</v>
      </c>
      <c r="D80" s="350">
        <v>22</v>
      </c>
      <c r="E80" s="349">
        <v>23318</v>
      </c>
      <c r="F80" s="349"/>
      <c r="G80" s="349"/>
      <c r="H80" s="349">
        <v>20226</v>
      </c>
    </row>
    <row r="81" spans="2:8" x14ac:dyDescent="0.2">
      <c r="B81" s="348">
        <v>42005</v>
      </c>
      <c r="C81" s="350">
        <v>478</v>
      </c>
      <c r="D81" s="350">
        <v>21</v>
      </c>
      <c r="E81" s="349">
        <v>23056</v>
      </c>
      <c r="F81" s="349"/>
      <c r="G81" s="349"/>
      <c r="H81" s="349">
        <v>21061</v>
      </c>
    </row>
    <row r="82" spans="2:8" x14ac:dyDescent="0.2">
      <c r="B82" s="348">
        <v>42036</v>
      </c>
      <c r="C82" s="350">
        <v>361</v>
      </c>
      <c r="D82" s="350">
        <v>24</v>
      </c>
      <c r="E82" s="349">
        <v>18524</v>
      </c>
      <c r="F82" s="349"/>
      <c r="G82" s="349"/>
      <c r="H82" s="349">
        <v>17192</v>
      </c>
    </row>
    <row r="83" spans="2:8" x14ac:dyDescent="0.2">
      <c r="B83" s="348">
        <v>42064</v>
      </c>
      <c r="C83" s="350">
        <v>712</v>
      </c>
      <c r="D83" s="350">
        <v>28</v>
      </c>
      <c r="E83" s="349">
        <v>26002</v>
      </c>
      <c r="F83" s="349"/>
      <c r="G83" s="349"/>
      <c r="H83" s="349">
        <v>22027</v>
      </c>
    </row>
    <row r="84" spans="2:8" x14ac:dyDescent="0.2">
      <c r="B84" s="348">
        <v>42095</v>
      </c>
      <c r="C84" s="350">
        <v>255</v>
      </c>
      <c r="D84" s="350">
        <v>22</v>
      </c>
      <c r="E84" s="349">
        <v>23093</v>
      </c>
      <c r="F84" s="349"/>
      <c r="G84" s="349"/>
      <c r="H84" s="349">
        <v>21546</v>
      </c>
    </row>
    <row r="85" spans="2:8" x14ac:dyDescent="0.2">
      <c r="B85" s="348">
        <v>42125</v>
      </c>
      <c r="C85" s="350">
        <v>891</v>
      </c>
      <c r="D85" s="350">
        <v>21</v>
      </c>
      <c r="E85" s="349">
        <v>22362</v>
      </c>
      <c r="F85" s="349"/>
      <c r="G85" s="349"/>
      <c r="H85" s="349">
        <v>20850</v>
      </c>
    </row>
    <row r="86" spans="2:8" x14ac:dyDescent="0.2">
      <c r="B86" s="348">
        <v>42156</v>
      </c>
      <c r="C86" s="350">
        <v>117</v>
      </c>
      <c r="D86" s="350">
        <v>14</v>
      </c>
      <c r="E86" s="349">
        <v>12627</v>
      </c>
      <c r="F86" s="349"/>
      <c r="G86" s="349"/>
      <c r="H86" s="349">
        <v>11681</v>
      </c>
    </row>
    <row r="87" spans="2:8" x14ac:dyDescent="0.2">
      <c r="B87" s="348">
        <v>42186</v>
      </c>
      <c r="C87" s="350">
        <v>181</v>
      </c>
      <c r="D87" s="350">
        <v>18</v>
      </c>
      <c r="E87" s="349">
        <v>19638</v>
      </c>
      <c r="F87" s="349"/>
      <c r="G87" s="349"/>
      <c r="H87" s="349">
        <v>18282</v>
      </c>
    </row>
    <row r="88" spans="2:8" x14ac:dyDescent="0.2">
      <c r="B88" s="348">
        <v>42217</v>
      </c>
      <c r="C88" s="350">
        <v>128</v>
      </c>
      <c r="D88" s="350">
        <v>14</v>
      </c>
      <c r="E88" s="349">
        <v>21146</v>
      </c>
      <c r="F88" s="349"/>
      <c r="G88" s="349"/>
      <c r="H88" s="349">
        <v>19598</v>
      </c>
    </row>
    <row r="89" spans="2:8" x14ac:dyDescent="0.2">
      <c r="B89" s="348">
        <v>42248</v>
      </c>
      <c r="C89" s="350">
        <v>161</v>
      </c>
      <c r="D89" s="350">
        <v>18</v>
      </c>
      <c r="E89" s="349">
        <v>27499</v>
      </c>
      <c r="F89" s="349"/>
      <c r="G89" s="349"/>
      <c r="H89" s="349">
        <v>21738</v>
      </c>
    </row>
    <row r="90" spans="2:8" x14ac:dyDescent="0.2">
      <c r="B90" s="348">
        <v>42278</v>
      </c>
      <c r="C90" s="350">
        <v>195</v>
      </c>
      <c r="D90" s="350">
        <v>21</v>
      </c>
      <c r="E90" s="349">
        <v>25195</v>
      </c>
      <c r="F90" s="349"/>
      <c r="G90" s="349"/>
      <c r="H90" s="349">
        <v>20911</v>
      </c>
    </row>
    <row r="91" spans="2:8" x14ac:dyDescent="0.2">
      <c r="B91" s="348">
        <v>42309</v>
      </c>
      <c r="C91" s="350">
        <v>225</v>
      </c>
      <c r="D91" s="350">
        <v>20</v>
      </c>
      <c r="E91" s="349">
        <v>22695</v>
      </c>
      <c r="F91" s="349"/>
      <c r="G91" s="349"/>
      <c r="H91" s="349">
        <v>19610</v>
      </c>
    </row>
    <row r="92" spans="2:8" x14ac:dyDescent="0.2">
      <c r="B92" s="348">
        <v>42339</v>
      </c>
      <c r="C92" s="350">
        <v>212</v>
      </c>
      <c r="D92" s="350">
        <v>27</v>
      </c>
      <c r="E92" s="349">
        <v>22984</v>
      </c>
      <c r="F92" s="349"/>
      <c r="G92" s="349"/>
      <c r="H92" s="349">
        <v>20973</v>
      </c>
    </row>
    <row r="93" spans="2:8" x14ac:dyDescent="0.2">
      <c r="B93" s="348">
        <v>42370</v>
      </c>
      <c r="C93" s="350">
        <v>352</v>
      </c>
      <c r="D93" s="350">
        <v>37</v>
      </c>
      <c r="E93" s="349">
        <v>22006</v>
      </c>
      <c r="F93" s="349"/>
      <c r="G93" s="349"/>
      <c r="H93" s="349">
        <v>20462</v>
      </c>
    </row>
    <row r="94" spans="2:8" x14ac:dyDescent="0.2">
      <c r="B94" s="348">
        <v>42401</v>
      </c>
      <c r="C94" s="350">
        <v>370</v>
      </c>
      <c r="D94" s="350">
        <v>34</v>
      </c>
      <c r="E94" s="349">
        <v>21509</v>
      </c>
      <c r="F94" s="349"/>
      <c r="G94" s="349"/>
      <c r="H94" s="349">
        <v>20333</v>
      </c>
    </row>
    <row r="95" spans="2:8" x14ac:dyDescent="0.2">
      <c r="B95" s="348">
        <v>42430</v>
      </c>
      <c r="C95" s="350">
        <v>389</v>
      </c>
      <c r="D95" s="350">
        <v>23</v>
      </c>
      <c r="E95" s="349">
        <v>21336</v>
      </c>
      <c r="F95" s="349"/>
      <c r="G95" s="349"/>
      <c r="H95" s="349">
        <v>19910</v>
      </c>
    </row>
    <row r="96" spans="2:8" x14ac:dyDescent="0.2">
      <c r="B96" s="348">
        <v>42461</v>
      </c>
      <c r="C96" s="350">
        <v>285</v>
      </c>
      <c r="D96" s="350">
        <v>18</v>
      </c>
      <c r="E96" s="349">
        <v>5659</v>
      </c>
      <c r="F96" s="349"/>
      <c r="G96" s="349"/>
      <c r="H96" s="349">
        <v>5480</v>
      </c>
    </row>
    <row r="97" spans="2:8" x14ac:dyDescent="0.2">
      <c r="B97" s="348">
        <v>42491</v>
      </c>
      <c r="C97" s="350">
        <v>288</v>
      </c>
      <c r="D97" s="350">
        <v>16</v>
      </c>
      <c r="E97" s="349">
        <v>6651</v>
      </c>
      <c r="F97" s="349">
        <v>2372</v>
      </c>
      <c r="G97" s="349">
        <v>3426</v>
      </c>
      <c r="H97" s="349">
        <f t="shared" ref="H97:H125" si="0">F97+G97</f>
        <v>5798</v>
      </c>
    </row>
    <row r="98" spans="2:8" x14ac:dyDescent="0.2">
      <c r="B98" s="348" t="s">
        <v>580</v>
      </c>
      <c r="C98" s="350">
        <v>21</v>
      </c>
      <c r="D98" s="350">
        <v>15</v>
      </c>
      <c r="E98" s="349">
        <v>5426</v>
      </c>
      <c r="F98" s="349">
        <v>2742</v>
      </c>
      <c r="G98" s="349">
        <v>2014</v>
      </c>
      <c r="H98" s="349">
        <f t="shared" si="0"/>
        <v>4756</v>
      </c>
    </row>
    <row r="99" spans="2:8" x14ac:dyDescent="0.2">
      <c r="B99" s="348">
        <v>42552</v>
      </c>
      <c r="C99" s="350">
        <v>9</v>
      </c>
      <c r="D99" s="350">
        <v>9</v>
      </c>
      <c r="E99" s="349">
        <v>3253</v>
      </c>
      <c r="F99" s="349">
        <v>1620</v>
      </c>
      <c r="G99" s="349">
        <v>1416</v>
      </c>
      <c r="H99" s="349">
        <f t="shared" si="0"/>
        <v>3036</v>
      </c>
    </row>
    <row r="100" spans="2:8" x14ac:dyDescent="0.2">
      <c r="B100" s="348">
        <v>42583</v>
      </c>
      <c r="C100" s="350">
        <v>13</v>
      </c>
      <c r="D100" s="350">
        <v>10</v>
      </c>
      <c r="E100" s="349">
        <v>3343</v>
      </c>
      <c r="F100" s="349">
        <v>1688</v>
      </c>
      <c r="G100" s="349">
        <v>1336</v>
      </c>
      <c r="H100" s="349">
        <f t="shared" si="0"/>
        <v>3024</v>
      </c>
    </row>
    <row r="101" spans="2:8" x14ac:dyDescent="0.2">
      <c r="B101" s="348">
        <v>42614</v>
      </c>
      <c r="C101" s="350">
        <v>16</v>
      </c>
      <c r="D101" s="350">
        <v>11</v>
      </c>
      <c r="E101" s="349">
        <v>3298</v>
      </c>
      <c r="F101" s="349">
        <v>1715</v>
      </c>
      <c r="G101" s="349">
        <v>1358</v>
      </c>
      <c r="H101" s="349">
        <f t="shared" si="0"/>
        <v>3073</v>
      </c>
    </row>
    <row r="102" spans="2:8" x14ac:dyDescent="0.2">
      <c r="B102" s="348">
        <v>42644</v>
      </c>
      <c r="C102" s="350">
        <v>28</v>
      </c>
      <c r="D102" s="350">
        <v>12</v>
      </c>
      <c r="E102" s="349">
        <v>3465</v>
      </c>
      <c r="F102" s="349">
        <v>1819</v>
      </c>
      <c r="G102" s="349">
        <v>1455</v>
      </c>
      <c r="H102" s="349">
        <f t="shared" si="0"/>
        <v>3274</v>
      </c>
    </row>
    <row r="103" spans="2:8" x14ac:dyDescent="0.2">
      <c r="B103" s="348">
        <v>42675</v>
      </c>
      <c r="C103" s="350">
        <v>38</v>
      </c>
      <c r="D103" s="350">
        <v>13</v>
      </c>
      <c r="E103" s="349">
        <v>3225</v>
      </c>
      <c r="F103" s="349">
        <v>1699</v>
      </c>
      <c r="G103" s="349">
        <v>1369</v>
      </c>
      <c r="H103" s="349">
        <f t="shared" si="0"/>
        <v>3068</v>
      </c>
    </row>
    <row r="104" spans="2:8" x14ac:dyDescent="0.2">
      <c r="B104" s="348">
        <v>42705</v>
      </c>
      <c r="C104" s="350">
        <v>48</v>
      </c>
      <c r="D104" s="350">
        <v>20</v>
      </c>
      <c r="E104" s="349">
        <v>2951</v>
      </c>
      <c r="F104" s="349">
        <v>1530</v>
      </c>
      <c r="G104" s="349">
        <v>1273</v>
      </c>
      <c r="H104" s="349">
        <f t="shared" si="0"/>
        <v>2803</v>
      </c>
    </row>
    <row r="105" spans="2:8" x14ac:dyDescent="0.2">
      <c r="B105" s="348">
        <v>42736</v>
      </c>
      <c r="C105" s="350">
        <v>28</v>
      </c>
      <c r="D105" s="350">
        <v>16</v>
      </c>
      <c r="E105" s="349">
        <v>4231</v>
      </c>
      <c r="F105" s="349">
        <v>2288</v>
      </c>
      <c r="G105" s="349">
        <v>1377</v>
      </c>
      <c r="H105" s="349">
        <f t="shared" si="0"/>
        <v>3665</v>
      </c>
    </row>
    <row r="106" spans="2:8" x14ac:dyDescent="0.2">
      <c r="B106" s="348">
        <v>42767</v>
      </c>
      <c r="C106" s="350">
        <v>40</v>
      </c>
      <c r="D106" s="350">
        <v>21</v>
      </c>
      <c r="E106" s="349">
        <v>2725</v>
      </c>
      <c r="F106" s="349">
        <v>1411</v>
      </c>
      <c r="G106" s="349">
        <v>1152</v>
      </c>
      <c r="H106" s="349">
        <f t="shared" si="0"/>
        <v>2563</v>
      </c>
    </row>
    <row r="107" spans="2:8" x14ac:dyDescent="0.2">
      <c r="B107" s="348">
        <v>42795</v>
      </c>
      <c r="C107" s="350">
        <v>51</v>
      </c>
      <c r="D107" s="350">
        <v>19</v>
      </c>
      <c r="E107" s="349">
        <v>2482</v>
      </c>
      <c r="F107" s="349">
        <v>1321</v>
      </c>
      <c r="G107" s="349">
        <v>1042</v>
      </c>
      <c r="H107" s="349">
        <f t="shared" si="0"/>
        <v>2363</v>
      </c>
    </row>
    <row r="108" spans="2:8" x14ac:dyDescent="0.2">
      <c r="B108" s="348">
        <v>42826</v>
      </c>
      <c r="C108" s="350">
        <v>52</v>
      </c>
      <c r="D108" s="350">
        <v>16</v>
      </c>
      <c r="E108" s="349">
        <v>2908</v>
      </c>
      <c r="F108" s="349">
        <v>1304</v>
      </c>
      <c r="G108" s="349">
        <v>1301</v>
      </c>
      <c r="H108" s="349">
        <f t="shared" si="0"/>
        <v>2605</v>
      </c>
    </row>
    <row r="109" spans="2:8" x14ac:dyDescent="0.2">
      <c r="B109" s="348">
        <v>42856</v>
      </c>
      <c r="C109" s="350">
        <v>33</v>
      </c>
      <c r="D109" s="350">
        <v>11</v>
      </c>
      <c r="E109" s="349">
        <v>2762</v>
      </c>
      <c r="F109" s="349">
        <v>1396</v>
      </c>
      <c r="G109" s="349">
        <v>1203</v>
      </c>
      <c r="H109" s="349">
        <f t="shared" si="0"/>
        <v>2599</v>
      </c>
    </row>
    <row r="110" spans="2:8" x14ac:dyDescent="0.2">
      <c r="B110" s="348" t="s">
        <v>581</v>
      </c>
      <c r="C110" s="349">
        <v>4096</v>
      </c>
      <c r="D110" s="350">
        <v>40</v>
      </c>
      <c r="E110" s="349">
        <v>176735</v>
      </c>
      <c r="F110" s="349">
        <v>29918</v>
      </c>
      <c r="G110" s="349">
        <v>21206</v>
      </c>
      <c r="H110" s="349">
        <f t="shared" si="0"/>
        <v>51124</v>
      </c>
    </row>
    <row r="111" spans="2:8" x14ac:dyDescent="0.2">
      <c r="B111" s="348">
        <v>42917</v>
      </c>
      <c r="C111" s="349">
        <v>6517</v>
      </c>
      <c r="D111" s="350">
        <v>46</v>
      </c>
      <c r="E111" s="349">
        <v>93102</v>
      </c>
      <c r="F111" s="349">
        <v>22383</v>
      </c>
      <c r="G111" s="349">
        <v>16060</v>
      </c>
      <c r="H111" s="349">
        <f t="shared" si="0"/>
        <v>38443</v>
      </c>
    </row>
    <row r="112" spans="2:8" x14ac:dyDescent="0.2">
      <c r="B112" s="348">
        <v>42948</v>
      </c>
      <c r="C112" s="349">
        <v>7909</v>
      </c>
      <c r="D112" s="350">
        <v>49</v>
      </c>
      <c r="E112" s="349">
        <v>2314</v>
      </c>
      <c r="F112" s="349">
        <v>999</v>
      </c>
      <c r="G112" s="349">
        <v>1181</v>
      </c>
      <c r="H112" s="349">
        <f t="shared" si="0"/>
        <v>2180</v>
      </c>
    </row>
    <row r="113" spans="2:8" x14ac:dyDescent="0.2">
      <c r="B113" s="348">
        <v>42979</v>
      </c>
      <c r="C113" s="349">
        <v>2045</v>
      </c>
      <c r="D113" s="350">
        <v>33</v>
      </c>
      <c r="E113" s="349">
        <v>37486</v>
      </c>
      <c r="F113" s="349">
        <v>14569</v>
      </c>
      <c r="G113" s="349">
        <v>9638</v>
      </c>
      <c r="H113" s="349">
        <f t="shared" si="0"/>
        <v>24207</v>
      </c>
    </row>
    <row r="114" spans="2:8" x14ac:dyDescent="0.2">
      <c r="B114" s="348">
        <v>43009</v>
      </c>
      <c r="C114" s="349">
        <v>1138</v>
      </c>
      <c r="D114" s="350">
        <v>31</v>
      </c>
      <c r="E114" s="349">
        <v>33256</v>
      </c>
      <c r="F114" s="349">
        <v>15883</v>
      </c>
      <c r="G114" s="349">
        <v>9130</v>
      </c>
      <c r="H114" s="349">
        <f t="shared" si="0"/>
        <v>25013</v>
      </c>
    </row>
    <row r="115" spans="2:8" x14ac:dyDescent="0.2">
      <c r="B115" s="348">
        <v>43040</v>
      </c>
      <c r="C115" s="349">
        <v>989</v>
      </c>
      <c r="D115" s="350">
        <v>32</v>
      </c>
      <c r="E115" s="349">
        <v>26590</v>
      </c>
      <c r="F115" s="349">
        <v>12842</v>
      </c>
      <c r="G115" s="349">
        <v>8080</v>
      </c>
      <c r="H115" s="349">
        <f t="shared" si="0"/>
        <v>20922</v>
      </c>
    </row>
    <row r="116" spans="2:8" x14ac:dyDescent="0.2">
      <c r="B116" s="348">
        <v>43070</v>
      </c>
      <c r="C116" s="349">
        <v>1027</v>
      </c>
      <c r="D116" s="350">
        <v>26</v>
      </c>
      <c r="E116" s="349">
        <v>18586</v>
      </c>
      <c r="F116" s="349">
        <v>10315</v>
      </c>
      <c r="G116" s="349">
        <v>7147</v>
      </c>
      <c r="H116" s="349">
        <f t="shared" si="0"/>
        <v>17462</v>
      </c>
    </row>
    <row r="117" spans="2:8" x14ac:dyDescent="0.2">
      <c r="B117" s="348">
        <v>43101</v>
      </c>
      <c r="C117" s="349">
        <v>1354</v>
      </c>
      <c r="D117" s="350">
        <v>30</v>
      </c>
      <c r="E117" s="349">
        <v>18570</v>
      </c>
      <c r="F117" s="349">
        <v>10476</v>
      </c>
      <c r="G117" s="349">
        <v>7039</v>
      </c>
      <c r="H117" s="349">
        <f t="shared" si="0"/>
        <v>17515</v>
      </c>
    </row>
    <row r="118" spans="2:8" x14ac:dyDescent="0.2">
      <c r="B118" s="348">
        <v>43132</v>
      </c>
      <c r="C118" s="349">
        <v>1044</v>
      </c>
      <c r="D118" s="395">
        <v>26</v>
      </c>
      <c r="E118" s="349">
        <v>12624</v>
      </c>
      <c r="F118" s="349">
        <v>4546</v>
      </c>
      <c r="G118" s="349">
        <v>7245</v>
      </c>
      <c r="H118" s="349">
        <f t="shared" si="0"/>
        <v>11791</v>
      </c>
    </row>
    <row r="119" spans="2:8" x14ac:dyDescent="0.2">
      <c r="B119" s="348">
        <v>43160</v>
      </c>
      <c r="C119" s="349">
        <v>923</v>
      </c>
      <c r="D119" s="395">
        <v>42</v>
      </c>
      <c r="E119" s="349">
        <v>19233</v>
      </c>
      <c r="F119" s="349">
        <v>10727</v>
      </c>
      <c r="G119" s="349">
        <v>7306</v>
      </c>
      <c r="H119" s="349">
        <f t="shared" si="0"/>
        <v>18033</v>
      </c>
    </row>
    <row r="120" spans="2:8" x14ac:dyDescent="0.2">
      <c r="B120" s="348">
        <v>43191</v>
      </c>
      <c r="C120" s="349">
        <v>1496</v>
      </c>
      <c r="D120" s="395">
        <v>53</v>
      </c>
      <c r="E120" s="349">
        <v>27469</v>
      </c>
      <c r="F120" s="349">
        <v>9262</v>
      </c>
      <c r="G120" s="349">
        <v>12706</v>
      </c>
      <c r="H120" s="349">
        <f t="shared" si="0"/>
        <v>21968</v>
      </c>
    </row>
    <row r="121" spans="2:8" x14ac:dyDescent="0.2">
      <c r="B121" s="348">
        <v>43221</v>
      </c>
      <c r="C121" s="349">
        <v>1099</v>
      </c>
      <c r="D121" s="349">
        <v>44</v>
      </c>
      <c r="E121" s="349">
        <v>19923</v>
      </c>
      <c r="F121" s="349">
        <v>11003</v>
      </c>
      <c r="G121" s="349">
        <v>7814</v>
      </c>
      <c r="H121" s="349">
        <f t="shared" si="0"/>
        <v>18817</v>
      </c>
    </row>
    <row r="122" spans="2:8" x14ac:dyDescent="0.2">
      <c r="B122" s="348">
        <v>43252</v>
      </c>
      <c r="C122" s="349">
        <v>2919</v>
      </c>
      <c r="D122" s="405">
        <v>53</v>
      </c>
      <c r="E122" s="349">
        <v>33135</v>
      </c>
      <c r="F122" s="349">
        <v>12977</v>
      </c>
      <c r="G122" s="349">
        <v>8927</v>
      </c>
      <c r="H122" s="349">
        <f t="shared" si="0"/>
        <v>21904</v>
      </c>
    </row>
    <row r="123" spans="2:8" x14ac:dyDescent="0.2">
      <c r="B123" s="348">
        <v>43282</v>
      </c>
      <c r="C123" s="349">
        <v>643</v>
      </c>
      <c r="D123" s="405">
        <v>53</v>
      </c>
      <c r="E123" s="349">
        <v>16559</v>
      </c>
      <c r="F123" s="349">
        <v>9397</v>
      </c>
      <c r="G123" s="349">
        <v>6259</v>
      </c>
      <c r="H123" s="349">
        <f t="shared" si="0"/>
        <v>15656</v>
      </c>
    </row>
    <row r="124" spans="2:8" x14ac:dyDescent="0.2">
      <c r="B124" s="348">
        <v>43313</v>
      </c>
      <c r="C124" s="349">
        <v>542</v>
      </c>
      <c r="D124" s="405" t="s">
        <v>501</v>
      </c>
      <c r="E124" s="349">
        <v>16468</v>
      </c>
      <c r="F124" s="349">
        <v>6293</v>
      </c>
      <c r="G124" s="349">
        <v>9380</v>
      </c>
      <c r="H124" s="349">
        <f t="shared" si="0"/>
        <v>15673</v>
      </c>
    </row>
    <row r="125" spans="2:8" x14ac:dyDescent="0.2">
      <c r="B125" s="353">
        <v>43344</v>
      </c>
      <c r="C125" s="354">
        <v>542</v>
      </c>
      <c r="D125" s="406" t="s">
        <v>501</v>
      </c>
      <c r="E125" s="354">
        <v>20636</v>
      </c>
      <c r="F125" s="354">
        <v>7467</v>
      </c>
      <c r="G125" s="354">
        <v>10966</v>
      </c>
      <c r="H125" s="354">
        <f t="shared" si="0"/>
        <v>18433</v>
      </c>
    </row>
    <row r="126" spans="2:8" x14ac:dyDescent="0.2">
      <c r="B126" s="217" t="s">
        <v>582</v>
      </c>
    </row>
    <row r="127" spans="2:8" x14ac:dyDescent="0.2">
      <c r="B127" s="506" t="s">
        <v>583</v>
      </c>
      <c r="C127" s="506"/>
      <c r="D127" s="506"/>
      <c r="E127" s="506"/>
      <c r="F127" s="506"/>
      <c r="G127" s="506"/>
      <c r="H127" s="506"/>
    </row>
    <row r="128" spans="2:8" ht="41.25" customHeight="1" x14ac:dyDescent="0.2">
      <c r="B128" s="507" t="s">
        <v>584</v>
      </c>
      <c r="C128" s="507"/>
      <c r="D128" s="507"/>
      <c r="E128" s="507"/>
      <c r="F128" s="507"/>
      <c r="G128" s="507"/>
      <c r="H128" s="507"/>
    </row>
    <row r="129" spans="2:8" x14ac:dyDescent="0.2">
      <c r="B129" s="387" t="s">
        <v>585</v>
      </c>
      <c r="C129" s="355"/>
      <c r="D129" s="355"/>
      <c r="E129" s="355"/>
      <c r="F129" s="355"/>
      <c r="G129" s="355"/>
      <c r="H129" s="355"/>
    </row>
    <row r="130" spans="2:8" x14ac:dyDescent="0.2">
      <c r="B130" s="388" t="s">
        <v>601</v>
      </c>
    </row>
    <row r="131" spans="2:8" ht="75" customHeight="1" x14ac:dyDescent="0.2">
      <c r="B131" s="508" t="s">
        <v>586</v>
      </c>
      <c r="C131" s="508"/>
      <c r="D131" s="508"/>
      <c r="E131" s="508"/>
      <c r="F131" s="508"/>
      <c r="G131" s="508"/>
      <c r="H131" s="508"/>
    </row>
    <row r="132" spans="2:8" ht="38.25" customHeight="1" x14ac:dyDescent="0.2">
      <c r="B132" s="508" t="s">
        <v>587</v>
      </c>
      <c r="C132" s="508"/>
      <c r="D132" s="508"/>
      <c r="E132" s="508"/>
      <c r="F132" s="508"/>
      <c r="G132" s="508"/>
      <c r="H132" s="508"/>
    </row>
  </sheetData>
  <mergeCells count="13">
    <mergeCell ref="B127:H127"/>
    <mergeCell ref="B128:H128"/>
    <mergeCell ref="B131:H131"/>
    <mergeCell ref="B132:H132"/>
    <mergeCell ref="B5:H5"/>
    <mergeCell ref="B6:H6"/>
    <mergeCell ref="B8:B10"/>
    <mergeCell ref="C8:D8"/>
    <mergeCell ref="E8:H8"/>
    <mergeCell ref="C9:C10"/>
    <mergeCell ref="D9:D10"/>
    <mergeCell ref="E9:E10"/>
    <mergeCell ref="F9:H9"/>
  </mergeCells>
  <hyperlinks>
    <hyperlink ref="J5" location="'Índice STJ'!A1" display="'Índice STJ'!A1"/>
  </hyperlink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Q45"/>
  <sheetViews>
    <sheetView showGridLines="0" zoomScaleNormal="100" workbookViewId="0"/>
  </sheetViews>
  <sheetFormatPr baseColWidth="10" defaultColWidth="11.42578125" defaultRowHeight="12" x14ac:dyDescent="0.2"/>
  <cols>
    <col min="1" max="1" width="6" style="188" customWidth="1"/>
    <col min="2" max="2" width="13.42578125" style="188" customWidth="1"/>
    <col min="3" max="16384" width="11.42578125" style="188"/>
  </cols>
  <sheetData>
    <row r="2" spans="1:17" s="371" customFormat="1" ht="12.75" x14ac:dyDescent="0.2">
      <c r="A2" s="217" t="s">
        <v>121</v>
      </c>
    </row>
    <row r="3" spans="1:17" s="371" customFormat="1" ht="12.75" x14ac:dyDescent="0.2">
      <c r="A3" s="217" t="s">
        <v>122</v>
      </c>
    </row>
    <row r="4" spans="1:17" s="371" customFormat="1" ht="12.75" x14ac:dyDescent="0.2"/>
    <row r="5" spans="1:17" s="371" customFormat="1" ht="12.75" x14ac:dyDescent="0.2">
      <c r="B5" s="425" t="s">
        <v>72</v>
      </c>
      <c r="C5" s="425"/>
      <c r="D5" s="425"/>
      <c r="E5" s="425"/>
      <c r="F5" s="425"/>
      <c r="G5" s="425"/>
      <c r="H5" s="425"/>
      <c r="I5" s="425"/>
      <c r="J5" s="425"/>
      <c r="K5" s="425"/>
      <c r="L5" s="425"/>
      <c r="M5" s="425"/>
      <c r="N5" s="425"/>
      <c r="O5" s="425"/>
      <c r="Q5" s="391" t="s">
        <v>597</v>
      </c>
    </row>
    <row r="6" spans="1:17" s="371" customFormat="1" ht="12.75" x14ac:dyDescent="0.2">
      <c r="B6" s="425" t="s">
        <v>619</v>
      </c>
      <c r="C6" s="425"/>
      <c r="D6" s="425"/>
      <c r="E6" s="425"/>
      <c r="F6" s="425"/>
      <c r="G6" s="425"/>
      <c r="H6" s="425"/>
      <c r="I6" s="425"/>
      <c r="J6" s="425"/>
      <c r="K6" s="425"/>
      <c r="L6" s="425"/>
      <c r="M6" s="425"/>
      <c r="N6" s="425"/>
      <c r="O6" s="425"/>
    </row>
    <row r="7" spans="1:17" ht="12.75" thickBot="1" x14ac:dyDescent="0.25"/>
    <row r="8" spans="1:17" ht="12.75" thickBot="1" x14ac:dyDescent="0.25">
      <c r="B8" s="426" t="s">
        <v>0</v>
      </c>
      <c r="C8" s="427"/>
      <c r="D8" s="427"/>
      <c r="E8" s="427"/>
      <c r="F8" s="427"/>
      <c r="G8" s="427"/>
      <c r="H8" s="427"/>
      <c r="I8" s="427"/>
      <c r="J8" s="427"/>
      <c r="K8" s="427"/>
      <c r="L8" s="427"/>
      <c r="M8" s="427"/>
      <c r="N8" s="427"/>
      <c r="O8" s="428"/>
    </row>
    <row r="9" spans="1:17" x14ac:dyDescent="0.2">
      <c r="B9" s="429" t="s">
        <v>1</v>
      </c>
      <c r="C9" s="431" t="s">
        <v>2</v>
      </c>
      <c r="D9" s="431"/>
      <c r="E9" s="431"/>
      <c r="F9" s="431"/>
      <c r="G9" s="431"/>
      <c r="H9" s="431"/>
      <c r="I9" s="432"/>
      <c r="J9" s="433" t="s">
        <v>3</v>
      </c>
      <c r="K9" s="432"/>
      <c r="L9" s="433" t="s">
        <v>4</v>
      </c>
      <c r="M9" s="431"/>
      <c r="N9" s="431"/>
      <c r="O9" s="432"/>
    </row>
    <row r="10" spans="1:17" ht="24" x14ac:dyDescent="0.2">
      <c r="B10" s="430"/>
      <c r="C10" s="42" t="s">
        <v>5</v>
      </c>
      <c r="D10" s="43" t="s">
        <v>6</v>
      </c>
      <c r="E10" s="44" t="s">
        <v>7</v>
      </c>
      <c r="F10" s="45" t="s">
        <v>8</v>
      </c>
      <c r="G10" s="43" t="s">
        <v>9</v>
      </c>
      <c r="H10" s="44" t="s">
        <v>10</v>
      </c>
      <c r="I10" s="46" t="s">
        <v>11</v>
      </c>
      <c r="J10" s="47" t="s">
        <v>12</v>
      </c>
      <c r="K10" s="48" t="s">
        <v>13</v>
      </c>
      <c r="L10" s="49" t="s">
        <v>14</v>
      </c>
      <c r="M10" s="50" t="s">
        <v>15</v>
      </c>
      <c r="N10" s="50" t="s">
        <v>16</v>
      </c>
      <c r="O10" s="51" t="s">
        <v>17</v>
      </c>
    </row>
    <row r="11" spans="1:17" x14ac:dyDescent="0.2">
      <c r="B11" s="1" t="s">
        <v>18</v>
      </c>
      <c r="C11" s="2">
        <v>84792</v>
      </c>
      <c r="D11" s="3">
        <v>37698</v>
      </c>
      <c r="E11" s="4">
        <f t="shared" ref="E11:E19" si="0">C11+D11</f>
        <v>122490</v>
      </c>
      <c r="F11" s="2">
        <v>13034</v>
      </c>
      <c r="G11" s="3">
        <v>6193</v>
      </c>
      <c r="H11" s="4">
        <f t="shared" ref="H11:H19" si="1">F11+G11</f>
        <v>19227</v>
      </c>
      <c r="I11" s="5">
        <f t="shared" ref="I11:I31" si="2">E11+H11</f>
        <v>141717</v>
      </c>
      <c r="J11" s="6">
        <v>109234</v>
      </c>
      <c r="K11" s="7">
        <v>32483</v>
      </c>
      <c r="L11" s="8">
        <v>97794</v>
      </c>
      <c r="M11" s="3">
        <v>1045</v>
      </c>
      <c r="N11" s="3">
        <v>0</v>
      </c>
      <c r="O11" s="9">
        <v>42878</v>
      </c>
    </row>
    <row r="12" spans="1:17" x14ac:dyDescent="0.2">
      <c r="B12" s="10" t="s">
        <v>19</v>
      </c>
      <c r="C12" s="11">
        <v>59115</v>
      </c>
      <c r="D12" s="11">
        <v>35112</v>
      </c>
      <c r="E12" s="12">
        <f t="shared" si="0"/>
        <v>94227</v>
      </c>
      <c r="F12" s="11">
        <v>297997</v>
      </c>
      <c r="G12" s="11">
        <v>11591</v>
      </c>
      <c r="H12" s="12">
        <f t="shared" si="1"/>
        <v>309588</v>
      </c>
      <c r="I12" s="13">
        <f t="shared" si="2"/>
        <v>403815</v>
      </c>
      <c r="J12" s="12">
        <v>255764</v>
      </c>
      <c r="K12" s="14">
        <v>148051</v>
      </c>
      <c r="L12" s="15">
        <v>299252</v>
      </c>
      <c r="M12" s="11">
        <v>30351</v>
      </c>
      <c r="N12" s="11">
        <v>0</v>
      </c>
      <c r="O12" s="16">
        <v>74212</v>
      </c>
    </row>
    <row r="13" spans="1:17" x14ac:dyDescent="0.2">
      <c r="B13" s="17" t="s">
        <v>20</v>
      </c>
      <c r="C13" s="11">
        <v>40711</v>
      </c>
      <c r="D13" s="11">
        <v>24962</v>
      </c>
      <c r="E13" s="12">
        <f t="shared" si="0"/>
        <v>65673</v>
      </c>
      <c r="F13" s="11">
        <v>168085</v>
      </c>
      <c r="G13" s="11">
        <v>11927</v>
      </c>
      <c r="H13" s="12">
        <f t="shared" si="1"/>
        <v>180012</v>
      </c>
      <c r="I13" s="13">
        <f t="shared" si="2"/>
        <v>245685</v>
      </c>
      <c r="J13" s="12">
        <v>152794</v>
      </c>
      <c r="K13" s="14">
        <v>92891</v>
      </c>
      <c r="L13" s="15">
        <v>148053</v>
      </c>
      <c r="M13" s="11">
        <v>32913</v>
      </c>
      <c r="N13" s="11">
        <v>5334</v>
      </c>
      <c r="O13" s="16">
        <v>59385</v>
      </c>
    </row>
    <row r="14" spans="1:17" x14ac:dyDescent="0.2">
      <c r="B14" s="17" t="s">
        <v>21</v>
      </c>
      <c r="C14" s="11">
        <v>37244</v>
      </c>
      <c r="D14" s="11">
        <v>20916</v>
      </c>
      <c r="E14" s="12">
        <f t="shared" si="0"/>
        <v>58160</v>
      </c>
      <c r="F14" s="11">
        <v>126024</v>
      </c>
      <c r="G14" s="11">
        <v>10364</v>
      </c>
      <c r="H14" s="12">
        <f t="shared" si="1"/>
        <v>136388</v>
      </c>
      <c r="I14" s="13">
        <f t="shared" si="2"/>
        <v>194548</v>
      </c>
      <c r="J14" s="12">
        <v>123196</v>
      </c>
      <c r="K14" s="14">
        <v>71352</v>
      </c>
      <c r="L14" s="15">
        <v>114198</v>
      </c>
      <c r="M14" s="11">
        <v>25995</v>
      </c>
      <c r="N14" s="11">
        <v>11385</v>
      </c>
      <c r="O14" s="16">
        <v>42970</v>
      </c>
    </row>
    <row r="15" spans="1:17" x14ac:dyDescent="0.2">
      <c r="B15" s="17" t="s">
        <v>22</v>
      </c>
      <c r="C15" s="18">
        <v>33804</v>
      </c>
      <c r="D15" s="18">
        <v>18951</v>
      </c>
      <c r="E15" s="12">
        <f t="shared" si="0"/>
        <v>52755</v>
      </c>
      <c r="F15" s="18">
        <v>130283</v>
      </c>
      <c r="G15" s="18">
        <v>8215</v>
      </c>
      <c r="H15" s="12">
        <f t="shared" si="1"/>
        <v>138498</v>
      </c>
      <c r="I15" s="13">
        <f t="shared" si="2"/>
        <v>191253</v>
      </c>
      <c r="J15" s="19">
        <v>118199</v>
      </c>
      <c r="K15" s="20">
        <v>73054</v>
      </c>
      <c r="L15" s="21">
        <v>125927</v>
      </c>
      <c r="M15" s="18">
        <v>24052</v>
      </c>
      <c r="N15" s="18">
        <v>9227</v>
      </c>
      <c r="O15" s="22">
        <v>32047</v>
      </c>
    </row>
    <row r="16" spans="1:17" x14ac:dyDescent="0.2">
      <c r="B16" s="17" t="s">
        <v>23</v>
      </c>
      <c r="C16" s="11">
        <v>32881</v>
      </c>
      <c r="D16" s="11">
        <v>16868</v>
      </c>
      <c r="E16" s="12">
        <f t="shared" si="0"/>
        <v>49749</v>
      </c>
      <c r="F16" s="11">
        <v>77015</v>
      </c>
      <c r="G16" s="11">
        <v>7300</v>
      </c>
      <c r="H16" s="12">
        <f t="shared" si="1"/>
        <v>84315</v>
      </c>
      <c r="I16" s="13">
        <f t="shared" si="2"/>
        <v>134064</v>
      </c>
      <c r="J16" s="12">
        <v>82123</v>
      </c>
      <c r="K16" s="14">
        <v>51941</v>
      </c>
      <c r="L16" s="15">
        <v>83744</v>
      </c>
      <c r="M16" s="11">
        <v>22684</v>
      </c>
      <c r="N16" s="11">
        <v>6357</v>
      </c>
      <c r="O16" s="16">
        <v>21279</v>
      </c>
    </row>
    <row r="17" spans="2:15" x14ac:dyDescent="0.2">
      <c r="B17" s="17" t="s">
        <v>24</v>
      </c>
      <c r="C17" s="11">
        <v>39418</v>
      </c>
      <c r="D17" s="11">
        <v>17578</v>
      </c>
      <c r="E17" s="12">
        <f t="shared" si="0"/>
        <v>56996</v>
      </c>
      <c r="F17" s="11">
        <v>88526</v>
      </c>
      <c r="G17" s="11">
        <v>6051</v>
      </c>
      <c r="H17" s="12">
        <f t="shared" si="1"/>
        <v>94577</v>
      </c>
      <c r="I17" s="13">
        <f t="shared" si="2"/>
        <v>151573</v>
      </c>
      <c r="J17" s="12">
        <v>92874</v>
      </c>
      <c r="K17" s="14">
        <v>58699</v>
      </c>
      <c r="L17" s="15">
        <v>94154</v>
      </c>
      <c r="M17" s="11">
        <v>27039</v>
      </c>
      <c r="N17" s="11">
        <v>6541</v>
      </c>
      <c r="O17" s="16">
        <v>23839</v>
      </c>
    </row>
    <row r="18" spans="2:15" x14ac:dyDescent="0.2">
      <c r="B18" s="1" t="s">
        <v>25</v>
      </c>
      <c r="C18" s="2">
        <v>31090</v>
      </c>
      <c r="D18" s="3">
        <v>18492</v>
      </c>
      <c r="E18" s="4">
        <f t="shared" si="0"/>
        <v>49582</v>
      </c>
      <c r="F18" s="3">
        <v>88831</v>
      </c>
      <c r="G18" s="3">
        <v>2497</v>
      </c>
      <c r="H18" s="4">
        <f t="shared" si="1"/>
        <v>91328</v>
      </c>
      <c r="I18" s="5">
        <f t="shared" si="2"/>
        <v>140910</v>
      </c>
      <c r="J18" s="6">
        <v>86207</v>
      </c>
      <c r="K18" s="7">
        <v>54703</v>
      </c>
      <c r="L18" s="8">
        <v>84082</v>
      </c>
      <c r="M18" s="3">
        <v>29599</v>
      </c>
      <c r="N18" s="3">
        <v>5383</v>
      </c>
      <c r="O18" s="9">
        <v>21846</v>
      </c>
    </row>
    <row r="19" spans="2:15" x14ac:dyDescent="0.2">
      <c r="B19" s="1" t="s">
        <v>26</v>
      </c>
      <c r="C19" s="2">
        <v>27207</v>
      </c>
      <c r="D19" s="3">
        <v>18101</v>
      </c>
      <c r="E19" s="4">
        <f t="shared" si="0"/>
        <v>45308</v>
      </c>
      <c r="F19" s="3">
        <v>84734</v>
      </c>
      <c r="G19" s="3">
        <v>2588</v>
      </c>
      <c r="H19" s="4">
        <f t="shared" si="1"/>
        <v>87322</v>
      </c>
      <c r="I19" s="5">
        <f t="shared" si="2"/>
        <v>132630</v>
      </c>
      <c r="J19" s="6">
        <v>82317</v>
      </c>
      <c r="K19" s="7">
        <v>50313</v>
      </c>
      <c r="L19" s="8">
        <v>78143</v>
      </c>
      <c r="M19" s="3">
        <v>29026</v>
      </c>
      <c r="N19" s="3">
        <v>4512</v>
      </c>
      <c r="O19" s="9">
        <v>20949</v>
      </c>
    </row>
    <row r="20" spans="2:15" x14ac:dyDescent="0.2">
      <c r="B20" s="23" t="s">
        <v>27</v>
      </c>
      <c r="C20" s="24">
        <v>2774</v>
      </c>
      <c r="D20" s="25">
        <v>1509</v>
      </c>
      <c r="E20" s="26">
        <f t="shared" ref="E20:E31" si="3">C20+D20</f>
        <v>4283</v>
      </c>
      <c r="F20" s="27">
        <v>7639</v>
      </c>
      <c r="G20" s="27">
        <v>271</v>
      </c>
      <c r="H20" s="26">
        <f t="shared" ref="H20:H31" si="4">F20+G20</f>
        <v>7910</v>
      </c>
      <c r="I20" s="28">
        <f t="shared" si="2"/>
        <v>12193</v>
      </c>
      <c r="J20" s="29">
        <v>7573</v>
      </c>
      <c r="K20" s="30">
        <v>4620</v>
      </c>
      <c r="L20" s="31">
        <v>7252</v>
      </c>
      <c r="M20" s="29">
        <v>2606</v>
      </c>
      <c r="N20" s="29">
        <v>384</v>
      </c>
      <c r="O20" s="30">
        <v>1951</v>
      </c>
    </row>
    <row r="21" spans="2:15" x14ac:dyDescent="0.2">
      <c r="B21" s="32" t="s">
        <v>28</v>
      </c>
      <c r="C21" s="24">
        <v>2017</v>
      </c>
      <c r="D21" s="25">
        <v>1346</v>
      </c>
      <c r="E21" s="26">
        <f t="shared" si="3"/>
        <v>3363</v>
      </c>
      <c r="F21" s="27">
        <v>7226</v>
      </c>
      <c r="G21" s="27">
        <v>208</v>
      </c>
      <c r="H21" s="26">
        <f t="shared" si="4"/>
        <v>7434</v>
      </c>
      <c r="I21" s="28">
        <f t="shared" si="2"/>
        <v>10797</v>
      </c>
      <c r="J21" s="29">
        <v>6584</v>
      </c>
      <c r="K21" s="30">
        <v>4213</v>
      </c>
      <c r="L21" s="31">
        <v>6608</v>
      </c>
      <c r="M21" s="29">
        <v>2309</v>
      </c>
      <c r="N21" s="29">
        <v>328</v>
      </c>
      <c r="O21" s="30">
        <v>1552</v>
      </c>
    </row>
    <row r="22" spans="2:15" x14ac:dyDescent="0.2">
      <c r="B22" s="32" t="s">
        <v>29</v>
      </c>
      <c r="C22" s="24">
        <v>2559</v>
      </c>
      <c r="D22" s="25">
        <v>1723</v>
      </c>
      <c r="E22" s="26">
        <f t="shared" si="3"/>
        <v>4282</v>
      </c>
      <c r="F22" s="27">
        <v>8941</v>
      </c>
      <c r="G22" s="27">
        <v>224</v>
      </c>
      <c r="H22" s="26">
        <f t="shared" si="4"/>
        <v>9165</v>
      </c>
      <c r="I22" s="28">
        <f t="shared" si="2"/>
        <v>13447</v>
      </c>
      <c r="J22" s="29">
        <v>8246</v>
      </c>
      <c r="K22" s="30">
        <v>5201</v>
      </c>
      <c r="L22" s="33">
        <v>8053</v>
      </c>
      <c r="M22" s="33">
        <v>3052</v>
      </c>
      <c r="N22" s="33">
        <v>374</v>
      </c>
      <c r="O22" s="34">
        <v>1968</v>
      </c>
    </row>
    <row r="23" spans="2:15" x14ac:dyDescent="0.2">
      <c r="B23" s="35" t="s">
        <v>30</v>
      </c>
      <c r="C23" s="24">
        <v>2234</v>
      </c>
      <c r="D23" s="25">
        <v>1434</v>
      </c>
      <c r="E23" s="26">
        <f t="shared" si="3"/>
        <v>3668</v>
      </c>
      <c r="F23" s="27">
        <v>6869</v>
      </c>
      <c r="G23" s="27">
        <v>211</v>
      </c>
      <c r="H23" s="26">
        <f t="shared" si="4"/>
        <v>7080</v>
      </c>
      <c r="I23" s="28">
        <f t="shared" si="2"/>
        <v>10748</v>
      </c>
      <c r="J23" s="29">
        <v>6571</v>
      </c>
      <c r="K23" s="30">
        <v>4177</v>
      </c>
      <c r="L23" s="31">
        <v>6429</v>
      </c>
      <c r="M23" s="29">
        <v>2430</v>
      </c>
      <c r="N23" s="29">
        <v>274</v>
      </c>
      <c r="O23" s="30">
        <v>1615</v>
      </c>
    </row>
    <row r="24" spans="2:15" x14ac:dyDescent="0.2">
      <c r="B24" s="35" t="s">
        <v>31</v>
      </c>
      <c r="C24" s="24">
        <v>2254</v>
      </c>
      <c r="D24" s="25">
        <v>1548</v>
      </c>
      <c r="E24" s="26">
        <f t="shared" si="3"/>
        <v>3802</v>
      </c>
      <c r="F24" s="27">
        <v>9638</v>
      </c>
      <c r="G24" s="27">
        <v>268</v>
      </c>
      <c r="H24" s="26">
        <f t="shared" si="4"/>
        <v>9906</v>
      </c>
      <c r="I24" s="28">
        <f t="shared" si="2"/>
        <v>13708</v>
      </c>
      <c r="J24" s="29">
        <v>7687</v>
      </c>
      <c r="K24" s="30">
        <v>6021</v>
      </c>
      <c r="L24" s="31">
        <v>7903</v>
      </c>
      <c r="M24" s="29">
        <v>3398</v>
      </c>
      <c r="N24" s="29">
        <v>472</v>
      </c>
      <c r="O24" s="30">
        <v>1935</v>
      </c>
    </row>
    <row r="25" spans="2:15" x14ac:dyDescent="0.2">
      <c r="B25" s="35" t="s">
        <v>32</v>
      </c>
      <c r="C25" s="24">
        <v>1946</v>
      </c>
      <c r="D25" s="25">
        <v>1490</v>
      </c>
      <c r="E25" s="26">
        <f t="shared" si="3"/>
        <v>3436</v>
      </c>
      <c r="F25" s="27">
        <v>7643</v>
      </c>
      <c r="G25" s="27">
        <v>218</v>
      </c>
      <c r="H25" s="26">
        <f t="shared" si="4"/>
        <v>7861</v>
      </c>
      <c r="I25" s="28">
        <f t="shared" si="2"/>
        <v>11297</v>
      </c>
      <c r="J25" s="29">
        <v>6660</v>
      </c>
      <c r="K25" s="30">
        <v>4637</v>
      </c>
      <c r="L25" s="31">
        <v>6563</v>
      </c>
      <c r="M25" s="29">
        <v>2547</v>
      </c>
      <c r="N25" s="29">
        <v>406</v>
      </c>
      <c r="O25" s="30">
        <v>1781</v>
      </c>
    </row>
    <row r="26" spans="2:15" x14ac:dyDescent="0.2">
      <c r="B26" s="35" t="s">
        <v>33</v>
      </c>
      <c r="C26" s="24">
        <v>2312</v>
      </c>
      <c r="D26" s="25">
        <v>1627</v>
      </c>
      <c r="E26" s="26">
        <f t="shared" si="3"/>
        <v>3939</v>
      </c>
      <c r="F26" s="27">
        <v>9183</v>
      </c>
      <c r="G26" s="27">
        <v>298</v>
      </c>
      <c r="H26" s="26">
        <f t="shared" si="4"/>
        <v>9481</v>
      </c>
      <c r="I26" s="28">
        <f t="shared" si="2"/>
        <v>13420</v>
      </c>
      <c r="J26" s="29">
        <v>8144</v>
      </c>
      <c r="K26" s="30">
        <v>5276</v>
      </c>
      <c r="L26" s="31">
        <v>7949</v>
      </c>
      <c r="M26" s="29">
        <v>3103</v>
      </c>
      <c r="N26" s="29">
        <v>395</v>
      </c>
      <c r="O26" s="30">
        <v>1973</v>
      </c>
    </row>
    <row r="27" spans="2:15" x14ac:dyDescent="0.2">
      <c r="B27" s="35" t="s">
        <v>34</v>
      </c>
      <c r="C27" s="24">
        <v>2872</v>
      </c>
      <c r="D27" s="25">
        <v>1659</v>
      </c>
      <c r="E27" s="26">
        <f t="shared" si="3"/>
        <v>4531</v>
      </c>
      <c r="F27" s="27">
        <v>9652</v>
      </c>
      <c r="G27" s="27">
        <v>305</v>
      </c>
      <c r="H27" s="26">
        <f t="shared" si="4"/>
        <v>9957</v>
      </c>
      <c r="I27" s="28">
        <f t="shared" si="2"/>
        <v>14488</v>
      </c>
      <c r="J27" s="29">
        <v>8889</v>
      </c>
      <c r="K27" s="30">
        <v>5599</v>
      </c>
      <c r="L27" s="31">
        <v>8738</v>
      </c>
      <c r="M27" s="29">
        <v>3193</v>
      </c>
      <c r="N27" s="29">
        <v>407</v>
      </c>
      <c r="O27" s="30">
        <v>2150</v>
      </c>
    </row>
    <row r="28" spans="2:15" x14ac:dyDescent="0.2">
      <c r="B28" s="35" t="s">
        <v>35</v>
      </c>
      <c r="C28" s="24">
        <v>2226</v>
      </c>
      <c r="D28" s="25">
        <v>1397</v>
      </c>
      <c r="E28" s="26">
        <f t="shared" si="3"/>
        <v>3623</v>
      </c>
      <c r="F28" s="27">
        <v>7964</v>
      </c>
      <c r="G28" s="27">
        <v>259</v>
      </c>
      <c r="H28" s="26">
        <f t="shared" si="4"/>
        <v>8223</v>
      </c>
      <c r="I28" s="28">
        <f t="shared" si="2"/>
        <v>11846</v>
      </c>
      <c r="J28" s="29">
        <v>7127</v>
      </c>
      <c r="K28" s="30">
        <v>4719</v>
      </c>
      <c r="L28" s="31">
        <v>7044</v>
      </c>
      <c r="M28" s="29">
        <v>2705</v>
      </c>
      <c r="N28" s="29">
        <v>297</v>
      </c>
      <c r="O28" s="30">
        <v>1800</v>
      </c>
    </row>
    <row r="29" spans="2:15" x14ac:dyDescent="0.2">
      <c r="B29" s="35" t="s">
        <v>36</v>
      </c>
      <c r="C29" s="24">
        <v>2553</v>
      </c>
      <c r="D29" s="25">
        <v>1604</v>
      </c>
      <c r="E29" s="26">
        <f t="shared" si="3"/>
        <v>4157</v>
      </c>
      <c r="F29" s="27">
        <v>9350</v>
      </c>
      <c r="G29" s="27">
        <v>314</v>
      </c>
      <c r="H29" s="26">
        <f t="shared" si="4"/>
        <v>9664</v>
      </c>
      <c r="I29" s="28">
        <f t="shared" si="2"/>
        <v>13821</v>
      </c>
      <c r="J29" s="29">
        <v>8412</v>
      </c>
      <c r="K29" s="30">
        <v>5409</v>
      </c>
      <c r="L29" s="31">
        <v>8126</v>
      </c>
      <c r="M29" s="29">
        <v>3071</v>
      </c>
      <c r="N29" s="29">
        <v>420</v>
      </c>
      <c r="O29" s="30">
        <v>2204</v>
      </c>
    </row>
    <row r="30" spans="2:15" x14ac:dyDescent="0.2">
      <c r="B30" s="35" t="s">
        <v>37</v>
      </c>
      <c r="C30" s="24">
        <v>2398</v>
      </c>
      <c r="D30" s="25">
        <v>1656</v>
      </c>
      <c r="E30" s="26">
        <f t="shared" si="3"/>
        <v>4054</v>
      </c>
      <c r="F30" s="27">
        <v>8771</v>
      </c>
      <c r="G30" s="27">
        <v>314</v>
      </c>
      <c r="H30" s="26">
        <f t="shared" si="4"/>
        <v>9085</v>
      </c>
      <c r="I30" s="28">
        <f t="shared" si="2"/>
        <v>13139</v>
      </c>
      <c r="J30" s="29">
        <v>8091</v>
      </c>
      <c r="K30" s="30">
        <v>5048</v>
      </c>
      <c r="L30" s="31">
        <v>7370</v>
      </c>
      <c r="M30" s="29">
        <v>3265</v>
      </c>
      <c r="N30" s="29">
        <v>384</v>
      </c>
      <c r="O30" s="30">
        <v>2120</v>
      </c>
    </row>
    <row r="31" spans="2:15" x14ac:dyDescent="0.2">
      <c r="B31" s="35" t="s">
        <v>38</v>
      </c>
      <c r="C31" s="24">
        <v>2063</v>
      </c>
      <c r="D31" s="25">
        <v>1331</v>
      </c>
      <c r="E31" s="26">
        <f t="shared" si="3"/>
        <v>3394</v>
      </c>
      <c r="F31" s="27">
        <v>7625</v>
      </c>
      <c r="G31" s="27">
        <v>278</v>
      </c>
      <c r="H31" s="26">
        <f t="shared" si="4"/>
        <v>7903</v>
      </c>
      <c r="I31" s="28">
        <f t="shared" si="2"/>
        <v>11297</v>
      </c>
      <c r="J31" s="29">
        <v>6652</v>
      </c>
      <c r="K31" s="30">
        <v>4645</v>
      </c>
      <c r="L31" s="31">
        <v>6479</v>
      </c>
      <c r="M31" s="29">
        <v>2711</v>
      </c>
      <c r="N31" s="29">
        <v>327</v>
      </c>
      <c r="O31" s="30">
        <v>1780</v>
      </c>
    </row>
    <row r="32" spans="2:15" x14ac:dyDescent="0.2">
      <c r="B32" s="36" t="s">
        <v>39</v>
      </c>
      <c r="C32" s="11">
        <f>SUM(C20:C31)</f>
        <v>28208</v>
      </c>
      <c r="D32" s="37">
        <f t="shared" ref="D32:O32" si="5">SUM(D20:D31)</f>
        <v>18324</v>
      </c>
      <c r="E32" s="3">
        <f t="shared" si="5"/>
        <v>46532</v>
      </c>
      <c r="F32" s="37">
        <f t="shared" si="5"/>
        <v>100501</v>
      </c>
      <c r="G32" s="37">
        <f t="shared" si="5"/>
        <v>3168</v>
      </c>
      <c r="H32" s="3">
        <f t="shared" si="5"/>
        <v>103669</v>
      </c>
      <c r="I32" s="38">
        <f t="shared" si="5"/>
        <v>150201</v>
      </c>
      <c r="J32" s="11">
        <f t="shared" si="5"/>
        <v>90636</v>
      </c>
      <c r="K32" s="16">
        <f t="shared" si="5"/>
        <v>59565</v>
      </c>
      <c r="L32" s="15">
        <f t="shared" si="5"/>
        <v>88514</v>
      </c>
      <c r="M32" s="11">
        <f t="shared" si="5"/>
        <v>34390</v>
      </c>
      <c r="N32" s="11">
        <f t="shared" si="5"/>
        <v>4468</v>
      </c>
      <c r="O32" s="16">
        <f t="shared" si="5"/>
        <v>22829</v>
      </c>
    </row>
    <row r="33" spans="2:15" x14ac:dyDescent="0.2">
      <c r="B33" s="35" t="s">
        <v>40</v>
      </c>
      <c r="C33" s="24">
        <v>2376</v>
      </c>
      <c r="D33" s="25">
        <v>1444</v>
      </c>
      <c r="E33" s="26">
        <f t="shared" ref="E33:E37" si="6">C33+D33</f>
        <v>3820</v>
      </c>
      <c r="F33" s="27">
        <v>10948</v>
      </c>
      <c r="G33" s="27">
        <v>399</v>
      </c>
      <c r="H33" s="26">
        <f>F33+G33</f>
        <v>11347</v>
      </c>
      <c r="I33" s="28">
        <f>E33+H33</f>
        <v>15167</v>
      </c>
      <c r="J33" s="29">
        <v>9265</v>
      </c>
      <c r="K33" s="30">
        <v>5902</v>
      </c>
      <c r="L33" s="31">
        <v>9329</v>
      </c>
      <c r="M33" s="29">
        <v>3555</v>
      </c>
      <c r="N33" s="29">
        <v>358</v>
      </c>
      <c r="O33" s="30">
        <v>1925</v>
      </c>
    </row>
    <row r="34" spans="2:15" x14ac:dyDescent="0.2">
      <c r="B34" s="35" t="s">
        <v>41</v>
      </c>
      <c r="C34" s="24">
        <v>1964</v>
      </c>
      <c r="D34" s="25">
        <v>1195</v>
      </c>
      <c r="E34" s="26">
        <f t="shared" si="6"/>
        <v>3159</v>
      </c>
      <c r="F34" s="27">
        <v>10781</v>
      </c>
      <c r="G34" s="27">
        <v>731</v>
      </c>
      <c r="H34" s="26">
        <f t="shared" ref="H34:H37" si="7">F34+G34</f>
        <v>11512</v>
      </c>
      <c r="I34" s="28">
        <f t="shared" ref="I34:I37" si="8">E34+H34</f>
        <v>14671</v>
      </c>
      <c r="J34" s="29">
        <v>9067</v>
      </c>
      <c r="K34" s="30">
        <v>5604</v>
      </c>
      <c r="L34" s="31">
        <v>9445</v>
      </c>
      <c r="M34" s="29">
        <v>3272</v>
      </c>
      <c r="N34" s="29">
        <v>313</v>
      </c>
      <c r="O34" s="30">
        <v>1641</v>
      </c>
    </row>
    <row r="35" spans="2:15" x14ac:dyDescent="0.2">
      <c r="B35" s="35" t="s">
        <v>42</v>
      </c>
      <c r="C35" s="24">
        <v>2227</v>
      </c>
      <c r="D35" s="25">
        <v>1455</v>
      </c>
      <c r="E35" s="26">
        <f t="shared" si="6"/>
        <v>3682</v>
      </c>
      <c r="F35" s="27">
        <v>10083</v>
      </c>
      <c r="G35" s="27">
        <v>922</v>
      </c>
      <c r="H35" s="26">
        <f t="shared" si="7"/>
        <v>11005</v>
      </c>
      <c r="I35" s="28">
        <f t="shared" si="8"/>
        <v>14687</v>
      </c>
      <c r="J35" s="29">
        <v>8796</v>
      </c>
      <c r="K35" s="30">
        <v>5891</v>
      </c>
      <c r="L35" s="31">
        <v>8593</v>
      </c>
      <c r="M35" s="29">
        <v>3702</v>
      </c>
      <c r="N35" s="29">
        <v>417</v>
      </c>
      <c r="O35" s="30">
        <v>1975</v>
      </c>
    </row>
    <row r="36" spans="2:15" x14ac:dyDescent="0.2">
      <c r="B36" s="35" t="s">
        <v>603</v>
      </c>
      <c r="C36" s="24">
        <v>2147</v>
      </c>
      <c r="D36" s="25">
        <v>1476</v>
      </c>
      <c r="E36" s="26">
        <f t="shared" si="6"/>
        <v>3623</v>
      </c>
      <c r="F36" s="29">
        <v>9453</v>
      </c>
      <c r="G36" s="29">
        <v>835</v>
      </c>
      <c r="H36" s="26">
        <f t="shared" si="7"/>
        <v>10288</v>
      </c>
      <c r="I36" s="28">
        <f t="shared" si="8"/>
        <v>13911</v>
      </c>
      <c r="J36" s="29">
        <v>8157</v>
      </c>
      <c r="K36" s="392">
        <v>5754</v>
      </c>
      <c r="L36" s="31">
        <v>7488</v>
      </c>
      <c r="M36" s="29">
        <v>3892</v>
      </c>
      <c r="N36" s="29">
        <v>477</v>
      </c>
      <c r="O36" s="30">
        <v>2054</v>
      </c>
    </row>
    <row r="37" spans="2:15" x14ac:dyDescent="0.2">
      <c r="B37" s="35" t="s">
        <v>604</v>
      </c>
      <c r="C37" s="24">
        <v>2203</v>
      </c>
      <c r="D37" s="24">
        <v>1398</v>
      </c>
      <c r="E37" s="26">
        <f t="shared" si="6"/>
        <v>3601</v>
      </c>
      <c r="F37" s="29">
        <v>10985</v>
      </c>
      <c r="G37" s="29">
        <v>561</v>
      </c>
      <c r="H37" s="26">
        <f t="shared" si="7"/>
        <v>11546</v>
      </c>
      <c r="I37" s="28">
        <f t="shared" si="8"/>
        <v>15147</v>
      </c>
      <c r="J37" s="29">
        <v>8423</v>
      </c>
      <c r="K37" s="392">
        <v>6724</v>
      </c>
      <c r="L37" s="31">
        <v>8433</v>
      </c>
      <c r="M37" s="29">
        <v>4171</v>
      </c>
      <c r="N37" s="29">
        <v>481</v>
      </c>
      <c r="O37" s="30">
        <v>2062</v>
      </c>
    </row>
    <row r="38" spans="2:15" x14ac:dyDescent="0.2">
      <c r="B38" s="35" t="s">
        <v>606</v>
      </c>
      <c r="C38" s="24">
        <v>2020</v>
      </c>
      <c r="D38" s="24">
        <v>1393</v>
      </c>
      <c r="E38" s="26">
        <f t="shared" ref="E38" si="9">C38+D38</f>
        <v>3413</v>
      </c>
      <c r="F38" s="29">
        <v>9454</v>
      </c>
      <c r="G38" s="29">
        <v>520</v>
      </c>
      <c r="H38" s="26">
        <f t="shared" ref="H38" si="10">F38+G38</f>
        <v>9974</v>
      </c>
      <c r="I38" s="28">
        <f t="shared" ref="I38" si="11">E38+H38</f>
        <v>13387</v>
      </c>
      <c r="J38" s="29">
        <v>7816</v>
      </c>
      <c r="K38" s="392">
        <v>5571</v>
      </c>
      <c r="L38" s="31">
        <v>7490</v>
      </c>
      <c r="M38" s="29">
        <v>3607</v>
      </c>
      <c r="N38" s="29">
        <v>400</v>
      </c>
      <c r="O38" s="30">
        <v>1890</v>
      </c>
    </row>
    <row r="39" spans="2:15" x14ac:dyDescent="0.2">
      <c r="B39" s="35" t="s">
        <v>608</v>
      </c>
      <c r="C39" s="24">
        <v>2246</v>
      </c>
      <c r="D39" s="24">
        <v>1452</v>
      </c>
      <c r="E39" s="26">
        <f t="shared" ref="E39" si="12">C39+D39</f>
        <v>3698</v>
      </c>
      <c r="F39" s="29">
        <v>10021</v>
      </c>
      <c r="G39" s="29">
        <v>474</v>
      </c>
      <c r="H39" s="26">
        <f t="shared" ref="H39" si="13">F39+G39</f>
        <v>10495</v>
      </c>
      <c r="I39" s="28">
        <f t="shared" ref="I39" si="14">E39+H39</f>
        <v>14193</v>
      </c>
      <c r="J39" s="29">
        <v>8383</v>
      </c>
      <c r="K39" s="392">
        <v>5810</v>
      </c>
      <c r="L39" s="31">
        <v>8009</v>
      </c>
      <c r="M39" s="29">
        <v>3820</v>
      </c>
      <c r="N39" s="29">
        <v>436</v>
      </c>
      <c r="O39" s="30">
        <v>1928</v>
      </c>
    </row>
    <row r="40" spans="2:15" x14ac:dyDescent="0.2">
      <c r="B40" s="35" t="s">
        <v>610</v>
      </c>
      <c r="C40" s="24">
        <v>2521</v>
      </c>
      <c r="D40" s="24">
        <v>1558</v>
      </c>
      <c r="E40" s="26">
        <f t="shared" ref="E40" si="15">C40+D40</f>
        <v>4079</v>
      </c>
      <c r="F40" s="29">
        <v>10653</v>
      </c>
      <c r="G40" s="29">
        <v>432</v>
      </c>
      <c r="H40" s="26">
        <f t="shared" ref="H40" si="16">F40+G40</f>
        <v>11085</v>
      </c>
      <c r="I40" s="28">
        <f t="shared" ref="I40" si="17">E40+H40</f>
        <v>15164</v>
      </c>
      <c r="J40" s="29">
        <v>9202</v>
      </c>
      <c r="K40" s="392">
        <v>5962</v>
      </c>
      <c r="L40" s="31">
        <v>9126</v>
      </c>
      <c r="M40" s="29">
        <v>3491</v>
      </c>
      <c r="N40" s="29">
        <v>420</v>
      </c>
      <c r="O40" s="30">
        <v>2127</v>
      </c>
    </row>
    <row r="41" spans="2:15" x14ac:dyDescent="0.2">
      <c r="B41" s="35" t="s">
        <v>622</v>
      </c>
      <c r="C41" s="24">
        <v>2190</v>
      </c>
      <c r="D41" s="24">
        <v>1144</v>
      </c>
      <c r="E41" s="26">
        <f t="shared" ref="E41" si="18">C41+D41</f>
        <v>3334</v>
      </c>
      <c r="F41" s="29">
        <v>8525</v>
      </c>
      <c r="G41" s="29">
        <v>471</v>
      </c>
      <c r="H41" s="26">
        <f t="shared" ref="H41" si="19">F41+G41</f>
        <v>8996</v>
      </c>
      <c r="I41" s="28">
        <f t="shared" ref="I41" si="20">E41+H41</f>
        <v>12330</v>
      </c>
      <c r="J41" s="29">
        <v>7614</v>
      </c>
      <c r="K41" s="392">
        <v>4716</v>
      </c>
      <c r="L41" s="31">
        <v>7411</v>
      </c>
      <c r="M41" s="29">
        <v>2994</v>
      </c>
      <c r="N41" s="29">
        <v>317</v>
      </c>
      <c r="O41" s="30">
        <v>1608</v>
      </c>
    </row>
    <row r="42" spans="2:15" x14ac:dyDescent="0.2">
      <c r="B42" s="412" t="s">
        <v>621</v>
      </c>
      <c r="C42" s="11">
        <f>SUM(C33:C41)</f>
        <v>19894</v>
      </c>
      <c r="D42" s="11">
        <f>SUM(D33:D41)</f>
        <v>12515</v>
      </c>
      <c r="E42" s="3">
        <f>C42+D42</f>
        <v>32409</v>
      </c>
      <c r="F42" s="37">
        <f t="shared" ref="F42:G42" si="21">SUM(F33:F41)</f>
        <v>90903</v>
      </c>
      <c r="G42" s="37">
        <f t="shared" si="21"/>
        <v>5345</v>
      </c>
      <c r="H42" s="3">
        <f>F42+G42</f>
        <v>96248</v>
      </c>
      <c r="I42" s="38">
        <f>SUM(I33:I41)</f>
        <v>128657</v>
      </c>
      <c r="J42" s="11">
        <f t="shared" ref="J42:O42" si="22">SUM(J33:J41)</f>
        <v>76723</v>
      </c>
      <c r="K42" s="16">
        <f t="shared" si="22"/>
        <v>51934</v>
      </c>
      <c r="L42" s="15">
        <f t="shared" si="22"/>
        <v>75324</v>
      </c>
      <c r="M42" s="11">
        <f t="shared" si="22"/>
        <v>32504</v>
      </c>
      <c r="N42" s="11">
        <f t="shared" si="22"/>
        <v>3619</v>
      </c>
      <c r="O42" s="16">
        <f t="shared" si="22"/>
        <v>17210</v>
      </c>
    </row>
    <row r="43" spans="2:15" ht="12.75" thickBot="1" x14ac:dyDescent="0.25">
      <c r="B43" s="39" t="s">
        <v>43</v>
      </c>
      <c r="C43" s="40">
        <f t="shared" ref="C43:O43" si="23">C11+C12+C13+C14+C15+C16+C17+C18+C19+C32+C42</f>
        <v>434364</v>
      </c>
      <c r="D43" s="40">
        <f t="shared" si="23"/>
        <v>239517</v>
      </c>
      <c r="E43" s="40">
        <f t="shared" si="23"/>
        <v>673881</v>
      </c>
      <c r="F43" s="40">
        <f t="shared" si="23"/>
        <v>1265933</v>
      </c>
      <c r="G43" s="40">
        <f t="shared" si="23"/>
        <v>75239</v>
      </c>
      <c r="H43" s="40">
        <f t="shared" si="23"/>
        <v>1341172</v>
      </c>
      <c r="I43" s="40">
        <f t="shared" si="23"/>
        <v>2015053</v>
      </c>
      <c r="J43" s="40">
        <f t="shared" si="23"/>
        <v>1270067</v>
      </c>
      <c r="K43" s="40">
        <f t="shared" si="23"/>
        <v>744986</v>
      </c>
      <c r="L43" s="40">
        <f t="shared" si="23"/>
        <v>1289185</v>
      </c>
      <c r="M43" s="40">
        <f t="shared" si="23"/>
        <v>289598</v>
      </c>
      <c r="N43" s="40">
        <f t="shared" si="23"/>
        <v>56826</v>
      </c>
      <c r="O43" s="41">
        <f t="shared" si="23"/>
        <v>379444</v>
      </c>
    </row>
    <row r="44" spans="2:15" x14ac:dyDescent="0.2">
      <c r="B44" s="188" t="s">
        <v>149</v>
      </c>
    </row>
    <row r="45" spans="2:15" x14ac:dyDescent="0.2">
      <c r="B45" s="188" t="s">
        <v>150</v>
      </c>
    </row>
  </sheetData>
  <mergeCells count="7">
    <mergeCell ref="B5:O5"/>
    <mergeCell ref="B6:O6"/>
    <mergeCell ref="B8:O8"/>
    <mergeCell ref="B9:B10"/>
    <mergeCell ref="C9:I9"/>
    <mergeCell ref="J9:K9"/>
    <mergeCell ref="L9:O9"/>
  </mergeCells>
  <hyperlinks>
    <hyperlink ref="Q5" location="'Índice Pensiones Solidarias'!A1" display="Volver Sistema de Pensiones Solidadias"/>
  </hyperlinks>
  <pageMargins left="0.7" right="0.7" top="0.75" bottom="0.75" header="0.3" footer="0.3"/>
  <pageSetup orientation="portrait" verticalDpi="0" r:id="rId1"/>
  <ignoredErrors>
    <ignoredError sqref="C32:D32 F32:G32 J32:O32" formulaRange="1"/>
    <ignoredError sqref="H42 E42" formula="1"/>
    <ignoredError sqref="E32 H32:I32"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Q52"/>
  <sheetViews>
    <sheetView showGridLines="0" zoomScaleNormal="100" workbookViewId="0"/>
  </sheetViews>
  <sheetFormatPr baseColWidth="10" defaultColWidth="11.42578125" defaultRowHeight="12" x14ac:dyDescent="0.2"/>
  <cols>
    <col min="1" max="1" width="6" style="188" customWidth="1"/>
    <col min="2" max="2" width="14" style="188" customWidth="1"/>
    <col min="3" max="16384" width="11.42578125" style="188"/>
  </cols>
  <sheetData>
    <row r="2" spans="1:17" s="371" customFormat="1" ht="12.75" x14ac:dyDescent="0.2">
      <c r="A2" s="217" t="s">
        <v>121</v>
      </c>
    </row>
    <row r="3" spans="1:17" s="371" customFormat="1" ht="12.75" x14ac:dyDescent="0.2">
      <c r="A3" s="217" t="s">
        <v>122</v>
      </c>
    </row>
    <row r="4" spans="1:17" s="371" customFormat="1" ht="12.75" x14ac:dyDescent="0.2"/>
    <row r="5" spans="1:17" s="371" customFormat="1" ht="12.75" x14ac:dyDescent="0.2">
      <c r="B5" s="425" t="s">
        <v>602</v>
      </c>
      <c r="C5" s="425"/>
      <c r="D5" s="425"/>
      <c r="E5" s="425"/>
      <c r="F5" s="425"/>
      <c r="G5" s="425"/>
      <c r="H5" s="425"/>
      <c r="I5" s="425"/>
      <c r="J5" s="425"/>
      <c r="K5" s="425"/>
      <c r="L5" s="425"/>
      <c r="M5" s="425"/>
      <c r="N5" s="425"/>
      <c r="O5" s="425"/>
      <c r="Q5" s="391" t="s">
        <v>597</v>
      </c>
    </row>
    <row r="6" spans="1:17" s="371" customFormat="1" ht="12.75" x14ac:dyDescent="0.2">
      <c r="B6" s="425" t="str">
        <f>'Solicitudes Nacional'!B6:O6</f>
        <v>Julio de 2008 a septiembre 2018</v>
      </c>
      <c r="C6" s="425"/>
      <c r="D6" s="425"/>
      <c r="E6" s="425"/>
      <c r="F6" s="425"/>
      <c r="G6" s="425"/>
      <c r="H6" s="425"/>
      <c r="I6" s="425"/>
      <c r="J6" s="425"/>
      <c r="K6" s="425"/>
      <c r="L6" s="425"/>
      <c r="M6" s="425"/>
      <c r="N6" s="425"/>
      <c r="O6" s="425"/>
    </row>
    <row r="7" spans="1:17" ht="12.75" thickBot="1" x14ac:dyDescent="0.25"/>
    <row r="8" spans="1:17" ht="12.75" thickBot="1" x14ac:dyDescent="0.25">
      <c r="B8" s="426" t="s">
        <v>44</v>
      </c>
      <c r="C8" s="427"/>
      <c r="D8" s="427"/>
      <c r="E8" s="427"/>
      <c r="F8" s="427"/>
      <c r="G8" s="427"/>
      <c r="H8" s="427"/>
      <c r="I8" s="427"/>
      <c r="J8" s="427"/>
      <c r="K8" s="427"/>
      <c r="L8" s="427"/>
      <c r="M8" s="427"/>
      <c r="N8" s="427"/>
      <c r="O8" s="428"/>
    </row>
    <row r="9" spans="1:17" ht="12.75" thickBot="1" x14ac:dyDescent="0.25">
      <c r="B9" s="429" t="s">
        <v>45</v>
      </c>
      <c r="C9" s="426" t="s">
        <v>2</v>
      </c>
      <c r="D9" s="427"/>
      <c r="E9" s="427"/>
      <c r="F9" s="427"/>
      <c r="G9" s="427"/>
      <c r="H9" s="427"/>
      <c r="I9" s="428"/>
      <c r="J9" s="426" t="s">
        <v>3</v>
      </c>
      <c r="K9" s="428"/>
      <c r="L9" s="426" t="s">
        <v>4</v>
      </c>
      <c r="M9" s="427"/>
      <c r="N9" s="427"/>
      <c r="O9" s="428"/>
    </row>
    <row r="10" spans="1:17" ht="24.75" thickBot="1" x14ac:dyDescent="0.25">
      <c r="B10" s="435"/>
      <c r="C10" s="93" t="s">
        <v>5</v>
      </c>
      <c r="D10" s="94" t="s">
        <v>6</v>
      </c>
      <c r="E10" s="95" t="s">
        <v>7</v>
      </c>
      <c r="F10" s="94" t="s">
        <v>8</v>
      </c>
      <c r="G10" s="94" t="s">
        <v>9</v>
      </c>
      <c r="H10" s="96" t="s">
        <v>10</v>
      </c>
      <c r="I10" s="97" t="s">
        <v>46</v>
      </c>
      <c r="J10" s="98" t="s">
        <v>47</v>
      </c>
      <c r="K10" s="99" t="s">
        <v>13</v>
      </c>
      <c r="L10" s="100" t="s">
        <v>14</v>
      </c>
      <c r="M10" s="101" t="s">
        <v>15</v>
      </c>
      <c r="N10" s="101" t="s">
        <v>16</v>
      </c>
      <c r="O10" s="102" t="s">
        <v>17</v>
      </c>
    </row>
    <row r="11" spans="1:17" x14ac:dyDescent="0.2">
      <c r="B11" s="52" t="s">
        <v>18</v>
      </c>
      <c r="C11" s="53">
        <v>83926</v>
      </c>
      <c r="D11" s="54">
        <v>21763</v>
      </c>
      <c r="E11" s="55">
        <f t="shared" ref="E11:E16" si="0">C11+D11</f>
        <v>105689</v>
      </c>
      <c r="F11" s="54">
        <v>9666</v>
      </c>
      <c r="G11" s="54">
        <v>1628</v>
      </c>
      <c r="H11" s="56">
        <f t="shared" ref="H11:H17" si="1">F11+G11</f>
        <v>11294</v>
      </c>
      <c r="I11" s="57">
        <f t="shared" ref="I11:I16" si="2">E11+H11</f>
        <v>116983</v>
      </c>
      <c r="J11" s="53">
        <v>89933</v>
      </c>
      <c r="K11" s="58">
        <v>27050</v>
      </c>
      <c r="L11" s="59">
        <v>79515</v>
      </c>
      <c r="M11" s="60">
        <v>1004</v>
      </c>
      <c r="N11" s="60">
        <v>0</v>
      </c>
      <c r="O11" s="61">
        <v>36464</v>
      </c>
    </row>
    <row r="12" spans="1:17" x14ac:dyDescent="0.2">
      <c r="B12" s="52" t="s">
        <v>19</v>
      </c>
      <c r="C12" s="11">
        <v>57791</v>
      </c>
      <c r="D12" s="37">
        <v>20961</v>
      </c>
      <c r="E12" s="4">
        <f t="shared" si="0"/>
        <v>78752</v>
      </c>
      <c r="F12" s="37">
        <v>277006</v>
      </c>
      <c r="G12" s="37">
        <v>9792</v>
      </c>
      <c r="H12" s="62">
        <f t="shared" si="1"/>
        <v>286798</v>
      </c>
      <c r="I12" s="63">
        <f t="shared" si="2"/>
        <v>365550</v>
      </c>
      <c r="J12" s="11">
        <v>224962</v>
      </c>
      <c r="K12" s="64">
        <v>140588</v>
      </c>
      <c r="L12" s="65">
        <v>272721</v>
      </c>
      <c r="M12" s="65">
        <v>26657</v>
      </c>
      <c r="N12" s="65">
        <v>0</v>
      </c>
      <c r="O12" s="66">
        <v>66172</v>
      </c>
    </row>
    <row r="13" spans="1:17" x14ac:dyDescent="0.2">
      <c r="B13" s="52" t="s">
        <v>20</v>
      </c>
      <c r="C13" s="65">
        <v>36098</v>
      </c>
      <c r="D13" s="67">
        <v>13242</v>
      </c>
      <c r="E13" s="4">
        <f t="shared" si="0"/>
        <v>49340</v>
      </c>
      <c r="F13" s="67">
        <v>137903</v>
      </c>
      <c r="G13" s="67">
        <v>9911</v>
      </c>
      <c r="H13" s="62">
        <f t="shared" si="1"/>
        <v>147814</v>
      </c>
      <c r="I13" s="63">
        <f t="shared" si="2"/>
        <v>197154</v>
      </c>
      <c r="J13" s="11">
        <v>119654</v>
      </c>
      <c r="K13" s="64">
        <v>77500</v>
      </c>
      <c r="L13" s="65">
        <v>120953</v>
      </c>
      <c r="M13" s="65">
        <v>25691</v>
      </c>
      <c r="N13" s="65">
        <v>3837</v>
      </c>
      <c r="O13" s="66">
        <v>46673</v>
      </c>
    </row>
    <row r="14" spans="1:17" x14ac:dyDescent="0.2">
      <c r="B14" s="52" t="s">
        <v>21</v>
      </c>
      <c r="C14" s="11">
        <v>29811</v>
      </c>
      <c r="D14" s="37">
        <v>10346</v>
      </c>
      <c r="E14" s="4">
        <f t="shared" si="0"/>
        <v>40157</v>
      </c>
      <c r="F14" s="37">
        <v>90244</v>
      </c>
      <c r="G14" s="37">
        <v>8697</v>
      </c>
      <c r="H14" s="62">
        <f t="shared" si="1"/>
        <v>98941</v>
      </c>
      <c r="I14" s="63">
        <f t="shared" si="2"/>
        <v>139098</v>
      </c>
      <c r="J14" s="11">
        <v>84677</v>
      </c>
      <c r="K14" s="9">
        <v>54421</v>
      </c>
      <c r="L14" s="65">
        <v>81301</v>
      </c>
      <c r="M14" s="65">
        <v>19165</v>
      </c>
      <c r="N14" s="65">
        <v>8017</v>
      </c>
      <c r="O14" s="66">
        <v>30615</v>
      </c>
    </row>
    <row r="15" spans="1:17" x14ac:dyDescent="0.2">
      <c r="B15" s="52" t="s">
        <v>22</v>
      </c>
      <c r="C15" s="11">
        <v>29013</v>
      </c>
      <c r="D15" s="37">
        <v>9891</v>
      </c>
      <c r="E15" s="4">
        <f t="shared" si="0"/>
        <v>38904</v>
      </c>
      <c r="F15" s="37">
        <v>113335</v>
      </c>
      <c r="G15" s="37">
        <v>7011</v>
      </c>
      <c r="H15" s="62">
        <f t="shared" si="1"/>
        <v>120346</v>
      </c>
      <c r="I15" s="63">
        <f t="shared" si="2"/>
        <v>159250</v>
      </c>
      <c r="J15" s="11">
        <v>95235</v>
      </c>
      <c r="K15" s="9">
        <v>64015</v>
      </c>
      <c r="L15" s="65">
        <v>105745</v>
      </c>
      <c r="M15" s="65">
        <v>20843</v>
      </c>
      <c r="N15" s="65">
        <v>7849</v>
      </c>
      <c r="O15" s="66">
        <v>24813</v>
      </c>
    </row>
    <row r="16" spans="1:17" x14ac:dyDescent="0.2">
      <c r="B16" s="52" t="s">
        <v>23</v>
      </c>
      <c r="C16" s="11">
        <v>29558</v>
      </c>
      <c r="D16" s="37">
        <v>8904</v>
      </c>
      <c r="E16" s="4">
        <f t="shared" si="0"/>
        <v>38462</v>
      </c>
      <c r="F16" s="37">
        <v>65551</v>
      </c>
      <c r="G16" s="37">
        <v>6049</v>
      </c>
      <c r="H16" s="62">
        <f t="shared" si="1"/>
        <v>71600</v>
      </c>
      <c r="I16" s="63">
        <f t="shared" si="2"/>
        <v>110062</v>
      </c>
      <c r="J16" s="11">
        <v>65774</v>
      </c>
      <c r="K16" s="9">
        <v>44288</v>
      </c>
      <c r="L16" s="65">
        <v>68652</v>
      </c>
      <c r="M16" s="65">
        <v>19386</v>
      </c>
      <c r="N16" s="65">
        <v>5326</v>
      </c>
      <c r="O16" s="66">
        <v>16698</v>
      </c>
    </row>
    <row r="17" spans="2:15" x14ac:dyDescent="0.2">
      <c r="B17" s="52" t="s">
        <v>24</v>
      </c>
      <c r="C17" s="11">
        <v>32593</v>
      </c>
      <c r="D17" s="37">
        <v>9996</v>
      </c>
      <c r="E17" s="4">
        <f>C17+D17</f>
        <v>42589</v>
      </c>
      <c r="F17" s="37">
        <v>70042</v>
      </c>
      <c r="G17" s="37">
        <v>5270</v>
      </c>
      <c r="H17" s="62">
        <f t="shared" si="1"/>
        <v>75312</v>
      </c>
      <c r="I17" s="63">
        <f>E17+H17</f>
        <v>117901</v>
      </c>
      <c r="J17" s="11">
        <v>70002</v>
      </c>
      <c r="K17" s="9">
        <v>47899</v>
      </c>
      <c r="L17" s="15">
        <v>72048</v>
      </c>
      <c r="M17" s="11">
        <v>22546</v>
      </c>
      <c r="N17" s="11">
        <v>5133</v>
      </c>
      <c r="O17" s="16">
        <v>18174</v>
      </c>
    </row>
    <row r="18" spans="2:15" x14ac:dyDescent="0.2">
      <c r="B18" s="52" t="s">
        <v>25</v>
      </c>
      <c r="C18" s="11">
        <v>26414</v>
      </c>
      <c r="D18" s="37">
        <v>11689</v>
      </c>
      <c r="E18" s="4">
        <f>C18+D18</f>
        <v>38103</v>
      </c>
      <c r="F18" s="37">
        <v>71155</v>
      </c>
      <c r="G18" s="37">
        <v>2081</v>
      </c>
      <c r="H18" s="62">
        <f>F18+G18</f>
        <v>73236</v>
      </c>
      <c r="I18" s="63">
        <f>E18+H18</f>
        <v>111339</v>
      </c>
      <c r="J18" s="11">
        <v>66002</v>
      </c>
      <c r="K18" s="9">
        <v>45337</v>
      </c>
      <c r="L18" s="65">
        <v>65219</v>
      </c>
      <c r="M18" s="65">
        <v>24953</v>
      </c>
      <c r="N18" s="65">
        <v>4306</v>
      </c>
      <c r="O18" s="66">
        <v>16861</v>
      </c>
    </row>
    <row r="19" spans="2:15" x14ac:dyDescent="0.2">
      <c r="B19" s="52" t="s">
        <v>26</v>
      </c>
      <c r="C19" s="11">
        <v>21821</v>
      </c>
      <c r="D19" s="37">
        <v>11783</v>
      </c>
      <c r="E19" s="4">
        <f>C19+D19</f>
        <v>33604</v>
      </c>
      <c r="F19" s="37">
        <v>65460</v>
      </c>
      <c r="G19" s="37">
        <v>2218</v>
      </c>
      <c r="H19" s="62">
        <f>F19+G19</f>
        <v>67678</v>
      </c>
      <c r="I19" s="63">
        <f>E19+H19</f>
        <v>101282</v>
      </c>
      <c r="J19" s="11">
        <v>60887</v>
      </c>
      <c r="K19" s="9">
        <v>40395</v>
      </c>
      <c r="L19" s="15">
        <v>58603</v>
      </c>
      <c r="M19" s="11">
        <v>23647</v>
      </c>
      <c r="N19" s="11">
        <v>3436</v>
      </c>
      <c r="O19" s="16">
        <v>15596</v>
      </c>
    </row>
    <row r="20" spans="2:15" x14ac:dyDescent="0.2">
      <c r="B20" s="68" t="s">
        <v>27</v>
      </c>
      <c r="C20" s="69">
        <v>2359</v>
      </c>
      <c r="D20" s="70">
        <v>1001</v>
      </c>
      <c r="E20" s="71">
        <f t="shared" ref="E20:E31" si="3">C20+D20</f>
        <v>3360</v>
      </c>
      <c r="F20" s="72">
        <v>6051</v>
      </c>
      <c r="G20" s="72">
        <v>225</v>
      </c>
      <c r="H20" s="73">
        <f t="shared" ref="H20:H31" si="4">F20+G20</f>
        <v>6276</v>
      </c>
      <c r="I20" s="74">
        <f t="shared" ref="I20:I31" si="5">E20+H20</f>
        <v>9636</v>
      </c>
      <c r="J20" s="75">
        <v>5835</v>
      </c>
      <c r="K20" s="76">
        <v>3801</v>
      </c>
      <c r="L20" s="75">
        <v>5658</v>
      </c>
      <c r="M20" s="72">
        <v>2161</v>
      </c>
      <c r="N20" s="72">
        <v>306</v>
      </c>
      <c r="O20" s="76">
        <v>1511</v>
      </c>
    </row>
    <row r="21" spans="2:15" x14ac:dyDescent="0.2">
      <c r="B21" s="32" t="s">
        <v>28</v>
      </c>
      <c r="C21" s="24">
        <v>1593</v>
      </c>
      <c r="D21" s="25">
        <v>871</v>
      </c>
      <c r="E21" s="77">
        <f t="shared" si="3"/>
        <v>2464</v>
      </c>
      <c r="F21" s="27">
        <v>5680</v>
      </c>
      <c r="G21" s="27">
        <v>183</v>
      </c>
      <c r="H21" s="78">
        <f t="shared" si="4"/>
        <v>5863</v>
      </c>
      <c r="I21" s="79">
        <f t="shared" si="5"/>
        <v>8327</v>
      </c>
      <c r="J21" s="29">
        <v>4926</v>
      </c>
      <c r="K21" s="80">
        <v>3401</v>
      </c>
      <c r="L21" s="29">
        <v>5032</v>
      </c>
      <c r="M21" s="27">
        <v>1876</v>
      </c>
      <c r="N21" s="27">
        <v>256</v>
      </c>
      <c r="O21" s="80">
        <v>1163</v>
      </c>
    </row>
    <row r="22" spans="2:15" x14ac:dyDescent="0.2">
      <c r="B22" s="35" t="s">
        <v>29</v>
      </c>
      <c r="C22" s="24">
        <v>2053</v>
      </c>
      <c r="D22" s="25">
        <v>1109</v>
      </c>
      <c r="E22" s="77">
        <f t="shared" si="3"/>
        <v>3162</v>
      </c>
      <c r="F22" s="27">
        <v>6997</v>
      </c>
      <c r="G22" s="27">
        <v>195</v>
      </c>
      <c r="H22" s="78">
        <f t="shared" si="4"/>
        <v>7192</v>
      </c>
      <c r="I22" s="79">
        <f t="shared" si="5"/>
        <v>10354</v>
      </c>
      <c r="J22" s="29">
        <v>6086</v>
      </c>
      <c r="K22" s="80">
        <v>4268</v>
      </c>
      <c r="L22" s="29">
        <v>6093</v>
      </c>
      <c r="M22" s="27">
        <v>2512</v>
      </c>
      <c r="N22" s="27">
        <v>284</v>
      </c>
      <c r="O22" s="80">
        <v>1465</v>
      </c>
    </row>
    <row r="23" spans="2:15" x14ac:dyDescent="0.2">
      <c r="B23" s="35" t="s">
        <v>48</v>
      </c>
      <c r="C23" s="24">
        <v>1828</v>
      </c>
      <c r="D23" s="25">
        <v>948</v>
      </c>
      <c r="E23" s="77">
        <f t="shared" si="3"/>
        <v>2776</v>
      </c>
      <c r="F23" s="27">
        <v>5413</v>
      </c>
      <c r="G23" s="27">
        <v>192</v>
      </c>
      <c r="H23" s="73">
        <f t="shared" si="4"/>
        <v>5605</v>
      </c>
      <c r="I23" s="74">
        <f t="shared" si="5"/>
        <v>8381</v>
      </c>
      <c r="J23" s="29">
        <v>4955</v>
      </c>
      <c r="K23" s="80">
        <v>3426</v>
      </c>
      <c r="L23" s="29">
        <v>4923</v>
      </c>
      <c r="M23" s="27">
        <v>2015</v>
      </c>
      <c r="N23" s="27">
        <v>212</v>
      </c>
      <c r="O23" s="80">
        <v>1231</v>
      </c>
    </row>
    <row r="24" spans="2:15" x14ac:dyDescent="0.2">
      <c r="B24" s="35" t="s">
        <v>31</v>
      </c>
      <c r="C24" s="24">
        <v>1791</v>
      </c>
      <c r="D24" s="25">
        <v>961</v>
      </c>
      <c r="E24" s="77">
        <f t="shared" si="3"/>
        <v>2752</v>
      </c>
      <c r="F24" s="27">
        <v>7546</v>
      </c>
      <c r="G24" s="27">
        <v>231</v>
      </c>
      <c r="H24" s="73">
        <f t="shared" si="4"/>
        <v>7777</v>
      </c>
      <c r="I24" s="74">
        <f t="shared" si="5"/>
        <v>10529</v>
      </c>
      <c r="J24" s="29">
        <v>5641</v>
      </c>
      <c r="K24" s="80">
        <v>4888</v>
      </c>
      <c r="L24" s="29">
        <v>5910</v>
      </c>
      <c r="M24" s="27">
        <v>2776</v>
      </c>
      <c r="N24" s="27">
        <v>387</v>
      </c>
      <c r="O24" s="80">
        <v>1456</v>
      </c>
    </row>
    <row r="25" spans="2:15" x14ac:dyDescent="0.2">
      <c r="B25" s="35" t="s">
        <v>32</v>
      </c>
      <c r="C25" s="24">
        <v>1520</v>
      </c>
      <c r="D25" s="25">
        <v>922</v>
      </c>
      <c r="E25" s="77">
        <f t="shared" si="3"/>
        <v>2442</v>
      </c>
      <c r="F25" s="27">
        <v>5843</v>
      </c>
      <c r="G25" s="27">
        <v>192</v>
      </c>
      <c r="H25" s="73">
        <f t="shared" si="4"/>
        <v>6035</v>
      </c>
      <c r="I25" s="74">
        <f t="shared" si="5"/>
        <v>8477</v>
      </c>
      <c r="J25" s="29">
        <v>4780</v>
      </c>
      <c r="K25" s="80">
        <v>3697</v>
      </c>
      <c r="L25" s="29">
        <v>4803</v>
      </c>
      <c r="M25" s="27">
        <v>2063</v>
      </c>
      <c r="N25" s="27">
        <v>316</v>
      </c>
      <c r="O25" s="80">
        <v>1295</v>
      </c>
    </row>
    <row r="26" spans="2:15" x14ac:dyDescent="0.2">
      <c r="B26" s="35" t="s">
        <v>33</v>
      </c>
      <c r="C26" s="24">
        <v>1791</v>
      </c>
      <c r="D26" s="25">
        <v>1056</v>
      </c>
      <c r="E26" s="77">
        <f t="shared" si="3"/>
        <v>2847</v>
      </c>
      <c r="F26" s="27">
        <v>7215</v>
      </c>
      <c r="G26" s="27">
        <v>260</v>
      </c>
      <c r="H26" s="73">
        <f t="shared" si="4"/>
        <v>7475</v>
      </c>
      <c r="I26" s="74">
        <f t="shared" si="5"/>
        <v>10322</v>
      </c>
      <c r="J26" s="29">
        <v>5999</v>
      </c>
      <c r="K26" s="80">
        <v>4323</v>
      </c>
      <c r="L26" s="29">
        <v>5988</v>
      </c>
      <c r="M26" s="27">
        <v>2543</v>
      </c>
      <c r="N26" s="27">
        <v>304</v>
      </c>
      <c r="O26" s="80">
        <v>1487</v>
      </c>
    </row>
    <row r="27" spans="2:15" x14ac:dyDescent="0.2">
      <c r="B27" s="35" t="s">
        <v>34</v>
      </c>
      <c r="C27" s="24">
        <v>2272</v>
      </c>
      <c r="D27" s="25">
        <v>1092</v>
      </c>
      <c r="E27" s="77">
        <f t="shared" si="3"/>
        <v>3364</v>
      </c>
      <c r="F27" s="27">
        <v>7421</v>
      </c>
      <c r="G27" s="27">
        <v>272</v>
      </c>
      <c r="H27" s="73">
        <f t="shared" si="4"/>
        <v>7693</v>
      </c>
      <c r="I27" s="74">
        <f t="shared" si="5"/>
        <v>11057</v>
      </c>
      <c r="J27" s="29">
        <v>6573</v>
      </c>
      <c r="K27" s="80">
        <v>4484</v>
      </c>
      <c r="L27" s="29">
        <v>6567</v>
      </c>
      <c r="M27" s="27">
        <v>2577</v>
      </c>
      <c r="N27" s="27">
        <v>304</v>
      </c>
      <c r="O27" s="80">
        <v>1609</v>
      </c>
    </row>
    <row r="28" spans="2:15" x14ac:dyDescent="0.2">
      <c r="B28" s="35" t="s">
        <v>35</v>
      </c>
      <c r="C28" s="24">
        <v>1771</v>
      </c>
      <c r="D28" s="25">
        <v>926</v>
      </c>
      <c r="E28" s="77">
        <f t="shared" si="3"/>
        <v>2697</v>
      </c>
      <c r="F28" s="27">
        <v>6179</v>
      </c>
      <c r="G28" s="27">
        <v>236</v>
      </c>
      <c r="H28" s="73">
        <f t="shared" si="4"/>
        <v>6415</v>
      </c>
      <c r="I28" s="74">
        <f t="shared" si="5"/>
        <v>9112</v>
      </c>
      <c r="J28" s="29">
        <v>5299</v>
      </c>
      <c r="K28" s="80">
        <v>3813</v>
      </c>
      <c r="L28" s="29">
        <v>5293</v>
      </c>
      <c r="M28" s="27">
        <v>2208</v>
      </c>
      <c r="N28" s="27">
        <v>228</v>
      </c>
      <c r="O28" s="80">
        <v>1383</v>
      </c>
    </row>
    <row r="29" spans="2:15" x14ac:dyDescent="0.2">
      <c r="B29" s="32" t="s">
        <v>36</v>
      </c>
      <c r="C29" s="24">
        <v>1995</v>
      </c>
      <c r="D29" s="25">
        <v>1004</v>
      </c>
      <c r="E29" s="77">
        <f t="shared" si="3"/>
        <v>2999</v>
      </c>
      <c r="F29" s="27">
        <v>7480</v>
      </c>
      <c r="G29" s="27">
        <v>274</v>
      </c>
      <c r="H29" s="73">
        <f t="shared" si="4"/>
        <v>7754</v>
      </c>
      <c r="I29" s="74">
        <f t="shared" si="5"/>
        <v>10753</v>
      </c>
      <c r="J29" s="29">
        <v>6330</v>
      </c>
      <c r="K29" s="80">
        <v>4423</v>
      </c>
      <c r="L29" s="29">
        <v>6172</v>
      </c>
      <c r="M29" s="27">
        <v>2532</v>
      </c>
      <c r="N29" s="27">
        <v>348</v>
      </c>
      <c r="O29" s="80">
        <v>1701</v>
      </c>
    </row>
    <row r="30" spans="2:15" x14ac:dyDescent="0.2">
      <c r="B30" s="35" t="s">
        <v>37</v>
      </c>
      <c r="C30" s="24">
        <v>1899</v>
      </c>
      <c r="D30" s="25">
        <v>1088</v>
      </c>
      <c r="E30" s="77">
        <f t="shared" si="3"/>
        <v>2987</v>
      </c>
      <c r="F30" s="27">
        <v>7043</v>
      </c>
      <c r="G30" s="27">
        <v>287</v>
      </c>
      <c r="H30" s="73">
        <f t="shared" si="4"/>
        <v>7330</v>
      </c>
      <c r="I30" s="74">
        <f t="shared" si="5"/>
        <v>10317</v>
      </c>
      <c r="J30" s="29">
        <v>6100</v>
      </c>
      <c r="K30" s="80">
        <v>4217</v>
      </c>
      <c r="L30" s="29">
        <v>5656</v>
      </c>
      <c r="M30" s="27">
        <v>2746</v>
      </c>
      <c r="N30" s="27">
        <v>320</v>
      </c>
      <c r="O30" s="80">
        <v>1595</v>
      </c>
    </row>
    <row r="31" spans="2:15" x14ac:dyDescent="0.2">
      <c r="B31" s="81" t="s">
        <v>38</v>
      </c>
      <c r="C31" s="82">
        <v>1861</v>
      </c>
      <c r="D31" s="82">
        <v>910</v>
      </c>
      <c r="E31" s="83">
        <f t="shared" si="3"/>
        <v>2771</v>
      </c>
      <c r="F31" s="27">
        <v>6844</v>
      </c>
      <c r="G31" s="27">
        <v>255</v>
      </c>
      <c r="H31" s="73">
        <f t="shared" si="4"/>
        <v>7099</v>
      </c>
      <c r="I31" s="74">
        <f t="shared" si="5"/>
        <v>9870</v>
      </c>
      <c r="J31" s="29">
        <v>5610</v>
      </c>
      <c r="K31" s="80">
        <v>4260</v>
      </c>
      <c r="L31" s="29">
        <v>5556</v>
      </c>
      <c r="M31" s="27">
        <v>2496</v>
      </c>
      <c r="N31" s="27">
        <v>285</v>
      </c>
      <c r="O31" s="80">
        <v>1533</v>
      </c>
    </row>
    <row r="32" spans="2:15" x14ac:dyDescent="0.2">
      <c r="B32" s="17" t="s">
        <v>39</v>
      </c>
      <c r="C32" s="12">
        <f>SUM(C20:C31)</f>
        <v>22733</v>
      </c>
      <c r="D32" s="84">
        <f t="shared" ref="D32:O32" si="6">SUM(D20:D31)</f>
        <v>11888</v>
      </c>
      <c r="E32" s="4">
        <f t="shared" si="6"/>
        <v>34621</v>
      </c>
      <c r="F32" s="84">
        <f t="shared" si="6"/>
        <v>79712</v>
      </c>
      <c r="G32" s="84">
        <f t="shared" si="6"/>
        <v>2802</v>
      </c>
      <c r="H32" s="56">
        <f t="shared" si="6"/>
        <v>82514</v>
      </c>
      <c r="I32" s="57">
        <f t="shared" si="6"/>
        <v>117135</v>
      </c>
      <c r="J32" s="12">
        <f t="shared" si="6"/>
        <v>68134</v>
      </c>
      <c r="K32" s="85">
        <f t="shared" si="6"/>
        <v>49001</v>
      </c>
      <c r="L32" s="12">
        <f t="shared" si="6"/>
        <v>67651</v>
      </c>
      <c r="M32" s="84">
        <f t="shared" si="6"/>
        <v>28505</v>
      </c>
      <c r="N32" s="84">
        <f t="shared" si="6"/>
        <v>3550</v>
      </c>
      <c r="O32" s="85">
        <f t="shared" si="6"/>
        <v>17429</v>
      </c>
    </row>
    <row r="33" spans="2:15" x14ac:dyDescent="0.2">
      <c r="B33" s="35" t="s">
        <v>40</v>
      </c>
      <c r="C33" s="24">
        <v>2138</v>
      </c>
      <c r="D33" s="25">
        <v>922</v>
      </c>
      <c r="E33" s="77">
        <f>C33+D33</f>
        <v>3060</v>
      </c>
      <c r="F33" s="27">
        <v>10029</v>
      </c>
      <c r="G33" s="27">
        <v>361</v>
      </c>
      <c r="H33" s="73">
        <f>F33+G33</f>
        <v>10390</v>
      </c>
      <c r="I33" s="74">
        <f>E33+H33</f>
        <v>13450</v>
      </c>
      <c r="J33" s="29">
        <v>7981</v>
      </c>
      <c r="K33" s="80">
        <v>5469</v>
      </c>
      <c r="L33" s="29">
        <v>8209</v>
      </c>
      <c r="M33" s="27">
        <v>3280</v>
      </c>
      <c r="N33" s="27">
        <v>332</v>
      </c>
      <c r="O33" s="80">
        <v>1629</v>
      </c>
    </row>
    <row r="34" spans="2:15" x14ac:dyDescent="0.2">
      <c r="B34" s="35" t="s">
        <v>41</v>
      </c>
      <c r="C34" s="24">
        <v>1786</v>
      </c>
      <c r="D34" s="25">
        <v>738</v>
      </c>
      <c r="E34" s="77">
        <f>C34+D34</f>
        <v>2524</v>
      </c>
      <c r="F34" s="27">
        <v>9930</v>
      </c>
      <c r="G34" s="27">
        <v>711</v>
      </c>
      <c r="H34" s="73">
        <f>F34+G34</f>
        <v>10641</v>
      </c>
      <c r="I34" s="86">
        <f>E34+H34</f>
        <v>13165</v>
      </c>
      <c r="J34" s="29">
        <v>7955</v>
      </c>
      <c r="K34" s="30">
        <v>5210</v>
      </c>
      <c r="L34" s="31">
        <v>8426</v>
      </c>
      <c r="M34" s="29">
        <v>3021</v>
      </c>
      <c r="N34" s="29">
        <v>284</v>
      </c>
      <c r="O34" s="30">
        <v>1434</v>
      </c>
    </row>
    <row r="35" spans="2:15" x14ac:dyDescent="0.2">
      <c r="B35" s="35" t="s">
        <v>42</v>
      </c>
      <c r="C35" s="24">
        <v>1959</v>
      </c>
      <c r="D35" s="24">
        <v>889</v>
      </c>
      <c r="E35" s="77">
        <f>C35+D35</f>
        <v>2848</v>
      </c>
      <c r="F35" s="29">
        <v>9163</v>
      </c>
      <c r="G35" s="29">
        <v>888</v>
      </c>
      <c r="H35" s="73">
        <f>F35+G35</f>
        <v>10051</v>
      </c>
      <c r="I35" s="86">
        <f>E35+H35</f>
        <v>12899</v>
      </c>
      <c r="J35" s="29">
        <v>7504</v>
      </c>
      <c r="K35" s="30">
        <v>5395</v>
      </c>
      <c r="L35" s="31">
        <v>7430</v>
      </c>
      <c r="M35" s="29">
        <v>3437</v>
      </c>
      <c r="N35" s="29">
        <v>378</v>
      </c>
      <c r="O35" s="30">
        <v>1654</v>
      </c>
    </row>
    <row r="36" spans="2:15" x14ac:dyDescent="0.2">
      <c r="B36" s="35" t="s">
        <v>603</v>
      </c>
      <c r="C36" s="24">
        <v>1933</v>
      </c>
      <c r="D36" s="25">
        <v>860</v>
      </c>
      <c r="E36" s="77">
        <v>2793</v>
      </c>
      <c r="F36" s="27">
        <v>8561</v>
      </c>
      <c r="G36" s="27">
        <v>793</v>
      </c>
      <c r="H36" s="73">
        <v>9354</v>
      </c>
      <c r="I36" s="86">
        <v>12147</v>
      </c>
      <c r="J36" s="29">
        <v>6841</v>
      </c>
      <c r="K36" s="30">
        <v>5306</v>
      </c>
      <c r="L36" s="31">
        <v>6434</v>
      </c>
      <c r="M36" s="29">
        <v>3579</v>
      </c>
      <c r="N36" s="29">
        <v>439</v>
      </c>
      <c r="O36" s="30">
        <v>1695</v>
      </c>
    </row>
    <row r="37" spans="2:15" x14ac:dyDescent="0.2">
      <c r="B37" s="35" t="s">
        <v>605</v>
      </c>
      <c r="C37" s="24">
        <v>1935</v>
      </c>
      <c r="D37" s="25">
        <v>700</v>
      </c>
      <c r="E37" s="77">
        <v>2635</v>
      </c>
      <c r="F37" s="27">
        <v>9888</v>
      </c>
      <c r="G37" s="27">
        <v>515</v>
      </c>
      <c r="H37" s="73">
        <v>10403</v>
      </c>
      <c r="I37" s="86">
        <v>13038</v>
      </c>
      <c r="J37" s="29">
        <v>6899</v>
      </c>
      <c r="K37" s="30">
        <v>6139</v>
      </c>
      <c r="L37" s="31">
        <v>7113</v>
      </c>
      <c r="M37" s="29">
        <v>3814</v>
      </c>
      <c r="N37" s="29">
        <v>447</v>
      </c>
      <c r="O37" s="30">
        <v>1664</v>
      </c>
    </row>
    <row r="38" spans="2:15" x14ac:dyDescent="0.2">
      <c r="B38" s="35" t="s">
        <v>607</v>
      </c>
      <c r="C38" s="24">
        <v>1777</v>
      </c>
      <c r="D38" s="25">
        <v>567</v>
      </c>
      <c r="E38" s="77">
        <v>2344</v>
      </c>
      <c r="F38" s="27">
        <v>8527</v>
      </c>
      <c r="G38" s="27">
        <v>482</v>
      </c>
      <c r="H38" s="73">
        <v>9009</v>
      </c>
      <c r="I38" s="86">
        <v>11353</v>
      </c>
      <c r="J38" s="29">
        <v>6305</v>
      </c>
      <c r="K38" s="30">
        <v>5048</v>
      </c>
      <c r="L38" s="31">
        <v>6189</v>
      </c>
      <c r="M38" s="29">
        <v>3312</v>
      </c>
      <c r="N38" s="29">
        <v>368</v>
      </c>
      <c r="O38" s="30">
        <v>1484</v>
      </c>
    </row>
    <row r="39" spans="2:15" x14ac:dyDescent="0.2">
      <c r="B39" s="35" t="s">
        <v>609</v>
      </c>
      <c r="C39" s="24">
        <v>1978</v>
      </c>
      <c r="D39" s="25">
        <v>501</v>
      </c>
      <c r="E39" s="77">
        <v>2479</v>
      </c>
      <c r="F39" s="27">
        <v>9038</v>
      </c>
      <c r="G39" s="27">
        <v>427</v>
      </c>
      <c r="H39" s="73">
        <v>9465</v>
      </c>
      <c r="I39" s="86">
        <v>11944</v>
      </c>
      <c r="J39" s="29">
        <v>6768</v>
      </c>
      <c r="K39" s="30">
        <v>5176</v>
      </c>
      <c r="L39" s="31">
        <v>6530</v>
      </c>
      <c r="M39" s="29">
        <v>3504</v>
      </c>
      <c r="N39" s="29">
        <v>386</v>
      </c>
      <c r="O39" s="30">
        <v>1524</v>
      </c>
    </row>
    <row r="40" spans="2:15" x14ac:dyDescent="0.2">
      <c r="B40" s="35" t="s">
        <v>611</v>
      </c>
      <c r="C40" s="24">
        <v>2181</v>
      </c>
      <c r="D40" s="25">
        <v>416</v>
      </c>
      <c r="E40" s="77">
        <v>2597</v>
      </c>
      <c r="F40" s="27">
        <v>9566</v>
      </c>
      <c r="G40" s="27">
        <v>365</v>
      </c>
      <c r="H40" s="73">
        <v>9931</v>
      </c>
      <c r="I40" s="86">
        <v>12528</v>
      </c>
      <c r="J40" s="29">
        <v>7325</v>
      </c>
      <c r="K40" s="30">
        <v>5203</v>
      </c>
      <c r="L40" s="31">
        <v>7381</v>
      </c>
      <c r="M40" s="29">
        <v>3136</v>
      </c>
      <c r="N40" s="29">
        <v>380</v>
      </c>
      <c r="O40" s="30">
        <v>1631</v>
      </c>
    </row>
    <row r="41" spans="2:15" x14ac:dyDescent="0.2">
      <c r="B41" s="35" t="s">
        <v>623</v>
      </c>
      <c r="C41" s="24">
        <v>1635</v>
      </c>
      <c r="D41" s="25">
        <v>162</v>
      </c>
      <c r="E41" s="77">
        <v>1797</v>
      </c>
      <c r="F41" s="27">
        <v>6808</v>
      </c>
      <c r="G41" s="27">
        <v>103</v>
      </c>
      <c r="H41" s="73">
        <v>6911</v>
      </c>
      <c r="I41" s="86">
        <v>8708</v>
      </c>
      <c r="J41" s="29">
        <v>5306</v>
      </c>
      <c r="K41" s="30">
        <v>3402</v>
      </c>
      <c r="L41" s="31">
        <v>5227</v>
      </c>
      <c r="M41" s="29">
        <v>2220</v>
      </c>
      <c r="N41" s="29">
        <v>255</v>
      </c>
      <c r="O41" s="30">
        <v>1006</v>
      </c>
    </row>
    <row r="42" spans="2:15" x14ac:dyDescent="0.2">
      <c r="B42" s="17" t="s">
        <v>621</v>
      </c>
      <c r="C42" s="12">
        <f>SUM(C33:C41)</f>
        <v>17322</v>
      </c>
      <c r="D42" s="12">
        <f>SUM(D33:D41)</f>
        <v>5755</v>
      </c>
      <c r="E42" s="4">
        <f>SUM(C42:D42)</f>
        <v>23077</v>
      </c>
      <c r="F42" s="12">
        <f t="shared" ref="F42:G42" si="7">SUM(F33:F41)</f>
        <v>81510</v>
      </c>
      <c r="G42" s="12">
        <f t="shared" si="7"/>
        <v>4645</v>
      </c>
      <c r="H42" s="4">
        <f>SUM(F42:G42)</f>
        <v>86155</v>
      </c>
      <c r="I42" s="57">
        <f>SUM(I33:I41)</f>
        <v>109232</v>
      </c>
      <c r="J42" s="12">
        <f t="shared" ref="J42:O42" si="8">SUM(J33:J41)</f>
        <v>62884</v>
      </c>
      <c r="K42" s="85">
        <f t="shared" si="8"/>
        <v>46348</v>
      </c>
      <c r="L42" s="12">
        <f t="shared" si="8"/>
        <v>62939</v>
      </c>
      <c r="M42" s="12">
        <f t="shared" si="8"/>
        <v>29303</v>
      </c>
      <c r="N42" s="12">
        <f t="shared" si="8"/>
        <v>3269</v>
      </c>
      <c r="O42" s="85">
        <f t="shared" si="8"/>
        <v>13721</v>
      </c>
    </row>
    <row r="43" spans="2:15" x14ac:dyDescent="0.2">
      <c r="B43" s="87" t="s">
        <v>43</v>
      </c>
      <c r="C43" s="88">
        <f t="shared" ref="C43:O43" si="9">C11+C12+C13+C14+C15+C16+C17+C18+C19+C32+C42</f>
        <v>387080</v>
      </c>
      <c r="D43" s="89">
        <f t="shared" si="9"/>
        <v>136218</v>
      </c>
      <c r="E43" s="77">
        <f t="shared" si="9"/>
        <v>523298</v>
      </c>
      <c r="F43" s="90">
        <f t="shared" si="9"/>
        <v>1061584</v>
      </c>
      <c r="G43" s="90">
        <f t="shared" si="9"/>
        <v>60104</v>
      </c>
      <c r="H43" s="73">
        <f t="shared" si="9"/>
        <v>1121688</v>
      </c>
      <c r="I43" s="74">
        <f t="shared" si="9"/>
        <v>1644986</v>
      </c>
      <c r="J43" s="91">
        <f t="shared" si="9"/>
        <v>1008144</v>
      </c>
      <c r="K43" s="92">
        <f t="shared" si="9"/>
        <v>636842</v>
      </c>
      <c r="L43" s="91">
        <f t="shared" si="9"/>
        <v>1055347</v>
      </c>
      <c r="M43" s="90">
        <f t="shared" si="9"/>
        <v>241700</v>
      </c>
      <c r="N43" s="90">
        <f t="shared" si="9"/>
        <v>44723</v>
      </c>
      <c r="O43" s="92">
        <f t="shared" si="9"/>
        <v>303216</v>
      </c>
    </row>
    <row r="44" spans="2:15" x14ac:dyDescent="0.2">
      <c r="B44" s="188" t="s">
        <v>149</v>
      </c>
    </row>
    <row r="45" spans="2:15" ht="12" customHeight="1" x14ac:dyDescent="0.2">
      <c r="B45" s="188" t="s">
        <v>150</v>
      </c>
      <c r="C45" s="246"/>
      <c r="D45" s="246"/>
      <c r="E45" s="246"/>
      <c r="F45" s="246"/>
      <c r="G45" s="246"/>
      <c r="H45" s="246"/>
      <c r="I45" s="246"/>
      <c r="J45" s="246"/>
      <c r="K45" s="246"/>
      <c r="L45" s="246"/>
    </row>
    <row r="46" spans="2:15" ht="70.5" customHeight="1" x14ac:dyDescent="0.2">
      <c r="B46" s="434" t="s">
        <v>648</v>
      </c>
      <c r="C46" s="434"/>
      <c r="D46" s="434"/>
      <c r="E46" s="434"/>
      <c r="F46" s="434"/>
      <c r="G46" s="434"/>
      <c r="H46" s="434"/>
      <c r="I46" s="434"/>
      <c r="J46" s="434"/>
      <c r="K46" s="434"/>
      <c r="L46" s="434"/>
    </row>
    <row r="47" spans="2:15" x14ac:dyDescent="0.2">
      <c r="B47" s="246"/>
      <c r="C47" s="246"/>
      <c r="D47" s="246"/>
      <c r="E47" s="246"/>
      <c r="F47" s="246"/>
      <c r="G47" s="246"/>
      <c r="H47" s="246"/>
      <c r="I47" s="246"/>
      <c r="J47" s="246"/>
      <c r="K47" s="246"/>
      <c r="L47" s="246"/>
    </row>
    <row r="48" spans="2:15" x14ac:dyDescent="0.2">
      <c r="B48" s="246"/>
      <c r="C48" s="246"/>
      <c r="D48" s="246"/>
      <c r="E48" s="246"/>
      <c r="F48" s="246"/>
      <c r="G48" s="246"/>
      <c r="H48" s="246"/>
      <c r="I48" s="246"/>
      <c r="J48" s="246"/>
      <c r="K48" s="246"/>
      <c r="L48" s="246"/>
    </row>
    <row r="49" spans="2:12" x14ac:dyDescent="0.2">
      <c r="B49" s="246"/>
      <c r="C49" s="246"/>
      <c r="D49" s="246"/>
      <c r="E49" s="246"/>
      <c r="F49" s="246"/>
      <c r="G49" s="246"/>
      <c r="H49" s="246"/>
      <c r="I49" s="246"/>
      <c r="J49" s="246"/>
      <c r="K49" s="246"/>
      <c r="L49" s="246"/>
    </row>
    <row r="50" spans="2:12" x14ac:dyDescent="0.2">
      <c r="B50" s="246"/>
      <c r="C50" s="246"/>
      <c r="D50" s="246"/>
      <c r="E50" s="246"/>
      <c r="F50" s="246"/>
      <c r="G50" s="246"/>
      <c r="H50" s="246"/>
      <c r="I50" s="246"/>
      <c r="J50" s="246"/>
      <c r="K50" s="246"/>
      <c r="L50" s="246"/>
    </row>
    <row r="51" spans="2:12" x14ac:dyDescent="0.2">
      <c r="B51" s="246"/>
      <c r="C51" s="246"/>
      <c r="D51" s="246"/>
      <c r="E51" s="246"/>
      <c r="F51" s="246"/>
      <c r="G51" s="246"/>
      <c r="H51" s="246"/>
      <c r="I51" s="246"/>
      <c r="J51" s="246"/>
      <c r="K51" s="246"/>
      <c r="L51" s="246"/>
    </row>
    <row r="52" spans="2:12" x14ac:dyDescent="0.2">
      <c r="B52" s="246"/>
      <c r="C52" s="246"/>
      <c r="D52" s="246"/>
      <c r="E52" s="246"/>
      <c r="F52" s="246"/>
      <c r="G52" s="246"/>
      <c r="H52" s="246"/>
      <c r="I52" s="246"/>
    </row>
  </sheetData>
  <mergeCells count="8">
    <mergeCell ref="B5:O5"/>
    <mergeCell ref="B6:O6"/>
    <mergeCell ref="B46:L46"/>
    <mergeCell ref="B8:O8"/>
    <mergeCell ref="B9:B10"/>
    <mergeCell ref="C9:I9"/>
    <mergeCell ref="J9:K9"/>
    <mergeCell ref="L9:O9"/>
  </mergeCells>
  <hyperlinks>
    <hyperlink ref="Q5" location="'Índice Pensiones Solidarias'!A1" display="Volver Sistema de Pensiones Solidadias"/>
  </hyperlinks>
  <pageMargins left="0.7" right="0.7" top="0.75" bottom="0.75" header="0.3" footer="0.3"/>
  <ignoredErrors>
    <ignoredError sqref="C32:D32 F32:G32 J32:O32" formulaRange="1"/>
    <ignoredError sqref="E32 H32:I32 E42 H4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R30"/>
  <sheetViews>
    <sheetView showGridLines="0" zoomScale="90" zoomScaleNormal="90" workbookViewId="0"/>
  </sheetViews>
  <sheetFormatPr baseColWidth="10" defaultColWidth="11.42578125" defaultRowHeight="12" x14ac:dyDescent="0.2"/>
  <cols>
    <col min="1" max="1" width="6" style="188" customWidth="1"/>
    <col min="2" max="2" width="21.5703125" style="188" customWidth="1"/>
    <col min="3" max="16384" width="11.42578125" style="188"/>
  </cols>
  <sheetData>
    <row r="2" spans="1:18" s="371" customFormat="1" ht="12.75" x14ac:dyDescent="0.2">
      <c r="A2" s="217" t="s">
        <v>121</v>
      </c>
    </row>
    <row r="3" spans="1:18" s="371" customFormat="1" ht="12.75" x14ac:dyDescent="0.2">
      <c r="A3" s="217" t="s">
        <v>122</v>
      </c>
    </row>
    <row r="4" spans="1:18" s="371" customFormat="1" ht="12.75" x14ac:dyDescent="0.2"/>
    <row r="5" spans="1:18" s="371" customFormat="1" ht="12.75" x14ac:dyDescent="0.2">
      <c r="B5" s="425" t="s">
        <v>70</v>
      </c>
      <c r="C5" s="425"/>
      <c r="D5" s="425"/>
      <c r="E5" s="425"/>
      <c r="F5" s="425"/>
      <c r="G5" s="425"/>
      <c r="H5" s="425"/>
      <c r="I5" s="425"/>
      <c r="J5" s="425"/>
      <c r="K5" s="425"/>
      <c r="L5" s="425"/>
      <c r="M5" s="425"/>
      <c r="N5" s="425"/>
      <c r="O5" s="425"/>
      <c r="P5" s="425"/>
      <c r="R5" s="389" t="s">
        <v>597</v>
      </c>
    </row>
    <row r="6" spans="1:18" s="371" customFormat="1" ht="12.75" x14ac:dyDescent="0.2">
      <c r="B6" s="438" t="s">
        <v>620</v>
      </c>
      <c r="C6" s="438"/>
      <c r="D6" s="438"/>
      <c r="E6" s="438"/>
      <c r="F6" s="438"/>
      <c r="G6" s="438"/>
      <c r="H6" s="438"/>
      <c r="I6" s="438"/>
      <c r="J6" s="438"/>
      <c r="K6" s="438"/>
      <c r="L6" s="438"/>
      <c r="M6" s="438"/>
      <c r="N6" s="438"/>
      <c r="O6" s="438"/>
      <c r="P6" s="438"/>
    </row>
    <row r="7" spans="1:18" ht="12.75" thickBot="1" x14ac:dyDescent="0.25"/>
    <row r="8" spans="1:18" ht="12.75" thickBot="1" x14ac:dyDescent="0.25">
      <c r="B8" s="426" t="s">
        <v>0</v>
      </c>
      <c r="C8" s="427"/>
      <c r="D8" s="427"/>
      <c r="E8" s="427"/>
      <c r="F8" s="427"/>
      <c r="G8" s="427"/>
      <c r="H8" s="427"/>
      <c r="I8" s="427"/>
      <c r="J8" s="427"/>
      <c r="K8" s="427"/>
      <c r="L8" s="427"/>
      <c r="M8" s="427"/>
      <c r="N8" s="427"/>
      <c r="O8" s="427"/>
      <c r="P8" s="428"/>
    </row>
    <row r="9" spans="1:18" ht="12.75" thickBot="1" x14ac:dyDescent="0.25">
      <c r="B9" s="429" t="s">
        <v>49</v>
      </c>
      <c r="C9" s="426" t="s">
        <v>2</v>
      </c>
      <c r="D9" s="427"/>
      <c r="E9" s="427"/>
      <c r="F9" s="427"/>
      <c r="G9" s="427"/>
      <c r="H9" s="428"/>
      <c r="I9" s="426" t="s">
        <v>43</v>
      </c>
      <c r="J9" s="428"/>
      <c r="K9" s="439" t="s">
        <v>3</v>
      </c>
      <c r="L9" s="440"/>
      <c r="M9" s="439" t="s">
        <v>4</v>
      </c>
      <c r="N9" s="441"/>
      <c r="O9" s="441"/>
      <c r="P9" s="442"/>
    </row>
    <row r="10" spans="1:18" ht="36.75" thickBot="1" x14ac:dyDescent="0.25">
      <c r="B10" s="435"/>
      <c r="C10" s="141" t="s">
        <v>5</v>
      </c>
      <c r="D10" s="94" t="s">
        <v>6</v>
      </c>
      <c r="E10" s="142" t="s">
        <v>7</v>
      </c>
      <c r="F10" s="94" t="s">
        <v>8</v>
      </c>
      <c r="G10" s="94" t="s">
        <v>9</v>
      </c>
      <c r="H10" s="143" t="s">
        <v>10</v>
      </c>
      <c r="I10" s="144" t="s">
        <v>46</v>
      </c>
      <c r="J10" s="145" t="s">
        <v>50</v>
      </c>
      <c r="K10" s="98" t="s">
        <v>47</v>
      </c>
      <c r="L10" s="143" t="s">
        <v>13</v>
      </c>
      <c r="M10" s="146" t="s">
        <v>14</v>
      </c>
      <c r="N10" s="147" t="s">
        <v>15</v>
      </c>
      <c r="O10" s="147" t="s">
        <v>16</v>
      </c>
      <c r="P10" s="148" t="s">
        <v>17</v>
      </c>
    </row>
    <row r="11" spans="1:18" x14ac:dyDescent="0.2">
      <c r="B11" s="103" t="s">
        <v>51</v>
      </c>
      <c r="C11" s="104">
        <v>5168</v>
      </c>
      <c r="D11" s="105">
        <v>2214</v>
      </c>
      <c r="E11" s="105">
        <f>C11+D11</f>
        <v>7382</v>
      </c>
      <c r="F11" s="105">
        <v>16218</v>
      </c>
      <c r="G11" s="105">
        <v>806</v>
      </c>
      <c r="H11" s="106">
        <f>F11+G11</f>
        <v>17024</v>
      </c>
      <c r="I11" s="107">
        <f t="shared" ref="I11:I18" si="0">+C11+D11+F11+G11</f>
        <v>24406</v>
      </c>
      <c r="J11" s="108">
        <f t="shared" ref="J11:J18" si="1">I11/$I$27</f>
        <v>1.2111840234475223E-2</v>
      </c>
      <c r="K11" s="109">
        <v>14809</v>
      </c>
      <c r="L11" s="110">
        <v>9597</v>
      </c>
      <c r="M11" s="111">
        <v>15010</v>
      </c>
      <c r="N11" s="112">
        <v>4131</v>
      </c>
      <c r="O11" s="112">
        <v>673</v>
      </c>
      <c r="P11" s="113">
        <v>4592</v>
      </c>
    </row>
    <row r="12" spans="1:18" x14ac:dyDescent="0.2">
      <c r="B12" s="103" t="s">
        <v>52</v>
      </c>
      <c r="C12" s="114">
        <v>5209</v>
      </c>
      <c r="D12" s="115">
        <v>3875</v>
      </c>
      <c r="E12" s="115">
        <f>C12+D12</f>
        <v>9084</v>
      </c>
      <c r="F12" s="115">
        <v>17186</v>
      </c>
      <c r="G12" s="115">
        <v>1484</v>
      </c>
      <c r="H12" s="116">
        <f t="shared" ref="H12:H18" si="2">F12+G12</f>
        <v>18670</v>
      </c>
      <c r="I12" s="117">
        <f t="shared" si="0"/>
        <v>27754</v>
      </c>
      <c r="J12" s="118">
        <f t="shared" si="1"/>
        <v>1.3773334994166407E-2</v>
      </c>
      <c r="K12" s="109">
        <v>17446</v>
      </c>
      <c r="L12" s="110">
        <v>10308</v>
      </c>
      <c r="M12" s="114">
        <v>16537</v>
      </c>
      <c r="N12" s="115">
        <v>3609</v>
      </c>
      <c r="O12" s="115">
        <v>985</v>
      </c>
      <c r="P12" s="119">
        <v>6623</v>
      </c>
    </row>
    <row r="13" spans="1:18" x14ac:dyDescent="0.2">
      <c r="B13" s="103" t="s">
        <v>53</v>
      </c>
      <c r="C13" s="114">
        <v>10158</v>
      </c>
      <c r="D13" s="115">
        <v>4599</v>
      </c>
      <c r="E13" s="115">
        <f t="shared" ref="E13:E18" si="3">C13+D13</f>
        <v>14757</v>
      </c>
      <c r="F13" s="115">
        <v>29754</v>
      </c>
      <c r="G13" s="115">
        <v>1546</v>
      </c>
      <c r="H13" s="116">
        <f t="shared" si="2"/>
        <v>31300</v>
      </c>
      <c r="I13" s="117">
        <f t="shared" si="0"/>
        <v>46057</v>
      </c>
      <c r="J13" s="118">
        <f t="shared" si="1"/>
        <v>2.2856470772729055E-2</v>
      </c>
      <c r="K13" s="109">
        <v>30803</v>
      </c>
      <c r="L13" s="110">
        <v>15254</v>
      </c>
      <c r="M13" s="114">
        <v>32946</v>
      </c>
      <c r="N13" s="115">
        <v>5962</v>
      </c>
      <c r="O13" s="115">
        <v>616</v>
      </c>
      <c r="P13" s="119">
        <v>6533</v>
      </c>
    </row>
    <row r="14" spans="1:18" x14ac:dyDescent="0.2">
      <c r="B14" s="103" t="s">
        <v>54</v>
      </c>
      <c r="C14" s="114">
        <v>6616</v>
      </c>
      <c r="D14" s="115">
        <v>3188</v>
      </c>
      <c r="E14" s="115">
        <f t="shared" si="3"/>
        <v>9804</v>
      </c>
      <c r="F14" s="115">
        <v>19561</v>
      </c>
      <c r="G14" s="115">
        <v>1044</v>
      </c>
      <c r="H14" s="116">
        <f t="shared" si="2"/>
        <v>20605</v>
      </c>
      <c r="I14" s="117">
        <f t="shared" si="0"/>
        <v>30409</v>
      </c>
      <c r="J14" s="118">
        <f t="shared" si="1"/>
        <v>1.5090918204136565E-2</v>
      </c>
      <c r="K14" s="109">
        <v>18966</v>
      </c>
      <c r="L14" s="110">
        <v>11443</v>
      </c>
      <c r="M14" s="114">
        <v>18944</v>
      </c>
      <c r="N14" s="115">
        <v>4653</v>
      </c>
      <c r="O14" s="115">
        <v>891</v>
      </c>
      <c r="P14" s="119">
        <v>5921</v>
      </c>
    </row>
    <row r="15" spans="1:18" x14ac:dyDescent="0.2">
      <c r="B15" s="103" t="s">
        <v>55</v>
      </c>
      <c r="C15" s="114">
        <v>19042</v>
      </c>
      <c r="D15" s="115">
        <v>8501</v>
      </c>
      <c r="E15" s="115">
        <f t="shared" si="3"/>
        <v>27543</v>
      </c>
      <c r="F15" s="115">
        <v>57741</v>
      </c>
      <c r="G15" s="115">
        <v>2822</v>
      </c>
      <c r="H15" s="116">
        <f t="shared" si="2"/>
        <v>60563</v>
      </c>
      <c r="I15" s="117">
        <f t="shared" si="0"/>
        <v>88106</v>
      </c>
      <c r="J15" s="118">
        <f t="shared" si="1"/>
        <v>4.3723911976508809E-2</v>
      </c>
      <c r="K15" s="109">
        <v>55014</v>
      </c>
      <c r="L15" s="110">
        <v>33092</v>
      </c>
      <c r="M15" s="114">
        <v>67200</v>
      </c>
      <c r="N15" s="115">
        <v>10381</v>
      </c>
      <c r="O15" s="115">
        <v>1264</v>
      </c>
      <c r="P15" s="119">
        <v>9259</v>
      </c>
    </row>
    <row r="16" spans="1:18" x14ac:dyDescent="0.2">
      <c r="B16" s="103" t="s">
        <v>56</v>
      </c>
      <c r="C16" s="114">
        <v>48024</v>
      </c>
      <c r="D16" s="115">
        <v>23149</v>
      </c>
      <c r="E16" s="115">
        <f t="shared" si="3"/>
        <v>71173</v>
      </c>
      <c r="F16" s="115">
        <v>158589</v>
      </c>
      <c r="G16" s="115">
        <v>8947</v>
      </c>
      <c r="H16" s="116">
        <f t="shared" si="2"/>
        <v>167536</v>
      </c>
      <c r="I16" s="117">
        <f t="shared" si="0"/>
        <v>238709</v>
      </c>
      <c r="J16" s="118">
        <f t="shared" si="1"/>
        <v>0.1184628890654489</v>
      </c>
      <c r="K16" s="109">
        <v>151879</v>
      </c>
      <c r="L16" s="110">
        <v>86830</v>
      </c>
      <c r="M16" s="114">
        <v>156376</v>
      </c>
      <c r="N16" s="115">
        <v>39262</v>
      </c>
      <c r="O16" s="115">
        <v>5966</v>
      </c>
      <c r="P16" s="119">
        <v>37101</v>
      </c>
    </row>
    <row r="17" spans="2:16" x14ac:dyDescent="0.2">
      <c r="B17" s="103" t="s">
        <v>57</v>
      </c>
      <c r="C17" s="114">
        <v>22893</v>
      </c>
      <c r="D17" s="115">
        <v>13593</v>
      </c>
      <c r="E17" s="115">
        <f t="shared" si="3"/>
        <v>36486</v>
      </c>
      <c r="F17" s="115">
        <v>74355</v>
      </c>
      <c r="G17" s="115">
        <v>5077</v>
      </c>
      <c r="H17" s="116">
        <f t="shared" si="2"/>
        <v>79432</v>
      </c>
      <c r="I17" s="117">
        <f t="shared" si="0"/>
        <v>115918</v>
      </c>
      <c r="J17" s="118">
        <f t="shared" si="1"/>
        <v>5.7526030332700928E-2</v>
      </c>
      <c r="K17" s="109">
        <v>70389</v>
      </c>
      <c r="L17" s="110">
        <v>45529</v>
      </c>
      <c r="M17" s="114">
        <v>69743</v>
      </c>
      <c r="N17" s="115">
        <v>14400</v>
      </c>
      <c r="O17" s="115">
        <v>2817</v>
      </c>
      <c r="P17" s="119">
        <v>28956</v>
      </c>
    </row>
    <row r="18" spans="2:16" x14ac:dyDescent="0.2">
      <c r="B18" s="103" t="s">
        <v>58</v>
      </c>
      <c r="C18" s="114">
        <v>31299</v>
      </c>
      <c r="D18" s="115">
        <v>18177</v>
      </c>
      <c r="E18" s="115">
        <f t="shared" si="3"/>
        <v>49476</v>
      </c>
      <c r="F18" s="115">
        <v>86536</v>
      </c>
      <c r="G18" s="115">
        <v>5726</v>
      </c>
      <c r="H18" s="116">
        <f t="shared" si="2"/>
        <v>92262</v>
      </c>
      <c r="I18" s="117">
        <f t="shared" si="0"/>
        <v>141738</v>
      </c>
      <c r="J18" s="118">
        <f t="shared" si="1"/>
        <v>7.0339589082768536E-2</v>
      </c>
      <c r="K18" s="109">
        <v>83935</v>
      </c>
      <c r="L18" s="110">
        <v>57803</v>
      </c>
      <c r="M18" s="114">
        <v>89400</v>
      </c>
      <c r="N18" s="115">
        <v>20412</v>
      </c>
      <c r="O18" s="115">
        <v>3397</v>
      </c>
      <c r="P18" s="119">
        <v>28528</v>
      </c>
    </row>
    <row r="19" spans="2:16" x14ac:dyDescent="0.2">
      <c r="B19" s="103" t="s">
        <v>645</v>
      </c>
      <c r="C19" s="114">
        <v>15948</v>
      </c>
      <c r="D19" s="115">
        <v>19788</v>
      </c>
      <c r="E19" s="115">
        <f t="shared" ref="E19:E26" si="4">C19+D19</f>
        <v>35736</v>
      </c>
      <c r="F19" s="115">
        <v>40550</v>
      </c>
      <c r="G19" s="115">
        <v>4422</v>
      </c>
      <c r="H19" s="116">
        <f t="shared" ref="H19:H26" si="5">F19+G19</f>
        <v>44972</v>
      </c>
      <c r="I19" s="117">
        <f t="shared" ref="I19:I26" si="6">+C19+D19+F19+G19</f>
        <v>80708</v>
      </c>
      <c r="J19" s="118">
        <f t="shared" ref="J19:J26" si="7">I19/$I$27</f>
        <v>4.0052544523642805E-2</v>
      </c>
      <c r="K19" s="109">
        <v>50060</v>
      </c>
      <c r="L19" s="110">
        <v>30648</v>
      </c>
      <c r="M19" s="114">
        <v>48188</v>
      </c>
      <c r="N19" s="115">
        <v>10310</v>
      </c>
      <c r="O19" s="115">
        <v>1440</v>
      </c>
      <c r="P19" s="119">
        <v>20770</v>
      </c>
    </row>
    <row r="20" spans="2:16" x14ac:dyDescent="0.2">
      <c r="B20" s="103" t="s">
        <v>59</v>
      </c>
      <c r="C20" s="114">
        <v>41543</v>
      </c>
      <c r="D20" s="115">
        <v>31172</v>
      </c>
      <c r="E20" s="115">
        <f t="shared" si="4"/>
        <v>72715</v>
      </c>
      <c r="F20" s="115">
        <v>119290</v>
      </c>
      <c r="G20" s="115">
        <v>7435</v>
      </c>
      <c r="H20" s="116">
        <f t="shared" si="5"/>
        <v>126725</v>
      </c>
      <c r="I20" s="117">
        <f t="shared" si="6"/>
        <v>199440</v>
      </c>
      <c r="J20" s="118">
        <f t="shared" si="7"/>
        <v>9.8975064179453343E-2</v>
      </c>
      <c r="K20" s="109">
        <v>126792</v>
      </c>
      <c r="L20" s="110">
        <v>72648</v>
      </c>
      <c r="M20" s="114">
        <v>118174</v>
      </c>
      <c r="N20" s="115">
        <v>25989</v>
      </c>
      <c r="O20" s="115">
        <v>5602</v>
      </c>
      <c r="P20" s="119">
        <v>49675</v>
      </c>
    </row>
    <row r="21" spans="2:16" x14ac:dyDescent="0.2">
      <c r="B21" s="103" t="s">
        <v>60</v>
      </c>
      <c r="C21" s="114">
        <v>33352</v>
      </c>
      <c r="D21" s="115">
        <v>21714</v>
      </c>
      <c r="E21" s="115">
        <f t="shared" si="4"/>
        <v>55066</v>
      </c>
      <c r="F21" s="115">
        <v>67917</v>
      </c>
      <c r="G21" s="115">
        <v>4777</v>
      </c>
      <c r="H21" s="116">
        <f t="shared" si="5"/>
        <v>72694</v>
      </c>
      <c r="I21" s="117">
        <f t="shared" si="6"/>
        <v>127760</v>
      </c>
      <c r="J21" s="118">
        <f t="shared" si="7"/>
        <v>6.3402798834571603E-2</v>
      </c>
      <c r="K21" s="109">
        <v>78210</v>
      </c>
      <c r="L21" s="110">
        <v>49550</v>
      </c>
      <c r="M21" s="114">
        <v>88149</v>
      </c>
      <c r="N21" s="115">
        <v>17719</v>
      </c>
      <c r="O21" s="115">
        <v>3146</v>
      </c>
      <c r="P21" s="119">
        <v>18739</v>
      </c>
    </row>
    <row r="22" spans="2:16" x14ac:dyDescent="0.2">
      <c r="B22" s="103" t="s">
        <v>61</v>
      </c>
      <c r="C22" s="114">
        <v>11953</v>
      </c>
      <c r="D22" s="115">
        <v>8111</v>
      </c>
      <c r="E22" s="115">
        <f t="shared" si="4"/>
        <v>20064</v>
      </c>
      <c r="F22" s="115">
        <v>30928</v>
      </c>
      <c r="G22" s="115">
        <v>3015</v>
      </c>
      <c r="H22" s="116">
        <f t="shared" si="5"/>
        <v>33943</v>
      </c>
      <c r="I22" s="117">
        <f t="shared" si="6"/>
        <v>54007</v>
      </c>
      <c r="J22" s="118">
        <f t="shared" si="7"/>
        <v>2.680177642970185E-2</v>
      </c>
      <c r="K22" s="109">
        <v>33214</v>
      </c>
      <c r="L22" s="110">
        <v>20793</v>
      </c>
      <c r="M22" s="114">
        <v>39139</v>
      </c>
      <c r="N22" s="115">
        <v>8601</v>
      </c>
      <c r="O22" s="115">
        <v>1731</v>
      </c>
      <c r="P22" s="119">
        <v>4534</v>
      </c>
    </row>
    <row r="23" spans="2:16" x14ac:dyDescent="0.2">
      <c r="B23" s="103" t="s">
        <v>62</v>
      </c>
      <c r="C23" s="114">
        <v>23721</v>
      </c>
      <c r="D23" s="115">
        <v>14548</v>
      </c>
      <c r="E23" s="115">
        <f t="shared" si="4"/>
        <v>38269</v>
      </c>
      <c r="F23" s="115">
        <v>53106</v>
      </c>
      <c r="G23" s="115">
        <v>4768</v>
      </c>
      <c r="H23" s="116">
        <f t="shared" si="5"/>
        <v>57874</v>
      </c>
      <c r="I23" s="117">
        <f t="shared" si="6"/>
        <v>96143</v>
      </c>
      <c r="J23" s="118">
        <f t="shared" si="7"/>
        <v>4.7712392676520173E-2</v>
      </c>
      <c r="K23" s="109">
        <v>57291</v>
      </c>
      <c r="L23" s="110">
        <v>38852</v>
      </c>
      <c r="M23" s="114">
        <v>65364</v>
      </c>
      <c r="N23" s="115">
        <v>17174</v>
      </c>
      <c r="O23" s="115">
        <v>2922</v>
      </c>
      <c r="P23" s="119">
        <v>10669</v>
      </c>
    </row>
    <row r="24" spans="2:16" x14ac:dyDescent="0.2">
      <c r="B24" s="103" t="s">
        <v>63</v>
      </c>
      <c r="C24" s="114">
        <v>2320</v>
      </c>
      <c r="D24" s="115">
        <v>1159</v>
      </c>
      <c r="E24" s="115">
        <f t="shared" si="4"/>
        <v>3479</v>
      </c>
      <c r="F24" s="115">
        <v>6182</v>
      </c>
      <c r="G24" s="115">
        <v>502</v>
      </c>
      <c r="H24" s="116">
        <f t="shared" si="5"/>
        <v>6684</v>
      </c>
      <c r="I24" s="117">
        <f t="shared" si="6"/>
        <v>10163</v>
      </c>
      <c r="J24" s="118">
        <f t="shared" si="7"/>
        <v>5.0435397977125164E-3</v>
      </c>
      <c r="K24" s="109">
        <v>5615</v>
      </c>
      <c r="L24" s="110">
        <v>4548</v>
      </c>
      <c r="M24" s="114">
        <v>7570</v>
      </c>
      <c r="N24" s="115">
        <v>1762</v>
      </c>
      <c r="O24" s="115">
        <v>150</v>
      </c>
      <c r="P24" s="119">
        <v>681</v>
      </c>
    </row>
    <row r="25" spans="2:16" x14ac:dyDescent="0.2">
      <c r="B25" s="103" t="s">
        <v>64</v>
      </c>
      <c r="C25" s="114">
        <v>3879</v>
      </c>
      <c r="D25" s="115">
        <v>1473</v>
      </c>
      <c r="E25" s="115">
        <f t="shared" si="4"/>
        <v>5352</v>
      </c>
      <c r="F25" s="115">
        <v>12341</v>
      </c>
      <c r="G25" s="115">
        <v>612</v>
      </c>
      <c r="H25" s="116">
        <f t="shared" si="5"/>
        <v>12953</v>
      </c>
      <c r="I25" s="117">
        <f t="shared" si="6"/>
        <v>18305</v>
      </c>
      <c r="J25" s="118">
        <f t="shared" si="7"/>
        <v>9.0841283082876735E-3</v>
      </c>
      <c r="K25" s="109">
        <v>11438</v>
      </c>
      <c r="L25" s="110">
        <v>6867</v>
      </c>
      <c r="M25" s="114">
        <v>14734</v>
      </c>
      <c r="N25" s="115">
        <v>2840</v>
      </c>
      <c r="O25" s="115">
        <v>681</v>
      </c>
      <c r="P25" s="119">
        <v>50</v>
      </c>
    </row>
    <row r="26" spans="2:16" x14ac:dyDescent="0.2">
      <c r="B26" s="103" t="s">
        <v>65</v>
      </c>
      <c r="C26" s="114">
        <v>153239</v>
      </c>
      <c r="D26" s="115">
        <v>64256</v>
      </c>
      <c r="E26" s="115">
        <f t="shared" si="4"/>
        <v>217495</v>
      </c>
      <c r="F26" s="115">
        <v>475679</v>
      </c>
      <c r="G26" s="115">
        <v>22256</v>
      </c>
      <c r="H26" s="116">
        <f t="shared" si="5"/>
        <v>497935</v>
      </c>
      <c r="I26" s="117">
        <f t="shared" si="6"/>
        <v>715430</v>
      </c>
      <c r="J26" s="118">
        <f t="shared" si="7"/>
        <v>0.35504277058717565</v>
      </c>
      <c r="K26" s="109">
        <v>464206</v>
      </c>
      <c r="L26" s="110">
        <v>251224</v>
      </c>
      <c r="M26" s="114">
        <v>441540</v>
      </c>
      <c r="N26" s="115">
        <v>102393</v>
      </c>
      <c r="O26" s="115">
        <v>24545</v>
      </c>
      <c r="P26" s="119">
        <v>146951</v>
      </c>
    </row>
    <row r="27" spans="2:16" ht="12.75" thickBot="1" x14ac:dyDescent="0.25">
      <c r="B27" s="120" t="s">
        <v>66</v>
      </c>
      <c r="C27" s="121">
        <f>SUM(C11:C26)</f>
        <v>434364</v>
      </c>
      <c r="D27" s="122">
        <f t="shared" ref="D27:P27" si="8">SUM(D11:D26)</f>
        <v>239517</v>
      </c>
      <c r="E27" s="123">
        <f t="shared" ref="E27" si="9">C27+D27</f>
        <v>673881</v>
      </c>
      <c r="F27" s="122">
        <f t="shared" si="8"/>
        <v>1265933</v>
      </c>
      <c r="G27" s="122">
        <f t="shared" si="8"/>
        <v>75239</v>
      </c>
      <c r="H27" s="124">
        <f t="shared" ref="H27" si="10">F27+G27</f>
        <v>1341172</v>
      </c>
      <c r="I27" s="125">
        <f>SUM(I11:I26)</f>
        <v>2015053</v>
      </c>
      <c r="J27" s="126">
        <f t="shared" ref="J27" si="11">I27/$I$27</f>
        <v>1</v>
      </c>
      <c r="K27" s="127">
        <f t="shared" si="8"/>
        <v>1270067</v>
      </c>
      <c r="L27" s="128">
        <f t="shared" si="8"/>
        <v>744986</v>
      </c>
      <c r="M27" s="129">
        <f t="shared" si="8"/>
        <v>1289014</v>
      </c>
      <c r="N27" s="130">
        <f t="shared" si="8"/>
        <v>289598</v>
      </c>
      <c r="O27" s="130">
        <f t="shared" si="8"/>
        <v>56826</v>
      </c>
      <c r="P27" s="131">
        <f t="shared" si="8"/>
        <v>379582</v>
      </c>
    </row>
    <row r="28" spans="2:16" ht="12.75" thickBot="1" x14ac:dyDescent="0.25">
      <c r="B28" s="132" t="s">
        <v>67</v>
      </c>
      <c r="C28" s="133">
        <f>+C27/$I$27</f>
        <v>0.21555959074029318</v>
      </c>
      <c r="D28" s="134">
        <f>+D27/$I$27</f>
        <v>0.11886387107435883</v>
      </c>
      <c r="E28" s="134"/>
      <c r="F28" s="134">
        <f t="shared" ref="F28:G28" si="12">+F27/$I$27</f>
        <v>0.62823806619478495</v>
      </c>
      <c r="G28" s="134">
        <f t="shared" si="12"/>
        <v>3.7338471990563026E-2</v>
      </c>
      <c r="H28" s="135"/>
      <c r="I28" s="436">
        <f>C28+D28+F28+G28</f>
        <v>1</v>
      </c>
      <c r="J28" s="437"/>
      <c r="K28" s="136">
        <f t="shared" ref="K28:P28" si="13">+K27/$I$27</f>
        <v>0.63028962513641085</v>
      </c>
      <c r="L28" s="137">
        <f t="shared" si="13"/>
        <v>0.36971037486358921</v>
      </c>
      <c r="M28" s="138">
        <f t="shared" si="13"/>
        <v>0.63969235548643133</v>
      </c>
      <c r="N28" s="139">
        <f t="shared" si="13"/>
        <v>0.14371731165383739</v>
      </c>
      <c r="O28" s="139">
        <f t="shared" si="13"/>
        <v>2.8200747077124028E-2</v>
      </c>
      <c r="P28" s="140">
        <f t="shared" si="13"/>
        <v>0.1883732090421443</v>
      </c>
    </row>
    <row r="29" spans="2:16" x14ac:dyDescent="0.2">
      <c r="B29" s="188" t="s">
        <v>149</v>
      </c>
    </row>
    <row r="30" spans="2:16" x14ac:dyDescent="0.2">
      <c r="B30" s="188" t="s">
        <v>150</v>
      </c>
    </row>
  </sheetData>
  <mergeCells count="9">
    <mergeCell ref="I28:J28"/>
    <mergeCell ref="C9:H9"/>
    <mergeCell ref="B9:B10"/>
    <mergeCell ref="B5:P5"/>
    <mergeCell ref="B6:P6"/>
    <mergeCell ref="B8:P8"/>
    <mergeCell ref="I9:J9"/>
    <mergeCell ref="K9:L9"/>
    <mergeCell ref="M9:P9"/>
  </mergeCells>
  <hyperlinks>
    <hyperlink ref="R5" location="'Índice Pensiones Solidarias'!A1" display="Volver Sistema de Pensiones Solidadias"/>
  </hyperlinks>
  <pageMargins left="0.7" right="0.7" top="0.75" bottom="0.75" header="0.3" footer="0.3"/>
  <ignoredErrors>
    <ignoredError sqref="E27 H27 J2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R30"/>
  <sheetViews>
    <sheetView showGridLines="0" zoomScale="90" zoomScaleNormal="90" workbookViewId="0">
      <selection activeCell="C27" sqref="C27"/>
    </sheetView>
  </sheetViews>
  <sheetFormatPr baseColWidth="10" defaultColWidth="11.42578125" defaultRowHeight="12" x14ac:dyDescent="0.2"/>
  <cols>
    <col min="1" max="1" width="6" style="188" customWidth="1"/>
    <col min="2" max="2" width="21.5703125" style="188" customWidth="1"/>
    <col min="3" max="16384" width="11.42578125" style="188"/>
  </cols>
  <sheetData>
    <row r="2" spans="1:18" s="371" customFormat="1" ht="12.75" x14ac:dyDescent="0.2">
      <c r="A2" s="217" t="s">
        <v>121</v>
      </c>
    </row>
    <row r="3" spans="1:18" s="371" customFormat="1" ht="12.75" x14ac:dyDescent="0.2">
      <c r="A3" s="217" t="s">
        <v>122</v>
      </c>
    </row>
    <row r="4" spans="1:18" s="371" customFormat="1" ht="12.75" x14ac:dyDescent="0.2"/>
    <row r="5" spans="1:18" s="371" customFormat="1" ht="12.75" x14ac:dyDescent="0.2">
      <c r="B5" s="443" t="s">
        <v>71</v>
      </c>
      <c r="C5" s="443"/>
      <c r="D5" s="443"/>
      <c r="E5" s="443"/>
      <c r="F5" s="443"/>
      <c r="G5" s="443"/>
      <c r="H5" s="443"/>
      <c r="I5" s="443"/>
      <c r="J5" s="443"/>
      <c r="K5" s="443"/>
      <c r="L5" s="443"/>
      <c r="M5" s="443"/>
      <c r="N5" s="443"/>
      <c r="O5" s="443"/>
      <c r="P5" s="443"/>
      <c r="R5" s="389" t="s">
        <v>597</v>
      </c>
    </row>
    <row r="6" spans="1:18" s="371" customFormat="1" ht="12.75" x14ac:dyDescent="0.2">
      <c r="B6" s="438" t="str">
        <f>'Solicitudes Regiones'!B6:P6</f>
        <v>Acumuladas de julio de 2008 a septiembre de 2018</v>
      </c>
      <c r="C6" s="438"/>
      <c r="D6" s="438"/>
      <c r="E6" s="438"/>
      <c r="F6" s="438"/>
      <c r="G6" s="438"/>
      <c r="H6" s="438"/>
      <c r="I6" s="438"/>
      <c r="J6" s="438"/>
      <c r="K6" s="438"/>
      <c r="L6" s="438"/>
      <c r="M6" s="438"/>
      <c r="N6" s="438"/>
      <c r="O6" s="438"/>
      <c r="P6" s="438"/>
    </row>
    <row r="7" spans="1:18" ht="12.75" thickBot="1" x14ac:dyDescent="0.25"/>
    <row r="8" spans="1:18" ht="12.75" thickBot="1" x14ac:dyDescent="0.25">
      <c r="B8" s="426" t="s">
        <v>68</v>
      </c>
      <c r="C8" s="427"/>
      <c r="D8" s="427"/>
      <c r="E8" s="427"/>
      <c r="F8" s="427"/>
      <c r="G8" s="427"/>
      <c r="H8" s="427"/>
      <c r="I8" s="427"/>
      <c r="J8" s="427"/>
      <c r="K8" s="427"/>
      <c r="L8" s="427"/>
      <c r="M8" s="427"/>
      <c r="N8" s="427"/>
      <c r="O8" s="427"/>
      <c r="P8" s="428"/>
    </row>
    <row r="9" spans="1:18" ht="12.75" thickBot="1" x14ac:dyDescent="0.25">
      <c r="B9" s="430" t="s">
        <v>49</v>
      </c>
      <c r="C9" s="447" t="s">
        <v>2</v>
      </c>
      <c r="D9" s="448"/>
      <c r="E9" s="448"/>
      <c r="F9" s="448"/>
      <c r="G9" s="448"/>
      <c r="H9" s="449"/>
      <c r="I9" s="450" t="s">
        <v>43</v>
      </c>
      <c r="J9" s="451"/>
      <c r="K9" s="447" t="s">
        <v>3</v>
      </c>
      <c r="L9" s="449"/>
      <c r="M9" s="447" t="s">
        <v>4</v>
      </c>
      <c r="N9" s="448"/>
      <c r="O9" s="448"/>
      <c r="P9" s="452"/>
    </row>
    <row r="10" spans="1:18" ht="36.75" thickBot="1" x14ac:dyDescent="0.25">
      <c r="B10" s="446"/>
      <c r="C10" s="170" t="s">
        <v>5</v>
      </c>
      <c r="D10" s="171" t="s">
        <v>6</v>
      </c>
      <c r="E10" s="172" t="s">
        <v>7</v>
      </c>
      <c r="F10" s="171" t="s">
        <v>8</v>
      </c>
      <c r="G10" s="171" t="s">
        <v>9</v>
      </c>
      <c r="H10" s="173" t="s">
        <v>10</v>
      </c>
      <c r="I10" s="174" t="s">
        <v>46</v>
      </c>
      <c r="J10" s="175" t="s">
        <v>69</v>
      </c>
      <c r="K10" s="176" t="s">
        <v>47</v>
      </c>
      <c r="L10" s="177" t="s">
        <v>13</v>
      </c>
      <c r="M10" s="178" t="s">
        <v>14</v>
      </c>
      <c r="N10" s="179" t="s">
        <v>15</v>
      </c>
      <c r="O10" s="179" t="s">
        <v>16</v>
      </c>
      <c r="P10" s="180" t="s">
        <v>17</v>
      </c>
    </row>
    <row r="11" spans="1:18" x14ac:dyDescent="0.2">
      <c r="B11" s="149" t="s">
        <v>51</v>
      </c>
      <c r="C11" s="150">
        <v>4776</v>
      </c>
      <c r="D11" s="151">
        <v>1561</v>
      </c>
      <c r="E11" s="151">
        <f>C11+D11</f>
        <v>6337</v>
      </c>
      <c r="F11" s="151">
        <v>13917</v>
      </c>
      <c r="G11" s="151">
        <v>646</v>
      </c>
      <c r="H11" s="152">
        <f>G11+F11</f>
        <v>14563</v>
      </c>
      <c r="I11" s="153">
        <f t="shared" ref="I11:I18" si="0">+C11+D11+F11+G11</f>
        <v>20900</v>
      </c>
      <c r="J11" s="154">
        <f t="shared" ref="J11:J18" si="1">I11/$I$27</f>
        <v>1.2705275303254861E-2</v>
      </c>
      <c r="K11" s="155">
        <v>12498</v>
      </c>
      <c r="L11" s="156">
        <v>8402</v>
      </c>
      <c r="M11" s="150">
        <v>12896</v>
      </c>
      <c r="N11" s="151">
        <v>3486</v>
      </c>
      <c r="O11" s="151">
        <v>542</v>
      </c>
      <c r="P11" s="157">
        <v>3976</v>
      </c>
    </row>
    <row r="12" spans="1:18" x14ac:dyDescent="0.2">
      <c r="B12" s="149" t="s">
        <v>52</v>
      </c>
      <c r="C12" s="158">
        <v>4508</v>
      </c>
      <c r="D12" s="159">
        <v>2300</v>
      </c>
      <c r="E12" s="159">
        <f t="shared" ref="E12:E18" si="2">C12+D12</f>
        <v>6808</v>
      </c>
      <c r="F12" s="159">
        <v>13661</v>
      </c>
      <c r="G12" s="159">
        <v>1131</v>
      </c>
      <c r="H12" s="160">
        <f t="shared" ref="H12:H18" si="3">G12+F12</f>
        <v>14792</v>
      </c>
      <c r="I12" s="153">
        <f t="shared" si="0"/>
        <v>21600</v>
      </c>
      <c r="J12" s="154">
        <f t="shared" si="1"/>
        <v>1.3130810839727511E-2</v>
      </c>
      <c r="K12" s="155">
        <v>13233</v>
      </c>
      <c r="L12" s="156">
        <v>8367</v>
      </c>
      <c r="M12" s="158">
        <v>12998</v>
      </c>
      <c r="N12" s="159">
        <v>2938</v>
      </c>
      <c r="O12" s="159">
        <v>737</v>
      </c>
      <c r="P12" s="161">
        <v>4927</v>
      </c>
    </row>
    <row r="13" spans="1:18" x14ac:dyDescent="0.2">
      <c r="B13" s="149" t="s">
        <v>53</v>
      </c>
      <c r="C13" s="158">
        <v>8327</v>
      </c>
      <c r="D13" s="159">
        <v>2924</v>
      </c>
      <c r="E13" s="159">
        <f t="shared" si="2"/>
        <v>11251</v>
      </c>
      <c r="F13" s="159">
        <v>23436</v>
      </c>
      <c r="G13" s="159">
        <v>1174</v>
      </c>
      <c r="H13" s="160">
        <f t="shared" si="3"/>
        <v>24610</v>
      </c>
      <c r="I13" s="153">
        <f t="shared" si="0"/>
        <v>35861</v>
      </c>
      <c r="J13" s="154">
        <f t="shared" si="1"/>
        <v>2.1800185533493902E-2</v>
      </c>
      <c r="K13" s="155">
        <v>23432</v>
      </c>
      <c r="L13" s="156">
        <v>12429</v>
      </c>
      <c r="M13" s="158">
        <v>25569</v>
      </c>
      <c r="N13" s="159">
        <v>4510</v>
      </c>
      <c r="O13" s="159">
        <v>472</v>
      </c>
      <c r="P13" s="161">
        <v>5310</v>
      </c>
    </row>
    <row r="14" spans="1:18" x14ac:dyDescent="0.2">
      <c r="B14" s="149" t="s">
        <v>54</v>
      </c>
      <c r="C14" s="158">
        <v>5719</v>
      </c>
      <c r="D14" s="159">
        <v>2116</v>
      </c>
      <c r="E14" s="159">
        <f t="shared" si="2"/>
        <v>7835</v>
      </c>
      <c r="F14" s="159">
        <v>16232</v>
      </c>
      <c r="G14" s="159">
        <v>811</v>
      </c>
      <c r="H14" s="160">
        <f t="shared" si="3"/>
        <v>17043</v>
      </c>
      <c r="I14" s="153">
        <f t="shared" si="0"/>
        <v>24878</v>
      </c>
      <c r="J14" s="154">
        <f t="shared" si="1"/>
        <v>1.512353296623801E-2</v>
      </c>
      <c r="K14" s="155">
        <v>15164</v>
      </c>
      <c r="L14" s="156">
        <v>9714</v>
      </c>
      <c r="M14" s="158">
        <v>15314</v>
      </c>
      <c r="N14" s="159">
        <v>3833</v>
      </c>
      <c r="O14" s="159">
        <v>670</v>
      </c>
      <c r="P14" s="161">
        <v>5061</v>
      </c>
    </row>
    <row r="15" spans="1:18" x14ac:dyDescent="0.2">
      <c r="B15" s="149" t="s">
        <v>55</v>
      </c>
      <c r="C15" s="158">
        <v>16635</v>
      </c>
      <c r="D15" s="159">
        <v>5291</v>
      </c>
      <c r="E15" s="159">
        <f t="shared" si="2"/>
        <v>21926</v>
      </c>
      <c r="F15" s="159">
        <v>48244</v>
      </c>
      <c r="G15" s="159">
        <v>2358</v>
      </c>
      <c r="H15" s="160">
        <f t="shared" si="3"/>
        <v>50602</v>
      </c>
      <c r="I15" s="153">
        <f t="shared" si="0"/>
        <v>72528</v>
      </c>
      <c r="J15" s="154">
        <f t="shared" si="1"/>
        <v>4.4090344841840601E-2</v>
      </c>
      <c r="K15" s="155">
        <v>43888</v>
      </c>
      <c r="L15" s="156">
        <v>28640</v>
      </c>
      <c r="M15" s="158">
        <v>55498</v>
      </c>
      <c r="N15" s="159">
        <v>8587</v>
      </c>
      <c r="O15" s="159">
        <v>921</v>
      </c>
      <c r="P15" s="161">
        <v>7520</v>
      </c>
    </row>
    <row r="16" spans="1:18" x14ac:dyDescent="0.2">
      <c r="B16" s="149" t="s">
        <v>56</v>
      </c>
      <c r="C16" s="158">
        <v>42345</v>
      </c>
      <c r="D16" s="159">
        <v>14716</v>
      </c>
      <c r="E16" s="159">
        <f t="shared" si="2"/>
        <v>57061</v>
      </c>
      <c r="F16" s="159">
        <v>129783</v>
      </c>
      <c r="G16" s="159">
        <v>7044</v>
      </c>
      <c r="H16" s="160">
        <f t="shared" si="3"/>
        <v>136827</v>
      </c>
      <c r="I16" s="153">
        <f t="shared" si="0"/>
        <v>193888</v>
      </c>
      <c r="J16" s="154">
        <f t="shared" si="1"/>
        <v>0.11786604870801332</v>
      </c>
      <c r="K16" s="155">
        <v>120556</v>
      </c>
      <c r="L16" s="156">
        <v>73332</v>
      </c>
      <c r="M16" s="158">
        <v>126192</v>
      </c>
      <c r="N16" s="159">
        <v>32059</v>
      </c>
      <c r="O16" s="159">
        <v>4651</v>
      </c>
      <c r="P16" s="161">
        <v>30984</v>
      </c>
    </row>
    <row r="17" spans="2:16" x14ac:dyDescent="0.2">
      <c r="B17" s="149" t="s">
        <v>57</v>
      </c>
      <c r="C17" s="158">
        <v>19957</v>
      </c>
      <c r="D17" s="159">
        <v>7094</v>
      </c>
      <c r="E17" s="159">
        <f t="shared" si="2"/>
        <v>27051</v>
      </c>
      <c r="F17" s="159">
        <v>62490</v>
      </c>
      <c r="G17" s="159">
        <v>4037</v>
      </c>
      <c r="H17" s="160">
        <f t="shared" si="3"/>
        <v>66527</v>
      </c>
      <c r="I17" s="153">
        <f t="shared" si="0"/>
        <v>93578</v>
      </c>
      <c r="J17" s="154">
        <f t="shared" si="1"/>
        <v>5.6886806331482458E-2</v>
      </c>
      <c r="K17" s="155">
        <v>54497</v>
      </c>
      <c r="L17" s="156">
        <v>39081</v>
      </c>
      <c r="M17" s="158">
        <v>56629</v>
      </c>
      <c r="N17" s="159">
        <v>11844</v>
      </c>
      <c r="O17" s="159">
        <v>2226</v>
      </c>
      <c r="P17" s="161">
        <v>22877</v>
      </c>
    </row>
    <row r="18" spans="2:16" x14ac:dyDescent="0.2">
      <c r="B18" s="149" t="s">
        <v>58</v>
      </c>
      <c r="C18" s="158">
        <v>28447</v>
      </c>
      <c r="D18" s="159">
        <v>9722</v>
      </c>
      <c r="E18" s="159">
        <f t="shared" si="2"/>
        <v>38169</v>
      </c>
      <c r="F18" s="159">
        <v>74721</v>
      </c>
      <c r="G18" s="159">
        <v>4491</v>
      </c>
      <c r="H18" s="160">
        <f t="shared" si="3"/>
        <v>79212</v>
      </c>
      <c r="I18" s="153">
        <f t="shared" si="0"/>
        <v>117381</v>
      </c>
      <c r="J18" s="154">
        <f t="shared" si="1"/>
        <v>7.135683829528032E-2</v>
      </c>
      <c r="K18" s="155">
        <v>67262</v>
      </c>
      <c r="L18" s="156">
        <v>50119</v>
      </c>
      <c r="M18" s="158">
        <v>74719</v>
      </c>
      <c r="N18" s="159">
        <v>17561</v>
      </c>
      <c r="O18" s="159">
        <v>2687</v>
      </c>
      <c r="P18" s="161">
        <v>22413</v>
      </c>
    </row>
    <row r="19" spans="2:16" x14ac:dyDescent="0.2">
      <c r="B19" s="149" t="s">
        <v>645</v>
      </c>
      <c r="C19" s="158">
        <v>14543</v>
      </c>
      <c r="D19" s="159">
        <v>8625</v>
      </c>
      <c r="E19" s="159">
        <f t="shared" ref="E19:E26" si="4">C19+D19</f>
        <v>23168</v>
      </c>
      <c r="F19" s="159">
        <v>35353</v>
      </c>
      <c r="G19" s="159">
        <v>3740</v>
      </c>
      <c r="H19" s="160">
        <f t="shared" ref="H19:H26" si="5">G19+F19</f>
        <v>39093</v>
      </c>
      <c r="I19" s="153">
        <f t="shared" ref="I19:I26" si="6">+C19+D19+F19+G19</f>
        <v>62261</v>
      </c>
      <c r="J19" s="154">
        <f t="shared" ref="J19:J26" si="7">I19/$I$27</f>
        <v>3.7848954337605302E-2</v>
      </c>
      <c r="K19" s="155">
        <v>36063</v>
      </c>
      <c r="L19" s="156">
        <v>26198</v>
      </c>
      <c r="M19" s="158">
        <v>38417</v>
      </c>
      <c r="N19" s="159">
        <v>9056</v>
      </c>
      <c r="O19" s="159">
        <v>1208</v>
      </c>
      <c r="P19" s="161">
        <v>13580</v>
      </c>
    </row>
    <row r="20" spans="2:16" x14ac:dyDescent="0.2">
      <c r="B20" s="149" t="s">
        <v>59</v>
      </c>
      <c r="C20" s="158">
        <v>36727</v>
      </c>
      <c r="D20" s="159">
        <v>15181</v>
      </c>
      <c r="E20" s="159">
        <f t="shared" si="4"/>
        <v>51908</v>
      </c>
      <c r="F20" s="159">
        <v>99678</v>
      </c>
      <c r="G20" s="159">
        <v>5885</v>
      </c>
      <c r="H20" s="160">
        <f t="shared" si="5"/>
        <v>105563</v>
      </c>
      <c r="I20" s="153">
        <f t="shared" si="6"/>
        <v>157471</v>
      </c>
      <c r="J20" s="154">
        <f t="shared" si="7"/>
        <v>9.5727866376978291E-2</v>
      </c>
      <c r="K20" s="155">
        <v>131194</v>
      </c>
      <c r="L20" s="156">
        <v>88036</v>
      </c>
      <c r="M20" s="158">
        <v>133283</v>
      </c>
      <c r="N20" s="159">
        <v>30160</v>
      </c>
      <c r="O20" s="159">
        <v>5488</v>
      </c>
      <c r="P20" s="161">
        <v>50299</v>
      </c>
    </row>
    <row r="21" spans="2:16" x14ac:dyDescent="0.2">
      <c r="B21" s="149" t="s">
        <v>60</v>
      </c>
      <c r="C21" s="158">
        <v>30702</v>
      </c>
      <c r="D21" s="159">
        <v>10186</v>
      </c>
      <c r="E21" s="159">
        <f t="shared" si="4"/>
        <v>40888</v>
      </c>
      <c r="F21" s="159">
        <v>58117</v>
      </c>
      <c r="G21" s="159">
        <v>3913</v>
      </c>
      <c r="H21" s="160">
        <f t="shared" si="5"/>
        <v>62030</v>
      </c>
      <c r="I21" s="153">
        <f t="shared" si="6"/>
        <v>102918</v>
      </c>
      <c r="J21" s="154">
        <f t="shared" si="7"/>
        <v>6.2564666203846112E-2</v>
      </c>
      <c r="K21" s="155">
        <v>60090</v>
      </c>
      <c r="L21" s="156">
        <v>42828</v>
      </c>
      <c r="M21" s="158">
        <v>71063</v>
      </c>
      <c r="N21" s="159">
        <v>15316</v>
      </c>
      <c r="O21" s="159">
        <v>2370</v>
      </c>
      <c r="P21" s="161">
        <v>14162</v>
      </c>
    </row>
    <row r="22" spans="2:16" x14ac:dyDescent="0.2">
      <c r="B22" s="149" t="s">
        <v>61</v>
      </c>
      <c r="C22" s="158">
        <v>11040</v>
      </c>
      <c r="D22" s="159">
        <v>5577</v>
      </c>
      <c r="E22" s="159">
        <f t="shared" si="4"/>
        <v>16617</v>
      </c>
      <c r="F22" s="159">
        <v>26404</v>
      </c>
      <c r="G22" s="159">
        <v>2533</v>
      </c>
      <c r="H22" s="160">
        <f t="shared" si="5"/>
        <v>28937</v>
      </c>
      <c r="I22" s="153">
        <f t="shared" si="6"/>
        <v>45554</v>
      </c>
      <c r="J22" s="154">
        <f t="shared" si="7"/>
        <v>2.7692636897821622E-2</v>
      </c>
      <c r="K22" s="155">
        <v>27265</v>
      </c>
      <c r="L22" s="156">
        <v>18289</v>
      </c>
      <c r="M22" s="158">
        <v>32949</v>
      </c>
      <c r="N22" s="159">
        <v>7412</v>
      </c>
      <c r="O22" s="159">
        <v>1373</v>
      </c>
      <c r="P22" s="161">
        <v>3818</v>
      </c>
    </row>
    <row r="23" spans="2:16" x14ac:dyDescent="0.2">
      <c r="B23" s="149" t="s">
        <v>62</v>
      </c>
      <c r="C23" s="158">
        <v>21989</v>
      </c>
      <c r="D23" s="159">
        <v>8356</v>
      </c>
      <c r="E23" s="159">
        <f t="shared" si="4"/>
        <v>30345</v>
      </c>
      <c r="F23" s="159">
        <v>45891</v>
      </c>
      <c r="G23" s="159">
        <v>3866</v>
      </c>
      <c r="H23" s="160">
        <f t="shared" si="5"/>
        <v>49757</v>
      </c>
      <c r="I23" s="153">
        <f t="shared" si="6"/>
        <v>80102</v>
      </c>
      <c r="J23" s="154">
        <f t="shared" si="7"/>
        <v>4.869463934647468E-2</v>
      </c>
      <c r="K23" s="155">
        <v>46479</v>
      </c>
      <c r="L23" s="156">
        <v>33623</v>
      </c>
      <c r="M23" s="158">
        <v>53696</v>
      </c>
      <c r="N23" s="159">
        <v>14989</v>
      </c>
      <c r="O23" s="159">
        <v>2376</v>
      </c>
      <c r="P23" s="161">
        <v>9031</v>
      </c>
    </row>
    <row r="24" spans="2:16" x14ac:dyDescent="0.2">
      <c r="B24" s="149" t="s">
        <v>63</v>
      </c>
      <c r="C24" s="158">
        <v>2077</v>
      </c>
      <c r="D24" s="159">
        <v>563</v>
      </c>
      <c r="E24" s="159">
        <f t="shared" si="4"/>
        <v>2640</v>
      </c>
      <c r="F24" s="159">
        <v>4998</v>
      </c>
      <c r="G24" s="159">
        <v>385</v>
      </c>
      <c r="H24" s="160">
        <f t="shared" si="5"/>
        <v>5383</v>
      </c>
      <c r="I24" s="153">
        <f t="shared" si="6"/>
        <v>8023</v>
      </c>
      <c r="J24" s="154">
        <f t="shared" si="7"/>
        <v>4.8772451558858248E-3</v>
      </c>
      <c r="K24" s="155">
        <v>4251</v>
      </c>
      <c r="L24" s="156">
        <v>3772</v>
      </c>
      <c r="M24" s="158">
        <v>5973</v>
      </c>
      <c r="N24" s="159">
        <v>1392</v>
      </c>
      <c r="O24" s="159">
        <v>94</v>
      </c>
      <c r="P24" s="161">
        <v>564</v>
      </c>
    </row>
    <row r="25" spans="2:16" x14ac:dyDescent="0.2">
      <c r="B25" s="149" t="s">
        <v>64</v>
      </c>
      <c r="C25" s="158">
        <v>3462</v>
      </c>
      <c r="D25" s="159">
        <v>994</v>
      </c>
      <c r="E25" s="159">
        <f t="shared" si="4"/>
        <v>4456</v>
      </c>
      <c r="F25" s="159">
        <v>9787</v>
      </c>
      <c r="G25" s="159">
        <v>478</v>
      </c>
      <c r="H25" s="160">
        <f t="shared" si="5"/>
        <v>10265</v>
      </c>
      <c r="I25" s="153">
        <f t="shared" si="6"/>
        <v>14721</v>
      </c>
      <c r="J25" s="154">
        <f t="shared" si="7"/>
        <v>8.9490123320198466E-3</v>
      </c>
      <c r="K25" s="155">
        <v>8955</v>
      </c>
      <c r="L25" s="156">
        <v>5766</v>
      </c>
      <c r="M25" s="158">
        <v>11924</v>
      </c>
      <c r="N25" s="159">
        <v>2233</v>
      </c>
      <c r="O25" s="159">
        <v>527</v>
      </c>
      <c r="P25" s="161">
        <v>37</v>
      </c>
    </row>
    <row r="26" spans="2:16" x14ac:dyDescent="0.2">
      <c r="B26" s="149" t="s">
        <v>65</v>
      </c>
      <c r="C26" s="158">
        <v>135826</v>
      </c>
      <c r="D26" s="159">
        <v>41012</v>
      </c>
      <c r="E26" s="159">
        <f t="shared" si="4"/>
        <v>176838</v>
      </c>
      <c r="F26" s="159">
        <v>398872</v>
      </c>
      <c r="G26" s="159">
        <v>17612</v>
      </c>
      <c r="H26" s="160">
        <f t="shared" si="5"/>
        <v>416484</v>
      </c>
      <c r="I26" s="153">
        <f t="shared" si="6"/>
        <v>593322</v>
      </c>
      <c r="J26" s="154">
        <f t="shared" si="7"/>
        <v>0.36068513653003736</v>
      </c>
      <c r="K26" s="155">
        <v>379115</v>
      </c>
      <c r="L26" s="156">
        <v>214207</v>
      </c>
      <c r="M26" s="158">
        <v>366276</v>
      </c>
      <c r="N26" s="159">
        <v>85213</v>
      </c>
      <c r="O26" s="159">
        <v>19570</v>
      </c>
      <c r="P26" s="161">
        <v>122262</v>
      </c>
    </row>
    <row r="27" spans="2:16" ht="12.75" thickBot="1" x14ac:dyDescent="0.25">
      <c r="B27" s="120" t="s">
        <v>66</v>
      </c>
      <c r="C27" s="129">
        <f>SUM(C11:C26)</f>
        <v>387080</v>
      </c>
      <c r="D27" s="130">
        <f t="shared" ref="D27:P27" si="8">SUM(D11:D26)</f>
        <v>136218</v>
      </c>
      <c r="E27" s="162">
        <f t="shared" ref="E27" si="9">C27+D27</f>
        <v>523298</v>
      </c>
      <c r="F27" s="130">
        <f t="shared" si="8"/>
        <v>1061584</v>
      </c>
      <c r="G27" s="130">
        <f t="shared" si="8"/>
        <v>60104</v>
      </c>
      <c r="H27" s="163">
        <f t="shared" ref="H27" si="10">G27+F27</f>
        <v>1121688</v>
      </c>
      <c r="I27" s="125">
        <f>SUM(I11:I26)</f>
        <v>1644986</v>
      </c>
      <c r="J27" s="126">
        <f t="shared" ref="J27" si="11">I27/$I$27</f>
        <v>1</v>
      </c>
      <c r="K27" s="164">
        <f t="shared" si="8"/>
        <v>1043942</v>
      </c>
      <c r="L27" s="165">
        <f t="shared" si="8"/>
        <v>662803</v>
      </c>
      <c r="M27" s="166">
        <f t="shared" si="8"/>
        <v>1093396</v>
      </c>
      <c r="N27" s="162">
        <f t="shared" si="8"/>
        <v>250589</v>
      </c>
      <c r="O27" s="162">
        <f t="shared" si="8"/>
        <v>45912</v>
      </c>
      <c r="P27" s="167">
        <f t="shared" si="8"/>
        <v>316821</v>
      </c>
    </row>
    <row r="28" spans="2:16" ht="12.75" thickBot="1" x14ac:dyDescent="0.25">
      <c r="B28" s="132" t="s">
        <v>67</v>
      </c>
      <c r="C28" s="138">
        <f>+C27/$I$27</f>
        <v>0.23530899351119097</v>
      </c>
      <c r="D28" s="139">
        <f>+D27/$I$27</f>
        <v>8.2807999581759356E-2</v>
      </c>
      <c r="E28" s="139"/>
      <c r="F28" s="139">
        <f>+F27/$I$27</f>
        <v>0.64534530992968941</v>
      </c>
      <c r="G28" s="140">
        <f>+G27/$I$27</f>
        <v>3.6537696977360291E-2</v>
      </c>
      <c r="H28" s="168"/>
      <c r="I28" s="444">
        <f>C28+D28+F28+G28</f>
        <v>1</v>
      </c>
      <c r="J28" s="445"/>
      <c r="K28" s="133">
        <f t="shared" ref="K28:P28" si="12">+K27/$I$27</f>
        <v>0.63462059859476005</v>
      </c>
      <c r="L28" s="169">
        <f t="shared" si="12"/>
        <v>0.4029231859724034</v>
      </c>
      <c r="M28" s="133">
        <f t="shared" si="12"/>
        <v>0.66468407633864357</v>
      </c>
      <c r="N28" s="134">
        <f t="shared" si="12"/>
        <v>0.15233503507020729</v>
      </c>
      <c r="O28" s="134">
        <f t="shared" si="12"/>
        <v>2.7910267929331923E-2</v>
      </c>
      <c r="P28" s="137">
        <f t="shared" si="12"/>
        <v>0.19259799171543102</v>
      </c>
    </row>
    <row r="29" spans="2:16" x14ac:dyDescent="0.2">
      <c r="B29" s="188" t="s">
        <v>149</v>
      </c>
    </row>
    <row r="30" spans="2:16" x14ac:dyDescent="0.2">
      <c r="B30" s="188" t="s">
        <v>150</v>
      </c>
    </row>
  </sheetData>
  <mergeCells count="9">
    <mergeCell ref="B5:P5"/>
    <mergeCell ref="B6:P6"/>
    <mergeCell ref="I28:J28"/>
    <mergeCell ref="B8:P8"/>
    <mergeCell ref="B9:B10"/>
    <mergeCell ref="C9:H9"/>
    <mergeCell ref="I9:J9"/>
    <mergeCell ref="K9:L9"/>
    <mergeCell ref="M9:P9"/>
  </mergeCells>
  <hyperlinks>
    <hyperlink ref="R5" location="'Índice Pensiones Solidarias'!A1" display="Volver Sistema de Pensiones Solidadias"/>
  </hyperlinks>
  <pageMargins left="0.7" right="0.7" top="0.75" bottom="0.75" header="0.3" footer="0.3"/>
  <ignoredErrors>
    <ignoredError sqref="E27 H27 J2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O32"/>
  <sheetViews>
    <sheetView showGridLines="0" zoomScaleNormal="100" workbookViewId="0"/>
  </sheetViews>
  <sheetFormatPr baseColWidth="10" defaultColWidth="11.42578125" defaultRowHeight="12" x14ac:dyDescent="0.2"/>
  <cols>
    <col min="1" max="1" width="6" style="188" customWidth="1"/>
    <col min="2" max="2" width="15.85546875" style="188" customWidth="1"/>
    <col min="3" max="4" width="7.140625" style="188" bestFit="1" customWidth="1"/>
    <col min="5" max="6" width="7.85546875" style="188" bestFit="1" customWidth="1"/>
    <col min="7" max="7" width="7.140625" style="188" bestFit="1" customWidth="1"/>
    <col min="8" max="8" width="9.28515625" style="188" bestFit="1" customWidth="1"/>
    <col min="9" max="10" width="7.85546875" style="188" bestFit="1" customWidth="1"/>
    <col min="11" max="11" width="12.140625" style="188" customWidth="1"/>
    <col min="12" max="16384" width="11.42578125" style="188"/>
  </cols>
  <sheetData>
    <row r="2" spans="1:15" x14ac:dyDescent="0.2">
      <c r="A2" s="217" t="s">
        <v>121</v>
      </c>
    </row>
    <row r="3" spans="1:15" x14ac:dyDescent="0.2">
      <c r="A3" s="217" t="s">
        <v>122</v>
      </c>
    </row>
    <row r="5" spans="1:15" ht="12.75" x14ac:dyDescent="0.2">
      <c r="B5" s="425" t="s">
        <v>89</v>
      </c>
      <c r="C5" s="425"/>
      <c r="D5" s="425"/>
      <c r="E5" s="425"/>
      <c r="F5" s="425"/>
      <c r="G5" s="425"/>
      <c r="H5" s="425"/>
      <c r="I5" s="425"/>
      <c r="J5" s="425"/>
      <c r="K5" s="425"/>
      <c r="M5" s="379" t="s">
        <v>595</v>
      </c>
      <c r="O5" s="361"/>
    </row>
    <row r="6" spans="1:15" ht="12.75" x14ac:dyDescent="0.2">
      <c r="B6" s="438" t="str">
        <f>'Solicitudes Regiones'!$B$6:$P$6</f>
        <v>Acumuladas de julio de 2008 a septiembre de 2018</v>
      </c>
      <c r="C6" s="438"/>
      <c r="D6" s="438"/>
      <c r="E6" s="438"/>
      <c r="F6" s="438"/>
      <c r="G6" s="438"/>
      <c r="H6" s="438"/>
      <c r="I6" s="438"/>
      <c r="J6" s="438"/>
      <c r="K6" s="438"/>
    </row>
    <row r="8" spans="1:15" x14ac:dyDescent="0.2">
      <c r="B8" s="453" t="s">
        <v>73</v>
      </c>
      <c r="C8" s="453"/>
      <c r="D8" s="453"/>
      <c r="E8" s="453"/>
      <c r="F8" s="453"/>
      <c r="G8" s="453"/>
      <c r="H8" s="453"/>
      <c r="I8" s="453"/>
      <c r="J8" s="453"/>
      <c r="K8" s="453"/>
    </row>
    <row r="9" spans="1:15" ht="15" customHeight="1" x14ac:dyDescent="0.2">
      <c r="B9" s="453" t="s">
        <v>74</v>
      </c>
      <c r="C9" s="454" t="s">
        <v>2</v>
      </c>
      <c r="D9" s="455"/>
      <c r="E9" s="455"/>
      <c r="F9" s="455"/>
      <c r="G9" s="455"/>
      <c r="H9" s="455"/>
      <c r="I9" s="455"/>
      <c r="J9" s="455"/>
      <c r="K9" s="456"/>
    </row>
    <row r="10" spans="1:15" ht="24" x14ac:dyDescent="0.2">
      <c r="B10" s="453"/>
      <c r="C10" s="186" t="s">
        <v>75</v>
      </c>
      <c r="D10" s="186" t="s">
        <v>76</v>
      </c>
      <c r="E10" s="186" t="s">
        <v>77</v>
      </c>
      <c r="F10" s="186" t="s">
        <v>78</v>
      </c>
      <c r="G10" s="186" t="s">
        <v>8</v>
      </c>
      <c r="H10" s="186" t="s">
        <v>79</v>
      </c>
      <c r="I10" s="186" t="s">
        <v>80</v>
      </c>
      <c r="J10" s="186" t="s">
        <v>81</v>
      </c>
      <c r="K10" s="187" t="s">
        <v>46</v>
      </c>
    </row>
    <row r="11" spans="1:15" x14ac:dyDescent="0.2">
      <c r="B11" s="181" t="s">
        <v>85</v>
      </c>
      <c r="C11" s="181">
        <v>5037</v>
      </c>
      <c r="D11" s="181">
        <v>2155</v>
      </c>
      <c r="E11" s="181">
        <f t="shared" ref="E11:E15" si="0">C11+D11</f>
        <v>7192</v>
      </c>
      <c r="F11" s="182">
        <f>E11/$E$15</f>
        <v>0.97426171769168246</v>
      </c>
      <c r="G11" s="181">
        <v>16071</v>
      </c>
      <c r="H11" s="181">
        <v>804</v>
      </c>
      <c r="I11" s="181">
        <f t="shared" ref="I11:I15" si="1">G11+H11</f>
        <v>16875</v>
      </c>
      <c r="J11" s="182">
        <f>I11/$I$15</f>
        <v>0.99124765037593987</v>
      </c>
      <c r="K11" s="181">
        <f t="shared" ref="K11:K15" si="2">E11+I11</f>
        <v>24067</v>
      </c>
    </row>
    <row r="12" spans="1:15" x14ac:dyDescent="0.2">
      <c r="B12" s="181" t="s">
        <v>86</v>
      </c>
      <c r="C12" s="181">
        <v>24</v>
      </c>
      <c r="D12" s="181">
        <v>9</v>
      </c>
      <c r="E12" s="181">
        <f t="shared" si="0"/>
        <v>33</v>
      </c>
      <c r="F12" s="182">
        <f t="shared" ref="F12:F15" si="3">E12/$E$15</f>
        <v>4.4703332430235708E-3</v>
      </c>
      <c r="G12" s="181">
        <v>38</v>
      </c>
      <c r="H12" s="181">
        <v>1</v>
      </c>
      <c r="I12" s="181">
        <f t="shared" si="1"/>
        <v>39</v>
      </c>
      <c r="J12" s="182">
        <f t="shared" ref="J12:J15" si="4">I12/$I$15</f>
        <v>2.2908834586466164E-3</v>
      </c>
      <c r="K12" s="181">
        <f t="shared" si="2"/>
        <v>72</v>
      </c>
    </row>
    <row r="13" spans="1:15" x14ac:dyDescent="0.2">
      <c r="B13" s="181" t="s">
        <v>87</v>
      </c>
      <c r="C13" s="181">
        <v>73</v>
      </c>
      <c r="D13" s="181">
        <v>32</v>
      </c>
      <c r="E13" s="181">
        <f t="shared" si="0"/>
        <v>105</v>
      </c>
      <c r="F13" s="182">
        <f t="shared" si="3"/>
        <v>1.4223787591438634E-2</v>
      </c>
      <c r="G13" s="181">
        <v>98</v>
      </c>
      <c r="H13" s="181">
        <v>1</v>
      </c>
      <c r="I13" s="181">
        <f t="shared" si="1"/>
        <v>99</v>
      </c>
      <c r="J13" s="182">
        <f t="shared" si="4"/>
        <v>5.8153195488721806E-3</v>
      </c>
      <c r="K13" s="181">
        <f t="shared" si="2"/>
        <v>204</v>
      </c>
    </row>
    <row r="14" spans="1:15" x14ac:dyDescent="0.2">
      <c r="B14" s="181" t="s">
        <v>88</v>
      </c>
      <c r="C14" s="181">
        <v>34</v>
      </c>
      <c r="D14" s="181">
        <v>18</v>
      </c>
      <c r="E14" s="181">
        <f t="shared" si="0"/>
        <v>52</v>
      </c>
      <c r="F14" s="182">
        <f t="shared" si="3"/>
        <v>7.0441614738553241E-3</v>
      </c>
      <c r="G14" s="181">
        <v>11</v>
      </c>
      <c r="H14" s="181">
        <v>0</v>
      </c>
      <c r="I14" s="181">
        <f t="shared" si="1"/>
        <v>11</v>
      </c>
      <c r="J14" s="182">
        <f t="shared" si="4"/>
        <v>6.4614661654135335E-4</v>
      </c>
      <c r="K14" s="181">
        <f t="shared" si="2"/>
        <v>63</v>
      </c>
    </row>
    <row r="15" spans="1:15" x14ac:dyDescent="0.2">
      <c r="B15" s="183" t="s">
        <v>66</v>
      </c>
      <c r="C15" s="181">
        <f t="shared" ref="C15:D15" si="5">SUM(C11:C14)</f>
        <v>5168</v>
      </c>
      <c r="D15" s="181">
        <f t="shared" si="5"/>
        <v>2214</v>
      </c>
      <c r="E15" s="183">
        <f t="shared" si="0"/>
        <v>7382</v>
      </c>
      <c r="F15" s="182">
        <f t="shared" si="3"/>
        <v>1</v>
      </c>
      <c r="G15" s="181">
        <f t="shared" ref="G15:H15" si="6">SUM(G11:G14)</f>
        <v>16218</v>
      </c>
      <c r="H15" s="181">
        <f t="shared" si="6"/>
        <v>806</v>
      </c>
      <c r="I15" s="183">
        <f t="shared" si="1"/>
        <v>17024</v>
      </c>
      <c r="J15" s="182">
        <f t="shared" si="4"/>
        <v>1</v>
      </c>
      <c r="K15" s="183">
        <f t="shared" si="2"/>
        <v>24406</v>
      </c>
    </row>
    <row r="16" spans="1:15" ht="24" x14ac:dyDescent="0.2">
      <c r="B16" s="195" t="s">
        <v>82</v>
      </c>
      <c r="C16" s="196">
        <f>+C15/$K$15</f>
        <v>0.21175120871916742</v>
      </c>
      <c r="D16" s="196">
        <f t="shared" ref="D16:E16" si="7">+D15/$K$15</f>
        <v>9.0715397852986976E-2</v>
      </c>
      <c r="E16" s="197">
        <f t="shared" si="7"/>
        <v>0.30246660657215441</v>
      </c>
      <c r="F16" s="197"/>
      <c r="G16" s="196">
        <f>+G15/$K$15</f>
        <v>0.66450872736212407</v>
      </c>
      <c r="H16" s="196">
        <f t="shared" ref="H16:I16" si="8">+H15/$K$15</f>
        <v>3.302466606572154E-2</v>
      </c>
      <c r="I16" s="196">
        <f t="shared" si="8"/>
        <v>0.69753339342784559</v>
      </c>
      <c r="J16" s="197"/>
      <c r="K16" s="197">
        <f>E16+I16</f>
        <v>1</v>
      </c>
    </row>
    <row r="17" spans="1:12" x14ac:dyDescent="0.2">
      <c r="A17" s="218"/>
      <c r="B17" s="224"/>
      <c r="C17" s="224"/>
      <c r="D17" s="224"/>
      <c r="E17" s="224"/>
      <c r="F17" s="224"/>
      <c r="G17" s="224"/>
      <c r="H17" s="224"/>
      <c r="I17" s="224"/>
      <c r="J17" s="224"/>
      <c r="K17" s="225"/>
      <c r="L17" s="218"/>
    </row>
    <row r="18" spans="1:12" x14ac:dyDescent="0.2">
      <c r="A18" s="218"/>
      <c r="B18" s="224"/>
      <c r="C18" s="224"/>
      <c r="D18" s="224"/>
      <c r="E18" s="224"/>
      <c r="F18" s="224"/>
      <c r="G18" s="224"/>
      <c r="H18" s="224"/>
      <c r="I18" s="224"/>
      <c r="J18" s="224"/>
      <c r="K18" s="225"/>
      <c r="L18" s="218"/>
    </row>
    <row r="19" spans="1:12" ht="12.75" x14ac:dyDescent="0.2">
      <c r="A19" s="218"/>
      <c r="B19" s="425" t="s">
        <v>146</v>
      </c>
      <c r="C19" s="425"/>
      <c r="D19" s="425"/>
      <c r="E19" s="425"/>
      <c r="F19" s="425"/>
      <c r="G19" s="425"/>
      <c r="H19" s="425"/>
      <c r="I19" s="425"/>
      <c r="J19" s="425"/>
      <c r="K19" s="425"/>
      <c r="L19" s="218"/>
    </row>
    <row r="20" spans="1:12" ht="12.75" x14ac:dyDescent="0.2">
      <c r="A20" s="218"/>
      <c r="B20" s="438" t="str">
        <f>'Solicitudes Regiones'!$B$6:$P$6</f>
        <v>Acumuladas de julio de 2008 a septiembre de 2018</v>
      </c>
      <c r="C20" s="438"/>
      <c r="D20" s="438"/>
      <c r="E20" s="438"/>
      <c r="F20" s="438"/>
      <c r="G20" s="438"/>
      <c r="H20" s="438"/>
      <c r="I20" s="438"/>
      <c r="J20" s="438"/>
      <c r="K20" s="438"/>
      <c r="L20" s="218"/>
    </row>
    <row r="21" spans="1:12" x14ac:dyDescent="0.2">
      <c r="A21" s="218"/>
      <c r="B21" s="224"/>
      <c r="C21" s="224"/>
      <c r="D21" s="224"/>
      <c r="E21" s="224"/>
      <c r="F21" s="224"/>
      <c r="G21" s="224"/>
      <c r="H21" s="224"/>
      <c r="I21" s="224"/>
      <c r="J21" s="224"/>
      <c r="K21" s="225"/>
      <c r="L21" s="218"/>
    </row>
    <row r="22" spans="1:12" x14ac:dyDescent="0.2">
      <c r="B22" s="453" t="s">
        <v>83</v>
      </c>
      <c r="C22" s="453"/>
      <c r="D22" s="453"/>
      <c r="E22" s="453"/>
      <c r="F22" s="453"/>
      <c r="G22" s="453"/>
      <c r="H22" s="453"/>
      <c r="I22" s="453"/>
      <c r="J22" s="453"/>
      <c r="K22" s="453"/>
    </row>
    <row r="23" spans="1:12" ht="15" customHeight="1" x14ac:dyDescent="0.2">
      <c r="B23" s="453" t="s">
        <v>74</v>
      </c>
      <c r="C23" s="453" t="s">
        <v>2</v>
      </c>
      <c r="D23" s="453"/>
      <c r="E23" s="453"/>
      <c r="F23" s="453"/>
      <c r="G23" s="453"/>
      <c r="H23" s="453"/>
      <c r="I23" s="453"/>
      <c r="J23" s="453"/>
      <c r="K23" s="453"/>
    </row>
    <row r="24" spans="1:12" ht="24" x14ac:dyDescent="0.2">
      <c r="B24" s="453"/>
      <c r="C24" s="186" t="s">
        <v>75</v>
      </c>
      <c r="D24" s="186" t="s">
        <v>76</v>
      </c>
      <c r="E24" s="186" t="s">
        <v>77</v>
      </c>
      <c r="F24" s="186" t="s">
        <v>78</v>
      </c>
      <c r="G24" s="186" t="s">
        <v>8</v>
      </c>
      <c r="H24" s="186" t="s">
        <v>79</v>
      </c>
      <c r="I24" s="186" t="s">
        <v>80</v>
      </c>
      <c r="J24" s="186" t="s">
        <v>81</v>
      </c>
      <c r="K24" s="187" t="s">
        <v>46</v>
      </c>
    </row>
    <row r="25" spans="1:12" x14ac:dyDescent="0.2">
      <c r="B25" s="181" t="s">
        <v>85</v>
      </c>
      <c r="C25" s="181">
        <v>4656</v>
      </c>
      <c r="D25" s="181">
        <v>1538</v>
      </c>
      <c r="E25" s="181">
        <v>5994</v>
      </c>
      <c r="F25" s="182">
        <f>E25/$E$29</f>
        <v>0.94587344169165222</v>
      </c>
      <c r="G25" s="181">
        <v>13790</v>
      </c>
      <c r="H25" s="181">
        <v>644</v>
      </c>
      <c r="I25" s="181">
        <f t="shared" ref="I25:I29" si="9">G25+H25</f>
        <v>14434</v>
      </c>
      <c r="J25" s="182">
        <f>I25/$I$29</f>
        <v>0.99114193504085701</v>
      </c>
      <c r="K25" s="181">
        <f t="shared" ref="K25:K30" si="10">E25+I25</f>
        <v>20428</v>
      </c>
    </row>
    <row r="26" spans="1:12" x14ac:dyDescent="0.2">
      <c r="B26" s="181" t="s">
        <v>86</v>
      </c>
      <c r="C26" s="226">
        <v>21</v>
      </c>
      <c r="D26" s="226">
        <v>3</v>
      </c>
      <c r="E26" s="226">
        <v>23</v>
      </c>
      <c r="F26" s="227">
        <f t="shared" ref="F26:F29" si="11">E26/$E$29</f>
        <v>3.6294776708221555E-3</v>
      </c>
      <c r="G26" s="226">
        <v>34</v>
      </c>
      <c r="H26" s="226">
        <v>1</v>
      </c>
      <c r="I26" s="226">
        <f t="shared" si="9"/>
        <v>35</v>
      </c>
      <c r="J26" s="227">
        <f t="shared" ref="J26:J29" si="12">I26/$I$29</f>
        <v>2.4033509579070248E-3</v>
      </c>
      <c r="K26" s="226">
        <f t="shared" si="10"/>
        <v>58</v>
      </c>
    </row>
    <row r="27" spans="1:12" x14ac:dyDescent="0.2">
      <c r="B27" s="181" t="s">
        <v>87</v>
      </c>
      <c r="C27" s="226">
        <v>68</v>
      </c>
      <c r="D27" s="226">
        <v>14</v>
      </c>
      <c r="E27" s="226">
        <v>82</v>
      </c>
      <c r="F27" s="227">
        <f t="shared" si="11"/>
        <v>1.2939876913365947E-2</v>
      </c>
      <c r="G27" s="226">
        <v>82</v>
      </c>
      <c r="H27" s="226">
        <v>1</v>
      </c>
      <c r="I27" s="226">
        <f t="shared" si="9"/>
        <v>83</v>
      </c>
      <c r="J27" s="227">
        <f t="shared" si="12"/>
        <v>5.6993751287509444E-3</v>
      </c>
      <c r="K27" s="226">
        <f t="shared" si="10"/>
        <v>165</v>
      </c>
    </row>
    <row r="28" spans="1:12" x14ac:dyDescent="0.2">
      <c r="B28" s="181" t="s">
        <v>88</v>
      </c>
      <c r="C28" s="226">
        <v>31</v>
      </c>
      <c r="D28" s="226">
        <v>6</v>
      </c>
      <c r="E28" s="226">
        <v>37</v>
      </c>
      <c r="F28" s="227">
        <f t="shared" si="11"/>
        <v>5.8387249487139026E-3</v>
      </c>
      <c r="G28" s="226">
        <v>11</v>
      </c>
      <c r="H28" s="226">
        <v>0</v>
      </c>
      <c r="I28" s="226">
        <f t="shared" si="9"/>
        <v>11</v>
      </c>
      <c r="J28" s="227">
        <f t="shared" si="12"/>
        <v>7.5533887248506492E-4</v>
      </c>
      <c r="K28" s="226">
        <f t="shared" si="10"/>
        <v>48</v>
      </c>
    </row>
    <row r="29" spans="1:12" x14ac:dyDescent="0.2">
      <c r="B29" s="228" t="s">
        <v>66</v>
      </c>
      <c r="C29" s="226">
        <f t="shared" ref="C29:H29" si="13">SUM(C25:C28)</f>
        <v>4776</v>
      </c>
      <c r="D29" s="226">
        <f t="shared" si="13"/>
        <v>1561</v>
      </c>
      <c r="E29" s="228">
        <f t="shared" ref="E29" si="14">C29+D29</f>
        <v>6337</v>
      </c>
      <c r="F29" s="229">
        <f t="shared" si="11"/>
        <v>1</v>
      </c>
      <c r="G29" s="228">
        <f t="shared" si="13"/>
        <v>13917</v>
      </c>
      <c r="H29" s="228">
        <f t="shared" si="13"/>
        <v>646</v>
      </c>
      <c r="I29" s="228">
        <f t="shared" si="9"/>
        <v>14563</v>
      </c>
      <c r="J29" s="230">
        <f t="shared" si="12"/>
        <v>1</v>
      </c>
      <c r="K29" s="228">
        <f t="shared" si="10"/>
        <v>20900</v>
      </c>
    </row>
    <row r="30" spans="1:12" ht="24" x14ac:dyDescent="0.2">
      <c r="B30" s="195" t="s">
        <v>84</v>
      </c>
      <c r="C30" s="196">
        <f>+C29/$K$29</f>
        <v>0.22851674641148326</v>
      </c>
      <c r="D30" s="196">
        <f>+D29/$K$29</f>
        <v>7.4688995215310999E-2</v>
      </c>
      <c r="E30" s="197">
        <f>+E29/$K$29</f>
        <v>0.30320574162679426</v>
      </c>
      <c r="F30" s="197"/>
      <c r="G30" s="196">
        <f>+G29/$K$29</f>
        <v>0.66588516746411486</v>
      </c>
      <c r="H30" s="196">
        <f>+H29/$K$29</f>
        <v>3.090909090909091E-2</v>
      </c>
      <c r="I30" s="197">
        <f>+I29/$K$29</f>
        <v>0.69679425837320574</v>
      </c>
      <c r="J30" s="197"/>
      <c r="K30" s="197">
        <f t="shared" si="10"/>
        <v>1</v>
      </c>
    </row>
    <row r="31" spans="1:12" x14ac:dyDescent="0.2">
      <c r="B31" s="188" t="s">
        <v>149</v>
      </c>
    </row>
    <row r="32" spans="1:12" x14ac:dyDescent="0.2">
      <c r="B32" s="188" t="s">
        <v>150</v>
      </c>
    </row>
  </sheetData>
  <mergeCells count="10">
    <mergeCell ref="B5:K5"/>
    <mergeCell ref="B6:K6"/>
    <mergeCell ref="B19:K19"/>
    <mergeCell ref="B20:K20"/>
    <mergeCell ref="B23:B24"/>
    <mergeCell ref="C23:K23"/>
    <mergeCell ref="B8:K8"/>
    <mergeCell ref="B9:B10"/>
    <mergeCell ref="C9:K9"/>
    <mergeCell ref="B22:K22"/>
  </mergeCells>
  <hyperlinks>
    <hyperlink ref="M5" location="'Índice Pensiones Solidarias'!A1" display="Volver Sistema de Pensiones Solidadia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P41"/>
  <sheetViews>
    <sheetView showGridLines="0" zoomScaleNormal="100" workbookViewId="0"/>
  </sheetViews>
  <sheetFormatPr baseColWidth="10" defaultRowHeight="12" x14ac:dyDescent="0.2"/>
  <cols>
    <col min="1" max="1" width="6" style="189" customWidth="1"/>
    <col min="2" max="2" width="18.140625" style="189" customWidth="1"/>
    <col min="3" max="4" width="7.28515625" style="189" bestFit="1" customWidth="1"/>
    <col min="5" max="6" width="7.28515625" style="189" customWidth="1"/>
    <col min="7" max="8" width="7.28515625" style="189" bestFit="1" customWidth="1"/>
    <col min="9" max="11" width="7.28515625" style="189" customWidth="1"/>
    <col min="12" max="12" width="10.28515625" style="189" customWidth="1"/>
    <col min="13" max="251" width="11.42578125" style="189"/>
    <col min="252" max="252" width="18.140625" style="189" customWidth="1"/>
    <col min="253" max="254" width="7.28515625" style="189" bestFit="1" customWidth="1"/>
    <col min="255" max="256" width="7.28515625" style="189" customWidth="1"/>
    <col min="257" max="258" width="7.28515625" style="189" bestFit="1" customWidth="1"/>
    <col min="259" max="261" width="7.28515625" style="189" customWidth="1"/>
    <col min="262" max="267" width="0" style="189" hidden="1" customWidth="1"/>
    <col min="268" max="268" width="10.28515625" style="189" customWidth="1"/>
    <col min="269" max="507" width="11.42578125" style="189"/>
    <col min="508" max="508" width="18.140625" style="189" customWidth="1"/>
    <col min="509" max="510" width="7.28515625" style="189" bestFit="1" customWidth="1"/>
    <col min="511" max="512" width="7.28515625" style="189" customWidth="1"/>
    <col min="513" max="514" width="7.28515625" style="189" bestFit="1" customWidth="1"/>
    <col min="515" max="517" width="7.28515625" style="189" customWidth="1"/>
    <col min="518" max="523" width="0" style="189" hidden="1" customWidth="1"/>
    <col min="524" max="524" width="10.28515625" style="189" customWidth="1"/>
    <col min="525" max="763" width="11.42578125" style="189"/>
    <col min="764" max="764" width="18.140625" style="189" customWidth="1"/>
    <col min="765" max="766" width="7.28515625" style="189" bestFit="1" customWidth="1"/>
    <col min="767" max="768" width="7.28515625" style="189" customWidth="1"/>
    <col min="769" max="770" width="7.28515625" style="189" bestFit="1" customWidth="1"/>
    <col min="771" max="773" width="7.28515625" style="189" customWidth="1"/>
    <col min="774" max="779" width="0" style="189" hidden="1" customWidth="1"/>
    <col min="780" max="780" width="10.28515625" style="189" customWidth="1"/>
    <col min="781" max="1019" width="11.42578125" style="189"/>
    <col min="1020" max="1020" width="18.140625" style="189" customWidth="1"/>
    <col min="1021" max="1022" width="7.28515625" style="189" bestFit="1" customWidth="1"/>
    <col min="1023" max="1024" width="7.28515625" style="189" customWidth="1"/>
    <col min="1025" max="1026" width="7.28515625" style="189" bestFit="1" customWidth="1"/>
    <col min="1027" max="1029" width="7.28515625" style="189" customWidth="1"/>
    <col min="1030" max="1035" width="0" style="189" hidden="1" customWidth="1"/>
    <col min="1036" max="1036" width="10.28515625" style="189" customWidth="1"/>
    <col min="1037" max="1275" width="11.42578125" style="189"/>
    <col min="1276" max="1276" width="18.140625" style="189" customWidth="1"/>
    <col min="1277" max="1278" width="7.28515625" style="189" bestFit="1" customWidth="1"/>
    <col min="1279" max="1280" width="7.28515625" style="189" customWidth="1"/>
    <col min="1281" max="1282" width="7.28515625" style="189" bestFit="1" customWidth="1"/>
    <col min="1283" max="1285" width="7.28515625" style="189" customWidth="1"/>
    <col min="1286" max="1291" width="0" style="189" hidden="1" customWidth="1"/>
    <col min="1292" max="1292" width="10.28515625" style="189" customWidth="1"/>
    <col min="1293" max="1531" width="11.42578125" style="189"/>
    <col min="1532" max="1532" width="18.140625" style="189" customWidth="1"/>
    <col min="1533" max="1534" width="7.28515625" style="189" bestFit="1" customWidth="1"/>
    <col min="1535" max="1536" width="7.28515625" style="189" customWidth="1"/>
    <col min="1537" max="1538" width="7.28515625" style="189" bestFit="1" customWidth="1"/>
    <col min="1539" max="1541" width="7.28515625" style="189" customWidth="1"/>
    <col min="1542" max="1547" width="0" style="189" hidden="1" customWidth="1"/>
    <col min="1548" max="1548" width="10.28515625" style="189" customWidth="1"/>
    <col min="1549" max="1787" width="11.42578125" style="189"/>
    <col min="1788" max="1788" width="18.140625" style="189" customWidth="1"/>
    <col min="1789" max="1790" width="7.28515625" style="189" bestFit="1" customWidth="1"/>
    <col min="1791" max="1792" width="7.28515625" style="189" customWidth="1"/>
    <col min="1793" max="1794" width="7.28515625" style="189" bestFit="1" customWidth="1"/>
    <col min="1795" max="1797" width="7.28515625" style="189" customWidth="1"/>
    <col min="1798" max="1803" width="0" style="189" hidden="1" customWidth="1"/>
    <col min="1804" max="1804" width="10.28515625" style="189" customWidth="1"/>
    <col min="1805" max="2043" width="11.42578125" style="189"/>
    <col min="2044" max="2044" width="18.140625" style="189" customWidth="1"/>
    <col min="2045" max="2046" width="7.28515625" style="189" bestFit="1" customWidth="1"/>
    <col min="2047" max="2048" width="7.28515625" style="189" customWidth="1"/>
    <col min="2049" max="2050" width="7.28515625" style="189" bestFit="1" customWidth="1"/>
    <col min="2051" max="2053" width="7.28515625" style="189" customWidth="1"/>
    <col min="2054" max="2059" width="0" style="189" hidden="1" customWidth="1"/>
    <col min="2060" max="2060" width="10.28515625" style="189" customWidth="1"/>
    <col min="2061" max="2299" width="11.42578125" style="189"/>
    <col min="2300" max="2300" width="18.140625" style="189" customWidth="1"/>
    <col min="2301" max="2302" width="7.28515625" style="189" bestFit="1" customWidth="1"/>
    <col min="2303" max="2304" width="7.28515625" style="189" customWidth="1"/>
    <col min="2305" max="2306" width="7.28515625" style="189" bestFit="1" customWidth="1"/>
    <col min="2307" max="2309" width="7.28515625" style="189" customWidth="1"/>
    <col min="2310" max="2315" width="0" style="189" hidden="1" customWidth="1"/>
    <col min="2316" max="2316" width="10.28515625" style="189" customWidth="1"/>
    <col min="2317" max="2555" width="11.42578125" style="189"/>
    <col min="2556" max="2556" width="18.140625" style="189" customWidth="1"/>
    <col min="2557" max="2558" width="7.28515625" style="189" bestFit="1" customWidth="1"/>
    <col min="2559" max="2560" width="7.28515625" style="189" customWidth="1"/>
    <col min="2561" max="2562" width="7.28515625" style="189" bestFit="1" customWidth="1"/>
    <col min="2563" max="2565" width="7.28515625" style="189" customWidth="1"/>
    <col min="2566" max="2571" width="0" style="189" hidden="1" customWidth="1"/>
    <col min="2572" max="2572" width="10.28515625" style="189" customWidth="1"/>
    <col min="2573" max="2811" width="11.42578125" style="189"/>
    <col min="2812" max="2812" width="18.140625" style="189" customWidth="1"/>
    <col min="2813" max="2814" width="7.28515625" style="189" bestFit="1" customWidth="1"/>
    <col min="2815" max="2816" width="7.28515625" style="189" customWidth="1"/>
    <col min="2817" max="2818" width="7.28515625" style="189" bestFit="1" customWidth="1"/>
    <col min="2819" max="2821" width="7.28515625" style="189" customWidth="1"/>
    <col min="2822" max="2827" width="0" style="189" hidden="1" customWidth="1"/>
    <col min="2828" max="2828" width="10.28515625" style="189" customWidth="1"/>
    <col min="2829" max="3067" width="11.42578125" style="189"/>
    <col min="3068" max="3068" width="18.140625" style="189" customWidth="1"/>
    <col min="3069" max="3070" width="7.28515625" style="189" bestFit="1" customWidth="1"/>
    <col min="3071" max="3072" width="7.28515625" style="189" customWidth="1"/>
    <col min="3073" max="3074" width="7.28515625" style="189" bestFit="1" customWidth="1"/>
    <col min="3075" max="3077" width="7.28515625" style="189" customWidth="1"/>
    <col min="3078" max="3083" width="0" style="189" hidden="1" customWidth="1"/>
    <col min="3084" max="3084" width="10.28515625" style="189" customWidth="1"/>
    <col min="3085" max="3323" width="11.42578125" style="189"/>
    <col min="3324" max="3324" width="18.140625" style="189" customWidth="1"/>
    <col min="3325" max="3326" width="7.28515625" style="189" bestFit="1" customWidth="1"/>
    <col min="3327" max="3328" width="7.28515625" style="189" customWidth="1"/>
    <col min="3329" max="3330" width="7.28515625" style="189" bestFit="1" customWidth="1"/>
    <col min="3331" max="3333" width="7.28515625" style="189" customWidth="1"/>
    <col min="3334" max="3339" width="0" style="189" hidden="1" customWidth="1"/>
    <col min="3340" max="3340" width="10.28515625" style="189" customWidth="1"/>
    <col min="3341" max="3579" width="11.42578125" style="189"/>
    <col min="3580" max="3580" width="18.140625" style="189" customWidth="1"/>
    <col min="3581" max="3582" width="7.28515625" style="189" bestFit="1" customWidth="1"/>
    <col min="3583" max="3584" width="7.28515625" style="189" customWidth="1"/>
    <col min="3585" max="3586" width="7.28515625" style="189" bestFit="1" customWidth="1"/>
    <col min="3587" max="3589" width="7.28515625" style="189" customWidth="1"/>
    <col min="3590" max="3595" width="0" style="189" hidden="1" customWidth="1"/>
    <col min="3596" max="3596" width="10.28515625" style="189" customWidth="1"/>
    <col min="3597" max="3835" width="11.42578125" style="189"/>
    <col min="3836" max="3836" width="18.140625" style="189" customWidth="1"/>
    <col min="3837" max="3838" width="7.28515625" style="189" bestFit="1" customWidth="1"/>
    <col min="3839" max="3840" width="7.28515625" style="189" customWidth="1"/>
    <col min="3841" max="3842" width="7.28515625" style="189" bestFit="1" customWidth="1"/>
    <col min="3843" max="3845" width="7.28515625" style="189" customWidth="1"/>
    <col min="3846" max="3851" width="0" style="189" hidden="1" customWidth="1"/>
    <col min="3852" max="3852" width="10.28515625" style="189" customWidth="1"/>
    <col min="3853" max="4091" width="11.42578125" style="189"/>
    <col min="4092" max="4092" width="18.140625" style="189" customWidth="1"/>
    <col min="4093" max="4094" width="7.28515625" style="189" bestFit="1" customWidth="1"/>
    <col min="4095" max="4096" width="7.28515625" style="189" customWidth="1"/>
    <col min="4097" max="4098" width="7.28515625" style="189" bestFit="1" customWidth="1"/>
    <col min="4099" max="4101" width="7.28515625" style="189" customWidth="1"/>
    <col min="4102" max="4107" width="0" style="189" hidden="1" customWidth="1"/>
    <col min="4108" max="4108" width="10.28515625" style="189" customWidth="1"/>
    <col min="4109" max="4347" width="11.42578125" style="189"/>
    <col min="4348" max="4348" width="18.140625" style="189" customWidth="1"/>
    <col min="4349" max="4350" width="7.28515625" style="189" bestFit="1" customWidth="1"/>
    <col min="4351" max="4352" width="7.28515625" style="189" customWidth="1"/>
    <col min="4353" max="4354" width="7.28515625" style="189" bestFit="1" customWidth="1"/>
    <col min="4355" max="4357" width="7.28515625" style="189" customWidth="1"/>
    <col min="4358" max="4363" width="0" style="189" hidden="1" customWidth="1"/>
    <col min="4364" max="4364" width="10.28515625" style="189" customWidth="1"/>
    <col min="4365" max="4603" width="11.42578125" style="189"/>
    <col min="4604" max="4604" width="18.140625" style="189" customWidth="1"/>
    <col min="4605" max="4606" width="7.28515625" style="189" bestFit="1" customWidth="1"/>
    <col min="4607" max="4608" width="7.28515625" style="189" customWidth="1"/>
    <col min="4609" max="4610" width="7.28515625" style="189" bestFit="1" customWidth="1"/>
    <col min="4611" max="4613" width="7.28515625" style="189" customWidth="1"/>
    <col min="4614" max="4619" width="0" style="189" hidden="1" customWidth="1"/>
    <col min="4620" max="4620" width="10.28515625" style="189" customWidth="1"/>
    <col min="4621" max="4859" width="11.42578125" style="189"/>
    <col min="4860" max="4860" width="18.140625" style="189" customWidth="1"/>
    <col min="4861" max="4862" width="7.28515625" style="189" bestFit="1" customWidth="1"/>
    <col min="4863" max="4864" width="7.28515625" style="189" customWidth="1"/>
    <col min="4865" max="4866" width="7.28515625" style="189" bestFit="1" customWidth="1"/>
    <col min="4867" max="4869" width="7.28515625" style="189" customWidth="1"/>
    <col min="4870" max="4875" width="0" style="189" hidden="1" customWidth="1"/>
    <col min="4876" max="4876" width="10.28515625" style="189" customWidth="1"/>
    <col min="4877" max="5115" width="11.42578125" style="189"/>
    <col min="5116" max="5116" width="18.140625" style="189" customWidth="1"/>
    <col min="5117" max="5118" width="7.28515625" style="189" bestFit="1" customWidth="1"/>
    <col min="5119" max="5120" width="7.28515625" style="189" customWidth="1"/>
    <col min="5121" max="5122" width="7.28515625" style="189" bestFit="1" customWidth="1"/>
    <col min="5123" max="5125" width="7.28515625" style="189" customWidth="1"/>
    <col min="5126" max="5131" width="0" style="189" hidden="1" customWidth="1"/>
    <col min="5132" max="5132" width="10.28515625" style="189" customWidth="1"/>
    <col min="5133" max="5371" width="11.42578125" style="189"/>
    <col min="5372" max="5372" width="18.140625" style="189" customWidth="1"/>
    <col min="5373" max="5374" width="7.28515625" style="189" bestFit="1" customWidth="1"/>
    <col min="5375" max="5376" width="7.28515625" style="189" customWidth="1"/>
    <col min="5377" max="5378" width="7.28515625" style="189" bestFit="1" customWidth="1"/>
    <col min="5379" max="5381" width="7.28515625" style="189" customWidth="1"/>
    <col min="5382" max="5387" width="0" style="189" hidden="1" customWidth="1"/>
    <col min="5388" max="5388" width="10.28515625" style="189" customWidth="1"/>
    <col min="5389" max="5627" width="11.42578125" style="189"/>
    <col min="5628" max="5628" width="18.140625" style="189" customWidth="1"/>
    <col min="5629" max="5630" width="7.28515625" style="189" bestFit="1" customWidth="1"/>
    <col min="5631" max="5632" width="7.28515625" style="189" customWidth="1"/>
    <col min="5633" max="5634" width="7.28515625" style="189" bestFit="1" customWidth="1"/>
    <col min="5635" max="5637" width="7.28515625" style="189" customWidth="1"/>
    <col min="5638" max="5643" width="0" style="189" hidden="1" customWidth="1"/>
    <col min="5644" max="5644" width="10.28515625" style="189" customWidth="1"/>
    <col min="5645" max="5883" width="11.42578125" style="189"/>
    <col min="5884" max="5884" width="18.140625" style="189" customWidth="1"/>
    <col min="5885" max="5886" width="7.28515625" style="189" bestFit="1" customWidth="1"/>
    <col min="5887" max="5888" width="7.28515625" style="189" customWidth="1"/>
    <col min="5889" max="5890" width="7.28515625" style="189" bestFit="1" customWidth="1"/>
    <col min="5891" max="5893" width="7.28515625" style="189" customWidth="1"/>
    <col min="5894" max="5899" width="0" style="189" hidden="1" customWidth="1"/>
    <col min="5900" max="5900" width="10.28515625" style="189" customWidth="1"/>
    <col min="5901" max="6139" width="11.42578125" style="189"/>
    <col min="6140" max="6140" width="18.140625" style="189" customWidth="1"/>
    <col min="6141" max="6142" width="7.28515625" style="189" bestFit="1" customWidth="1"/>
    <col min="6143" max="6144" width="7.28515625" style="189" customWidth="1"/>
    <col min="6145" max="6146" width="7.28515625" style="189" bestFit="1" customWidth="1"/>
    <col min="6147" max="6149" width="7.28515625" style="189" customWidth="1"/>
    <col min="6150" max="6155" width="0" style="189" hidden="1" customWidth="1"/>
    <col min="6156" max="6156" width="10.28515625" style="189" customWidth="1"/>
    <col min="6157" max="6395" width="11.42578125" style="189"/>
    <col min="6396" max="6396" width="18.140625" style="189" customWidth="1"/>
    <col min="6397" max="6398" width="7.28515625" style="189" bestFit="1" customWidth="1"/>
    <col min="6399" max="6400" width="7.28515625" style="189" customWidth="1"/>
    <col min="6401" max="6402" width="7.28515625" style="189" bestFit="1" customWidth="1"/>
    <col min="6403" max="6405" width="7.28515625" style="189" customWidth="1"/>
    <col min="6406" max="6411" width="0" style="189" hidden="1" customWidth="1"/>
    <col min="6412" max="6412" width="10.28515625" style="189" customWidth="1"/>
    <col min="6413" max="6651" width="11.42578125" style="189"/>
    <col min="6652" max="6652" width="18.140625" style="189" customWidth="1"/>
    <col min="6653" max="6654" width="7.28515625" style="189" bestFit="1" customWidth="1"/>
    <col min="6655" max="6656" width="7.28515625" style="189" customWidth="1"/>
    <col min="6657" max="6658" width="7.28515625" style="189" bestFit="1" customWidth="1"/>
    <col min="6659" max="6661" width="7.28515625" style="189" customWidth="1"/>
    <col min="6662" max="6667" width="0" style="189" hidden="1" customWidth="1"/>
    <col min="6668" max="6668" width="10.28515625" style="189" customWidth="1"/>
    <col min="6669" max="6907" width="11.42578125" style="189"/>
    <col min="6908" max="6908" width="18.140625" style="189" customWidth="1"/>
    <col min="6909" max="6910" width="7.28515625" style="189" bestFit="1" customWidth="1"/>
    <col min="6911" max="6912" width="7.28515625" style="189" customWidth="1"/>
    <col min="6913" max="6914" width="7.28515625" style="189" bestFit="1" customWidth="1"/>
    <col min="6915" max="6917" width="7.28515625" style="189" customWidth="1"/>
    <col min="6918" max="6923" width="0" style="189" hidden="1" customWidth="1"/>
    <col min="6924" max="6924" width="10.28515625" style="189" customWidth="1"/>
    <col min="6925" max="7163" width="11.42578125" style="189"/>
    <col min="7164" max="7164" width="18.140625" style="189" customWidth="1"/>
    <col min="7165" max="7166" width="7.28515625" style="189" bestFit="1" customWidth="1"/>
    <col min="7167" max="7168" width="7.28515625" style="189" customWidth="1"/>
    <col min="7169" max="7170" width="7.28515625" style="189" bestFit="1" customWidth="1"/>
    <col min="7171" max="7173" width="7.28515625" style="189" customWidth="1"/>
    <col min="7174" max="7179" width="0" style="189" hidden="1" customWidth="1"/>
    <col min="7180" max="7180" width="10.28515625" style="189" customWidth="1"/>
    <col min="7181" max="7419" width="11.42578125" style="189"/>
    <col min="7420" max="7420" width="18.140625" style="189" customWidth="1"/>
    <col min="7421" max="7422" width="7.28515625" style="189" bestFit="1" customWidth="1"/>
    <col min="7423" max="7424" width="7.28515625" style="189" customWidth="1"/>
    <col min="7425" max="7426" width="7.28515625" style="189" bestFit="1" customWidth="1"/>
    <col min="7427" max="7429" width="7.28515625" style="189" customWidth="1"/>
    <col min="7430" max="7435" width="0" style="189" hidden="1" customWidth="1"/>
    <col min="7436" max="7436" width="10.28515625" style="189" customWidth="1"/>
    <col min="7437" max="7675" width="11.42578125" style="189"/>
    <col min="7676" max="7676" width="18.140625" style="189" customWidth="1"/>
    <col min="7677" max="7678" width="7.28515625" style="189" bestFit="1" customWidth="1"/>
    <col min="7679" max="7680" width="7.28515625" style="189" customWidth="1"/>
    <col min="7681" max="7682" width="7.28515625" style="189" bestFit="1" customWidth="1"/>
    <col min="7683" max="7685" width="7.28515625" style="189" customWidth="1"/>
    <col min="7686" max="7691" width="0" style="189" hidden="1" customWidth="1"/>
    <col min="7692" max="7692" width="10.28515625" style="189" customWidth="1"/>
    <col min="7693" max="7931" width="11.42578125" style="189"/>
    <col min="7932" max="7932" width="18.140625" style="189" customWidth="1"/>
    <col min="7933" max="7934" width="7.28515625" style="189" bestFit="1" customWidth="1"/>
    <col min="7935" max="7936" width="7.28515625" style="189" customWidth="1"/>
    <col min="7937" max="7938" width="7.28515625" style="189" bestFit="1" customWidth="1"/>
    <col min="7939" max="7941" width="7.28515625" style="189" customWidth="1"/>
    <col min="7942" max="7947" width="0" style="189" hidden="1" customWidth="1"/>
    <col min="7948" max="7948" width="10.28515625" style="189" customWidth="1"/>
    <col min="7949" max="8187" width="11.42578125" style="189"/>
    <col min="8188" max="8188" width="18.140625" style="189" customWidth="1"/>
    <col min="8189" max="8190" width="7.28515625" style="189" bestFit="1" customWidth="1"/>
    <col min="8191" max="8192" width="7.28515625" style="189" customWidth="1"/>
    <col min="8193" max="8194" width="7.28515625" style="189" bestFit="1" customWidth="1"/>
    <col min="8195" max="8197" width="7.28515625" style="189" customWidth="1"/>
    <col min="8198" max="8203" width="0" style="189" hidden="1" customWidth="1"/>
    <col min="8204" max="8204" width="10.28515625" style="189" customWidth="1"/>
    <col min="8205" max="8443" width="11.42578125" style="189"/>
    <col min="8444" max="8444" width="18.140625" style="189" customWidth="1"/>
    <col min="8445" max="8446" width="7.28515625" style="189" bestFit="1" customWidth="1"/>
    <col min="8447" max="8448" width="7.28515625" style="189" customWidth="1"/>
    <col min="8449" max="8450" width="7.28515625" style="189" bestFit="1" customWidth="1"/>
    <col min="8451" max="8453" width="7.28515625" style="189" customWidth="1"/>
    <col min="8454" max="8459" width="0" style="189" hidden="1" customWidth="1"/>
    <col min="8460" max="8460" width="10.28515625" style="189" customWidth="1"/>
    <col min="8461" max="8699" width="11.42578125" style="189"/>
    <col min="8700" max="8700" width="18.140625" style="189" customWidth="1"/>
    <col min="8701" max="8702" width="7.28515625" style="189" bestFit="1" customWidth="1"/>
    <col min="8703" max="8704" width="7.28515625" style="189" customWidth="1"/>
    <col min="8705" max="8706" width="7.28515625" style="189" bestFit="1" customWidth="1"/>
    <col min="8707" max="8709" width="7.28515625" style="189" customWidth="1"/>
    <col min="8710" max="8715" width="0" style="189" hidden="1" customWidth="1"/>
    <col min="8716" max="8716" width="10.28515625" style="189" customWidth="1"/>
    <col min="8717" max="8955" width="11.42578125" style="189"/>
    <col min="8956" max="8956" width="18.140625" style="189" customWidth="1"/>
    <col min="8957" max="8958" width="7.28515625" style="189" bestFit="1" customWidth="1"/>
    <col min="8959" max="8960" width="7.28515625" style="189" customWidth="1"/>
    <col min="8961" max="8962" width="7.28515625" style="189" bestFit="1" customWidth="1"/>
    <col min="8963" max="8965" width="7.28515625" style="189" customWidth="1"/>
    <col min="8966" max="8971" width="0" style="189" hidden="1" customWidth="1"/>
    <col min="8972" max="8972" width="10.28515625" style="189" customWidth="1"/>
    <col min="8973" max="9211" width="11.42578125" style="189"/>
    <col min="9212" max="9212" width="18.140625" style="189" customWidth="1"/>
    <col min="9213" max="9214" width="7.28515625" style="189" bestFit="1" customWidth="1"/>
    <col min="9215" max="9216" width="7.28515625" style="189" customWidth="1"/>
    <col min="9217" max="9218" width="7.28515625" style="189" bestFit="1" customWidth="1"/>
    <col min="9219" max="9221" width="7.28515625" style="189" customWidth="1"/>
    <col min="9222" max="9227" width="0" style="189" hidden="1" customWidth="1"/>
    <col min="9228" max="9228" width="10.28515625" style="189" customWidth="1"/>
    <col min="9229" max="9467" width="11.42578125" style="189"/>
    <col min="9468" max="9468" width="18.140625" style="189" customWidth="1"/>
    <col min="9469" max="9470" width="7.28515625" style="189" bestFit="1" customWidth="1"/>
    <col min="9471" max="9472" width="7.28515625" style="189" customWidth="1"/>
    <col min="9473" max="9474" width="7.28515625" style="189" bestFit="1" customWidth="1"/>
    <col min="9475" max="9477" width="7.28515625" style="189" customWidth="1"/>
    <col min="9478" max="9483" width="0" style="189" hidden="1" customWidth="1"/>
    <col min="9484" max="9484" width="10.28515625" style="189" customWidth="1"/>
    <col min="9485" max="9723" width="11.42578125" style="189"/>
    <col min="9724" max="9724" width="18.140625" style="189" customWidth="1"/>
    <col min="9725" max="9726" width="7.28515625" style="189" bestFit="1" customWidth="1"/>
    <col min="9727" max="9728" width="7.28515625" style="189" customWidth="1"/>
    <col min="9729" max="9730" width="7.28515625" style="189" bestFit="1" customWidth="1"/>
    <col min="9731" max="9733" width="7.28515625" style="189" customWidth="1"/>
    <col min="9734" max="9739" width="0" style="189" hidden="1" customWidth="1"/>
    <col min="9740" max="9740" width="10.28515625" style="189" customWidth="1"/>
    <col min="9741" max="9979" width="11.42578125" style="189"/>
    <col min="9980" max="9980" width="18.140625" style="189" customWidth="1"/>
    <col min="9981" max="9982" width="7.28515625" style="189" bestFit="1" customWidth="1"/>
    <col min="9983" max="9984" width="7.28515625" style="189" customWidth="1"/>
    <col min="9985" max="9986" width="7.28515625" style="189" bestFit="1" customWidth="1"/>
    <col min="9987" max="9989" width="7.28515625" style="189" customWidth="1"/>
    <col min="9990" max="9995" width="0" style="189" hidden="1" customWidth="1"/>
    <col min="9996" max="9996" width="10.28515625" style="189" customWidth="1"/>
    <col min="9997" max="10235" width="11.42578125" style="189"/>
    <col min="10236" max="10236" width="18.140625" style="189" customWidth="1"/>
    <col min="10237" max="10238" width="7.28515625" style="189" bestFit="1" customWidth="1"/>
    <col min="10239" max="10240" width="7.28515625" style="189" customWidth="1"/>
    <col min="10241" max="10242" width="7.28515625" style="189" bestFit="1" customWidth="1"/>
    <col min="10243" max="10245" width="7.28515625" style="189" customWidth="1"/>
    <col min="10246" max="10251" width="0" style="189" hidden="1" customWidth="1"/>
    <col min="10252" max="10252" width="10.28515625" style="189" customWidth="1"/>
    <col min="10253" max="10491" width="11.42578125" style="189"/>
    <col min="10492" max="10492" width="18.140625" style="189" customWidth="1"/>
    <col min="10493" max="10494" width="7.28515625" style="189" bestFit="1" customWidth="1"/>
    <col min="10495" max="10496" width="7.28515625" style="189" customWidth="1"/>
    <col min="10497" max="10498" width="7.28515625" style="189" bestFit="1" customWidth="1"/>
    <col min="10499" max="10501" width="7.28515625" style="189" customWidth="1"/>
    <col min="10502" max="10507" width="0" style="189" hidden="1" customWidth="1"/>
    <col min="10508" max="10508" width="10.28515625" style="189" customWidth="1"/>
    <col min="10509" max="10747" width="11.42578125" style="189"/>
    <col min="10748" max="10748" width="18.140625" style="189" customWidth="1"/>
    <col min="10749" max="10750" width="7.28515625" style="189" bestFit="1" customWidth="1"/>
    <col min="10751" max="10752" width="7.28515625" style="189" customWidth="1"/>
    <col min="10753" max="10754" width="7.28515625" style="189" bestFit="1" customWidth="1"/>
    <col min="10755" max="10757" width="7.28515625" style="189" customWidth="1"/>
    <col min="10758" max="10763" width="0" style="189" hidden="1" customWidth="1"/>
    <col min="10764" max="10764" width="10.28515625" style="189" customWidth="1"/>
    <col min="10765" max="11003" width="11.42578125" style="189"/>
    <col min="11004" max="11004" width="18.140625" style="189" customWidth="1"/>
    <col min="11005" max="11006" width="7.28515625" style="189" bestFit="1" customWidth="1"/>
    <col min="11007" max="11008" width="7.28515625" style="189" customWidth="1"/>
    <col min="11009" max="11010" width="7.28515625" style="189" bestFit="1" customWidth="1"/>
    <col min="11011" max="11013" width="7.28515625" style="189" customWidth="1"/>
    <col min="11014" max="11019" width="0" style="189" hidden="1" customWidth="1"/>
    <col min="11020" max="11020" width="10.28515625" style="189" customWidth="1"/>
    <col min="11021" max="11259" width="11.42578125" style="189"/>
    <col min="11260" max="11260" width="18.140625" style="189" customWidth="1"/>
    <col min="11261" max="11262" width="7.28515625" style="189" bestFit="1" customWidth="1"/>
    <col min="11263" max="11264" width="7.28515625" style="189" customWidth="1"/>
    <col min="11265" max="11266" width="7.28515625" style="189" bestFit="1" customWidth="1"/>
    <col min="11267" max="11269" width="7.28515625" style="189" customWidth="1"/>
    <col min="11270" max="11275" width="0" style="189" hidden="1" customWidth="1"/>
    <col min="11276" max="11276" width="10.28515625" style="189" customWidth="1"/>
    <col min="11277" max="11515" width="11.42578125" style="189"/>
    <col min="11516" max="11516" width="18.140625" style="189" customWidth="1"/>
    <col min="11517" max="11518" width="7.28515625" style="189" bestFit="1" customWidth="1"/>
    <col min="11519" max="11520" width="7.28515625" style="189" customWidth="1"/>
    <col min="11521" max="11522" width="7.28515625" style="189" bestFit="1" customWidth="1"/>
    <col min="11523" max="11525" width="7.28515625" style="189" customWidth="1"/>
    <col min="11526" max="11531" width="0" style="189" hidden="1" customWidth="1"/>
    <col min="11532" max="11532" width="10.28515625" style="189" customWidth="1"/>
    <col min="11533" max="11771" width="11.42578125" style="189"/>
    <col min="11772" max="11772" width="18.140625" style="189" customWidth="1"/>
    <col min="11773" max="11774" width="7.28515625" style="189" bestFit="1" customWidth="1"/>
    <col min="11775" max="11776" width="7.28515625" style="189" customWidth="1"/>
    <col min="11777" max="11778" width="7.28515625" style="189" bestFit="1" customWidth="1"/>
    <col min="11779" max="11781" width="7.28515625" style="189" customWidth="1"/>
    <col min="11782" max="11787" width="0" style="189" hidden="1" customWidth="1"/>
    <col min="11788" max="11788" width="10.28515625" style="189" customWidth="1"/>
    <col min="11789" max="12027" width="11.42578125" style="189"/>
    <col min="12028" max="12028" width="18.140625" style="189" customWidth="1"/>
    <col min="12029" max="12030" width="7.28515625" style="189" bestFit="1" customWidth="1"/>
    <col min="12031" max="12032" width="7.28515625" style="189" customWidth="1"/>
    <col min="12033" max="12034" width="7.28515625" style="189" bestFit="1" customWidth="1"/>
    <col min="12035" max="12037" width="7.28515625" style="189" customWidth="1"/>
    <col min="12038" max="12043" width="0" style="189" hidden="1" customWidth="1"/>
    <col min="12044" max="12044" width="10.28515625" style="189" customWidth="1"/>
    <col min="12045" max="12283" width="11.42578125" style="189"/>
    <col min="12284" max="12284" width="18.140625" style="189" customWidth="1"/>
    <col min="12285" max="12286" width="7.28515625" style="189" bestFit="1" customWidth="1"/>
    <col min="12287" max="12288" width="7.28515625" style="189" customWidth="1"/>
    <col min="12289" max="12290" width="7.28515625" style="189" bestFit="1" customWidth="1"/>
    <col min="12291" max="12293" width="7.28515625" style="189" customWidth="1"/>
    <col min="12294" max="12299" width="0" style="189" hidden="1" customWidth="1"/>
    <col min="12300" max="12300" width="10.28515625" style="189" customWidth="1"/>
    <col min="12301" max="12539" width="11.42578125" style="189"/>
    <col min="12540" max="12540" width="18.140625" style="189" customWidth="1"/>
    <col min="12541" max="12542" width="7.28515625" style="189" bestFit="1" customWidth="1"/>
    <col min="12543" max="12544" width="7.28515625" style="189" customWidth="1"/>
    <col min="12545" max="12546" width="7.28515625" style="189" bestFit="1" customWidth="1"/>
    <col min="12547" max="12549" width="7.28515625" style="189" customWidth="1"/>
    <col min="12550" max="12555" width="0" style="189" hidden="1" customWidth="1"/>
    <col min="12556" max="12556" width="10.28515625" style="189" customWidth="1"/>
    <col min="12557" max="12795" width="11.42578125" style="189"/>
    <col min="12796" max="12796" width="18.140625" style="189" customWidth="1"/>
    <col min="12797" max="12798" width="7.28515625" style="189" bestFit="1" customWidth="1"/>
    <col min="12799" max="12800" width="7.28515625" style="189" customWidth="1"/>
    <col min="12801" max="12802" width="7.28515625" style="189" bestFit="1" customWidth="1"/>
    <col min="12803" max="12805" width="7.28515625" style="189" customWidth="1"/>
    <col min="12806" max="12811" width="0" style="189" hidden="1" customWidth="1"/>
    <col min="12812" max="12812" width="10.28515625" style="189" customWidth="1"/>
    <col min="12813" max="13051" width="11.42578125" style="189"/>
    <col min="13052" max="13052" width="18.140625" style="189" customWidth="1"/>
    <col min="13053" max="13054" width="7.28515625" style="189" bestFit="1" customWidth="1"/>
    <col min="13055" max="13056" width="7.28515625" style="189" customWidth="1"/>
    <col min="13057" max="13058" width="7.28515625" style="189" bestFit="1" customWidth="1"/>
    <col min="13059" max="13061" width="7.28515625" style="189" customWidth="1"/>
    <col min="13062" max="13067" width="0" style="189" hidden="1" customWidth="1"/>
    <col min="13068" max="13068" width="10.28515625" style="189" customWidth="1"/>
    <col min="13069" max="13307" width="11.42578125" style="189"/>
    <col min="13308" max="13308" width="18.140625" style="189" customWidth="1"/>
    <col min="13309" max="13310" width="7.28515625" style="189" bestFit="1" customWidth="1"/>
    <col min="13311" max="13312" width="7.28515625" style="189" customWidth="1"/>
    <col min="13313" max="13314" width="7.28515625" style="189" bestFit="1" customWidth="1"/>
    <col min="13315" max="13317" width="7.28515625" style="189" customWidth="1"/>
    <col min="13318" max="13323" width="0" style="189" hidden="1" customWidth="1"/>
    <col min="13324" max="13324" width="10.28515625" style="189" customWidth="1"/>
    <col min="13325" max="13563" width="11.42578125" style="189"/>
    <col min="13564" max="13564" width="18.140625" style="189" customWidth="1"/>
    <col min="13565" max="13566" width="7.28515625" style="189" bestFit="1" customWidth="1"/>
    <col min="13567" max="13568" width="7.28515625" style="189" customWidth="1"/>
    <col min="13569" max="13570" width="7.28515625" style="189" bestFit="1" customWidth="1"/>
    <col min="13571" max="13573" width="7.28515625" style="189" customWidth="1"/>
    <col min="13574" max="13579" width="0" style="189" hidden="1" customWidth="1"/>
    <col min="13580" max="13580" width="10.28515625" style="189" customWidth="1"/>
    <col min="13581" max="13819" width="11.42578125" style="189"/>
    <col min="13820" max="13820" width="18.140625" style="189" customWidth="1"/>
    <col min="13821" max="13822" width="7.28515625" style="189" bestFit="1" customWidth="1"/>
    <col min="13823" max="13824" width="7.28515625" style="189" customWidth="1"/>
    <col min="13825" max="13826" width="7.28515625" style="189" bestFit="1" customWidth="1"/>
    <col min="13827" max="13829" width="7.28515625" style="189" customWidth="1"/>
    <col min="13830" max="13835" width="0" style="189" hidden="1" customWidth="1"/>
    <col min="13836" max="13836" width="10.28515625" style="189" customWidth="1"/>
    <col min="13837" max="14075" width="11.42578125" style="189"/>
    <col min="14076" max="14076" width="18.140625" style="189" customWidth="1"/>
    <col min="14077" max="14078" width="7.28515625" style="189" bestFit="1" customWidth="1"/>
    <col min="14079" max="14080" width="7.28515625" style="189" customWidth="1"/>
    <col min="14081" max="14082" width="7.28515625" style="189" bestFit="1" customWidth="1"/>
    <col min="14083" max="14085" width="7.28515625" style="189" customWidth="1"/>
    <col min="14086" max="14091" width="0" style="189" hidden="1" customWidth="1"/>
    <col min="14092" max="14092" width="10.28515625" style="189" customWidth="1"/>
    <col min="14093" max="14331" width="11.42578125" style="189"/>
    <col min="14332" max="14332" width="18.140625" style="189" customWidth="1"/>
    <col min="14333" max="14334" width="7.28515625" style="189" bestFit="1" customWidth="1"/>
    <col min="14335" max="14336" width="7.28515625" style="189" customWidth="1"/>
    <col min="14337" max="14338" width="7.28515625" style="189" bestFit="1" customWidth="1"/>
    <col min="14339" max="14341" width="7.28515625" style="189" customWidth="1"/>
    <col min="14342" max="14347" width="0" style="189" hidden="1" customWidth="1"/>
    <col min="14348" max="14348" width="10.28515625" style="189" customWidth="1"/>
    <col min="14349" max="14587" width="11.42578125" style="189"/>
    <col min="14588" max="14588" width="18.140625" style="189" customWidth="1"/>
    <col min="14589" max="14590" width="7.28515625" style="189" bestFit="1" customWidth="1"/>
    <col min="14591" max="14592" width="7.28515625" style="189" customWidth="1"/>
    <col min="14593" max="14594" width="7.28515625" style="189" bestFit="1" customWidth="1"/>
    <col min="14595" max="14597" width="7.28515625" style="189" customWidth="1"/>
    <col min="14598" max="14603" width="0" style="189" hidden="1" customWidth="1"/>
    <col min="14604" max="14604" width="10.28515625" style="189" customWidth="1"/>
    <col min="14605" max="14843" width="11.42578125" style="189"/>
    <col min="14844" max="14844" width="18.140625" style="189" customWidth="1"/>
    <col min="14845" max="14846" width="7.28515625" style="189" bestFit="1" customWidth="1"/>
    <col min="14847" max="14848" width="7.28515625" style="189" customWidth="1"/>
    <col min="14849" max="14850" width="7.28515625" style="189" bestFit="1" customWidth="1"/>
    <col min="14851" max="14853" width="7.28515625" style="189" customWidth="1"/>
    <col min="14854" max="14859" width="0" style="189" hidden="1" customWidth="1"/>
    <col min="14860" max="14860" width="10.28515625" style="189" customWidth="1"/>
    <col min="14861" max="15099" width="11.42578125" style="189"/>
    <col min="15100" max="15100" width="18.140625" style="189" customWidth="1"/>
    <col min="15101" max="15102" width="7.28515625" style="189" bestFit="1" customWidth="1"/>
    <col min="15103" max="15104" width="7.28515625" style="189" customWidth="1"/>
    <col min="15105" max="15106" width="7.28515625" style="189" bestFit="1" customWidth="1"/>
    <col min="15107" max="15109" width="7.28515625" style="189" customWidth="1"/>
    <col min="15110" max="15115" width="0" style="189" hidden="1" customWidth="1"/>
    <col min="15116" max="15116" width="10.28515625" style="189" customWidth="1"/>
    <col min="15117" max="15355" width="11.42578125" style="189"/>
    <col min="15356" max="15356" width="18.140625" style="189" customWidth="1"/>
    <col min="15357" max="15358" width="7.28515625" style="189" bestFit="1" customWidth="1"/>
    <col min="15359" max="15360" width="7.28515625" style="189" customWidth="1"/>
    <col min="15361" max="15362" width="7.28515625" style="189" bestFit="1" customWidth="1"/>
    <col min="15363" max="15365" width="7.28515625" style="189" customWidth="1"/>
    <col min="15366" max="15371" width="0" style="189" hidden="1" customWidth="1"/>
    <col min="15372" max="15372" width="10.28515625" style="189" customWidth="1"/>
    <col min="15373" max="15611" width="11.42578125" style="189"/>
    <col min="15612" max="15612" width="18.140625" style="189" customWidth="1"/>
    <col min="15613" max="15614" width="7.28515625" style="189" bestFit="1" customWidth="1"/>
    <col min="15615" max="15616" width="7.28515625" style="189" customWidth="1"/>
    <col min="15617" max="15618" width="7.28515625" style="189" bestFit="1" customWidth="1"/>
    <col min="15619" max="15621" width="7.28515625" style="189" customWidth="1"/>
    <col min="15622" max="15627" width="0" style="189" hidden="1" customWidth="1"/>
    <col min="15628" max="15628" width="10.28515625" style="189" customWidth="1"/>
    <col min="15629" max="15867" width="11.42578125" style="189"/>
    <col min="15868" max="15868" width="18.140625" style="189" customWidth="1"/>
    <col min="15869" max="15870" width="7.28515625" style="189" bestFit="1" customWidth="1"/>
    <col min="15871" max="15872" width="7.28515625" style="189" customWidth="1"/>
    <col min="15873" max="15874" width="7.28515625" style="189" bestFit="1" customWidth="1"/>
    <col min="15875" max="15877" width="7.28515625" style="189" customWidth="1"/>
    <col min="15878" max="15883" width="0" style="189" hidden="1" customWidth="1"/>
    <col min="15884" max="15884" width="10.28515625" style="189" customWidth="1"/>
    <col min="15885" max="16123" width="11.42578125" style="189"/>
    <col min="16124" max="16124" width="18.140625" style="189" customWidth="1"/>
    <col min="16125" max="16126" width="7.28515625" style="189" bestFit="1" customWidth="1"/>
    <col min="16127" max="16128" width="7.28515625" style="189" customWidth="1"/>
    <col min="16129" max="16130" width="7.28515625" style="189" bestFit="1" customWidth="1"/>
    <col min="16131" max="16133" width="7.28515625" style="189" customWidth="1"/>
    <col min="16134" max="16139" width="0" style="189" hidden="1" customWidth="1"/>
    <col min="16140" max="16140" width="10.28515625" style="189" customWidth="1"/>
    <col min="16141" max="16384" width="11.42578125" style="189"/>
  </cols>
  <sheetData>
    <row r="1" spans="1:16" s="190" customFormat="1" x14ac:dyDescent="0.2"/>
    <row r="2" spans="1:16" s="190" customFormat="1" x14ac:dyDescent="0.2">
      <c r="A2" s="217" t="s">
        <v>121</v>
      </c>
    </row>
    <row r="3" spans="1:16" s="190" customFormat="1" x14ac:dyDescent="0.2">
      <c r="A3" s="217" t="s">
        <v>122</v>
      </c>
    </row>
    <row r="4" spans="1:16" s="190" customFormat="1" x14ac:dyDescent="0.2"/>
    <row r="5" spans="1:16" s="190" customFormat="1" ht="12.75" x14ac:dyDescent="0.2">
      <c r="B5" s="425" t="s">
        <v>97</v>
      </c>
      <c r="C5" s="425"/>
      <c r="D5" s="425"/>
      <c r="E5" s="425"/>
      <c r="F5" s="425"/>
      <c r="G5" s="425"/>
      <c r="H5" s="425"/>
      <c r="I5" s="425"/>
      <c r="J5" s="425"/>
      <c r="K5" s="425"/>
      <c r="M5" s="390" t="s">
        <v>595</v>
      </c>
      <c r="O5" s="360"/>
    </row>
    <row r="6" spans="1:16" s="190" customFormat="1" ht="12.75" x14ac:dyDescent="0.2">
      <c r="B6" s="438" t="str">
        <f>'Solicitudes Regiones'!$B$6:$P$6</f>
        <v>Acumuladas de julio de 2008 a septiembre de 2018</v>
      </c>
      <c r="C6" s="438"/>
      <c r="D6" s="438"/>
      <c r="E6" s="438"/>
      <c r="F6" s="438"/>
      <c r="G6" s="438"/>
      <c r="H6" s="438"/>
      <c r="I6" s="438"/>
      <c r="J6" s="438"/>
      <c r="K6" s="438"/>
    </row>
    <row r="7" spans="1:16" x14ac:dyDescent="0.2">
      <c r="B7" s="191"/>
    </row>
    <row r="8" spans="1:16" ht="15" customHeight="1" x14ac:dyDescent="0.2">
      <c r="B8" s="453" t="s">
        <v>73</v>
      </c>
      <c r="C8" s="453"/>
      <c r="D8" s="453"/>
      <c r="E8" s="453"/>
      <c r="F8" s="453"/>
      <c r="G8" s="453"/>
      <c r="H8" s="453"/>
      <c r="I8" s="453"/>
      <c r="J8" s="453"/>
      <c r="K8" s="453"/>
      <c r="L8" s="202"/>
    </row>
    <row r="9" spans="1:16" ht="21" customHeight="1" x14ac:dyDescent="0.2">
      <c r="B9" s="453" t="s">
        <v>74</v>
      </c>
      <c r="C9" s="453" t="s">
        <v>2</v>
      </c>
      <c r="D9" s="453"/>
      <c r="E9" s="453"/>
      <c r="F9" s="453"/>
      <c r="G9" s="453"/>
      <c r="H9" s="453"/>
      <c r="I9" s="453"/>
      <c r="J9" s="453"/>
      <c r="K9" s="453"/>
    </row>
    <row r="10" spans="1:16" ht="24" x14ac:dyDescent="0.2">
      <c r="B10" s="453"/>
      <c r="C10" s="186" t="s">
        <v>75</v>
      </c>
      <c r="D10" s="186" t="s">
        <v>76</v>
      </c>
      <c r="E10" s="186" t="s">
        <v>77</v>
      </c>
      <c r="F10" s="186" t="s">
        <v>78</v>
      </c>
      <c r="G10" s="186" t="s">
        <v>8</v>
      </c>
      <c r="H10" s="186" t="s">
        <v>79</v>
      </c>
      <c r="I10" s="186" t="s">
        <v>80</v>
      </c>
      <c r="J10" s="186" t="s">
        <v>81</v>
      </c>
      <c r="K10" s="187" t="s">
        <v>46</v>
      </c>
    </row>
    <row r="11" spans="1:16" x14ac:dyDescent="0.2">
      <c r="B11" s="181" t="s">
        <v>151</v>
      </c>
      <c r="C11" s="181">
        <v>3589</v>
      </c>
      <c r="D11" s="181">
        <v>2275</v>
      </c>
      <c r="E11" s="181">
        <f>C11+D11</f>
        <v>5864</v>
      </c>
      <c r="F11" s="182">
        <f>E11/$E$18</f>
        <v>0.64553060325847644</v>
      </c>
      <c r="G11" s="181">
        <v>12401</v>
      </c>
      <c r="H11" s="181">
        <v>913</v>
      </c>
      <c r="I11" s="181">
        <f>G11+H11</f>
        <v>13314</v>
      </c>
      <c r="J11" s="182">
        <f>I11/$I$18</f>
        <v>0.71312265666845209</v>
      </c>
      <c r="K11" s="181">
        <f t="shared" ref="K11:K17" si="0">E11+I11</f>
        <v>19178</v>
      </c>
      <c r="P11" s="194"/>
    </row>
    <row r="12" spans="1:16" x14ac:dyDescent="0.2">
      <c r="B12" s="181" t="s">
        <v>90</v>
      </c>
      <c r="C12" s="181">
        <v>1030</v>
      </c>
      <c r="D12" s="181">
        <v>1222</v>
      </c>
      <c r="E12" s="181">
        <f t="shared" ref="E12:E17" si="1">C12+D12</f>
        <v>2252</v>
      </c>
      <c r="F12" s="182">
        <f t="shared" ref="F12:F17" si="2">E12/$E$18</f>
        <v>0.24790841039189784</v>
      </c>
      <c r="G12" s="181">
        <v>3398</v>
      </c>
      <c r="H12" s="181">
        <v>452</v>
      </c>
      <c r="I12" s="181">
        <f t="shared" ref="I12:I17" si="3">G12+H12</f>
        <v>3850</v>
      </c>
      <c r="J12" s="182">
        <f t="shared" ref="J12:J17" si="4">I12/$I$18</f>
        <v>0.20621317621853241</v>
      </c>
      <c r="K12" s="181">
        <f t="shared" si="0"/>
        <v>6102</v>
      </c>
      <c r="P12" s="194"/>
    </row>
    <row r="13" spans="1:16" x14ac:dyDescent="0.2">
      <c r="B13" s="181" t="s">
        <v>91</v>
      </c>
      <c r="C13" s="181">
        <v>248</v>
      </c>
      <c r="D13" s="181">
        <v>151</v>
      </c>
      <c r="E13" s="181">
        <f t="shared" si="1"/>
        <v>399</v>
      </c>
      <c r="F13" s="182">
        <f t="shared" si="2"/>
        <v>4.3923381770145313E-2</v>
      </c>
      <c r="G13" s="181">
        <v>690</v>
      </c>
      <c r="H13" s="181">
        <v>63</v>
      </c>
      <c r="I13" s="181">
        <f t="shared" si="3"/>
        <v>753</v>
      </c>
      <c r="J13" s="182">
        <f t="shared" si="4"/>
        <v>4.0332083556507768E-2</v>
      </c>
      <c r="K13" s="181">
        <f t="shared" si="0"/>
        <v>1152</v>
      </c>
      <c r="P13" s="194"/>
    </row>
    <row r="14" spans="1:16" x14ac:dyDescent="0.2">
      <c r="B14" s="181" t="s">
        <v>92</v>
      </c>
      <c r="C14" s="181">
        <v>54</v>
      </c>
      <c r="D14" s="181">
        <v>40</v>
      </c>
      <c r="E14" s="181">
        <f t="shared" si="1"/>
        <v>94</v>
      </c>
      <c r="F14" s="182">
        <f t="shared" si="2"/>
        <v>1.0347864376926464E-2</v>
      </c>
      <c r="G14" s="181">
        <v>54</v>
      </c>
      <c r="H14" s="181">
        <v>9</v>
      </c>
      <c r="I14" s="181">
        <f t="shared" si="3"/>
        <v>63</v>
      </c>
      <c r="J14" s="182">
        <f t="shared" si="4"/>
        <v>3.3743974290305302E-3</v>
      </c>
      <c r="K14" s="181">
        <f t="shared" si="0"/>
        <v>157</v>
      </c>
      <c r="P14" s="194"/>
    </row>
    <row r="15" spans="1:16" x14ac:dyDescent="0.2">
      <c r="B15" s="181" t="s">
        <v>93</v>
      </c>
      <c r="C15" s="181">
        <v>53</v>
      </c>
      <c r="D15" s="181">
        <v>33</v>
      </c>
      <c r="E15" s="181">
        <f t="shared" si="1"/>
        <v>86</v>
      </c>
      <c r="F15" s="182">
        <f t="shared" si="2"/>
        <v>9.4671950682518706E-3</v>
      </c>
      <c r="G15" s="181">
        <v>33</v>
      </c>
      <c r="H15" s="181">
        <v>5</v>
      </c>
      <c r="I15" s="181">
        <f t="shared" si="3"/>
        <v>38</v>
      </c>
      <c r="J15" s="182">
        <f t="shared" si="4"/>
        <v>2.0353508302088912E-3</v>
      </c>
      <c r="K15" s="181">
        <f t="shared" si="0"/>
        <v>124</v>
      </c>
      <c r="P15" s="194"/>
    </row>
    <row r="16" spans="1:16" x14ac:dyDescent="0.2">
      <c r="B16" s="181" t="s">
        <v>94</v>
      </c>
      <c r="C16" s="181">
        <v>89</v>
      </c>
      <c r="D16" s="181">
        <v>81</v>
      </c>
      <c r="E16" s="181">
        <f t="shared" si="1"/>
        <v>170</v>
      </c>
      <c r="F16" s="182">
        <f t="shared" si="2"/>
        <v>1.8714222809335095E-2</v>
      </c>
      <c r="G16" s="181">
        <v>207</v>
      </c>
      <c r="H16" s="181">
        <v>19</v>
      </c>
      <c r="I16" s="181">
        <f t="shared" si="3"/>
        <v>226</v>
      </c>
      <c r="J16" s="182">
        <f t="shared" si="4"/>
        <v>1.2104981253347616E-2</v>
      </c>
      <c r="K16" s="181">
        <f t="shared" si="0"/>
        <v>396</v>
      </c>
      <c r="P16" s="194"/>
    </row>
    <row r="17" spans="2:16" x14ac:dyDescent="0.2">
      <c r="B17" s="181" t="s">
        <v>95</v>
      </c>
      <c r="C17" s="181">
        <v>146</v>
      </c>
      <c r="D17" s="181">
        <v>73</v>
      </c>
      <c r="E17" s="181">
        <f t="shared" si="1"/>
        <v>219</v>
      </c>
      <c r="F17" s="182">
        <f t="shared" si="2"/>
        <v>2.4108322324966975E-2</v>
      </c>
      <c r="G17" s="181">
        <v>403</v>
      </c>
      <c r="H17" s="181">
        <v>23</v>
      </c>
      <c r="I17" s="181">
        <f t="shared" si="3"/>
        <v>426</v>
      </c>
      <c r="J17" s="182">
        <f t="shared" si="4"/>
        <v>2.281735404392073E-2</v>
      </c>
      <c r="K17" s="181">
        <f t="shared" si="0"/>
        <v>645</v>
      </c>
      <c r="P17" s="194"/>
    </row>
    <row r="18" spans="2:16" x14ac:dyDescent="0.2">
      <c r="B18" s="183" t="s">
        <v>66</v>
      </c>
      <c r="C18" s="181">
        <f>SUM(C11:C17)</f>
        <v>5209</v>
      </c>
      <c r="D18" s="181">
        <f t="shared" ref="D18:H18" si="5">SUM(D11:D17)</f>
        <v>3875</v>
      </c>
      <c r="E18" s="183">
        <f t="shared" ref="E18" si="6">C18+D18</f>
        <v>9084</v>
      </c>
      <c r="F18" s="184">
        <f t="shared" ref="F18" si="7">E18/$E$18</f>
        <v>1</v>
      </c>
      <c r="G18" s="181">
        <f t="shared" si="5"/>
        <v>17186</v>
      </c>
      <c r="H18" s="181">
        <f t="shared" si="5"/>
        <v>1484</v>
      </c>
      <c r="I18" s="183">
        <f t="shared" ref="I18" si="8">G18+H18</f>
        <v>18670</v>
      </c>
      <c r="J18" s="185">
        <f t="shared" ref="J18" si="9">I18/$I$18</f>
        <v>1</v>
      </c>
      <c r="K18" s="183">
        <f>SUM(K11:K17)</f>
        <v>27754</v>
      </c>
      <c r="P18" s="194"/>
    </row>
    <row r="19" spans="2:16" ht="25.5" customHeight="1" x14ac:dyDescent="0.2">
      <c r="B19" s="195" t="s">
        <v>82</v>
      </c>
      <c r="C19" s="220">
        <f>+C18/$K$18</f>
        <v>0.18768465806730561</v>
      </c>
      <c r="D19" s="220">
        <f>+D18/$K$18</f>
        <v>0.13961951430424444</v>
      </c>
      <c r="E19" s="221">
        <f>C19+D19</f>
        <v>0.32730417237155007</v>
      </c>
      <c r="F19" s="221"/>
      <c r="G19" s="220">
        <f>+G18/$K$18</f>
        <v>0.61922605750522453</v>
      </c>
      <c r="H19" s="220">
        <f>+H18/$K$18</f>
        <v>5.3469770123225478E-2</v>
      </c>
      <c r="I19" s="221">
        <f>H19+G19</f>
        <v>0.67269582762845004</v>
      </c>
      <c r="J19" s="221"/>
      <c r="K19" s="221">
        <f>E19+I19</f>
        <v>1</v>
      </c>
    </row>
    <row r="20" spans="2:16" x14ac:dyDescent="0.2">
      <c r="B20" s="198"/>
      <c r="C20" s="222"/>
      <c r="D20" s="222"/>
      <c r="E20" s="223"/>
      <c r="F20" s="223"/>
      <c r="G20" s="222"/>
      <c r="H20" s="222"/>
      <c r="I20" s="223"/>
      <c r="J20" s="223"/>
      <c r="K20" s="223"/>
    </row>
    <row r="21" spans="2:16" ht="12.75" x14ac:dyDescent="0.2">
      <c r="B21" s="425" t="s">
        <v>148</v>
      </c>
      <c r="C21" s="425"/>
      <c r="D21" s="425"/>
      <c r="E21" s="425"/>
      <c r="F21" s="425"/>
      <c r="G21" s="425"/>
      <c r="H21" s="425"/>
      <c r="I21" s="425"/>
      <c r="J21" s="425"/>
      <c r="K21" s="425"/>
    </row>
    <row r="22" spans="2:16" ht="12.75" x14ac:dyDescent="0.2">
      <c r="B22" s="438" t="str">
        <f>'Solicitudes Regiones'!$B$6:$P$6</f>
        <v>Acumuladas de julio de 2008 a septiembre de 2018</v>
      </c>
      <c r="C22" s="438"/>
      <c r="D22" s="438"/>
      <c r="E22" s="438"/>
      <c r="F22" s="438"/>
      <c r="G22" s="438"/>
      <c r="H22" s="438"/>
      <c r="I22" s="438"/>
      <c r="J22" s="438"/>
      <c r="K22" s="438"/>
    </row>
    <row r="23" spans="2:16" x14ac:dyDescent="0.2">
      <c r="B23" s="198"/>
      <c r="C23" s="223"/>
      <c r="D23" s="223"/>
      <c r="E23" s="223"/>
      <c r="F23" s="223"/>
      <c r="G23" s="223"/>
      <c r="H23" s="223"/>
      <c r="I23" s="223"/>
      <c r="J23" s="223"/>
      <c r="K23" s="223"/>
      <c r="L23" s="240"/>
    </row>
    <row r="24" spans="2:16" ht="12.75" customHeight="1" x14ac:dyDescent="0.2">
      <c r="B24" s="453" t="s">
        <v>83</v>
      </c>
      <c r="C24" s="453"/>
      <c r="D24" s="453"/>
      <c r="E24" s="453"/>
      <c r="F24" s="453"/>
      <c r="G24" s="453"/>
      <c r="H24" s="453"/>
      <c r="I24" s="453"/>
      <c r="J24" s="453"/>
      <c r="K24" s="453"/>
      <c r="L24" s="202"/>
    </row>
    <row r="25" spans="2:16" ht="20.25" customHeight="1" x14ac:dyDescent="0.2">
      <c r="B25" s="453" t="s">
        <v>74</v>
      </c>
      <c r="C25" s="453" t="s">
        <v>2</v>
      </c>
      <c r="D25" s="453"/>
      <c r="E25" s="453"/>
      <c r="F25" s="453"/>
      <c r="G25" s="453"/>
      <c r="H25" s="453"/>
      <c r="I25" s="453"/>
      <c r="J25" s="453"/>
      <c r="K25" s="453"/>
    </row>
    <row r="26" spans="2:16" ht="21" customHeight="1" x14ac:dyDescent="0.2">
      <c r="B26" s="453"/>
      <c r="C26" s="186" t="s">
        <v>75</v>
      </c>
      <c r="D26" s="186" t="s">
        <v>76</v>
      </c>
      <c r="E26" s="186" t="s">
        <v>77</v>
      </c>
      <c r="F26" s="186" t="s">
        <v>78</v>
      </c>
      <c r="G26" s="186" t="s">
        <v>8</v>
      </c>
      <c r="H26" s="186" t="s">
        <v>79</v>
      </c>
      <c r="I26" s="186" t="s">
        <v>80</v>
      </c>
      <c r="J26" s="186" t="s">
        <v>81</v>
      </c>
      <c r="K26" s="187" t="s">
        <v>46</v>
      </c>
    </row>
    <row r="27" spans="2:16" x14ac:dyDescent="0.2">
      <c r="B27" s="181" t="s">
        <v>151</v>
      </c>
      <c r="C27" s="181">
        <v>3058</v>
      </c>
      <c r="D27" s="181">
        <v>1365</v>
      </c>
      <c r="E27" s="181">
        <f>C27+D27</f>
        <v>4423</v>
      </c>
      <c r="F27" s="182">
        <f>E27/$E$18</f>
        <v>0.48690004403346543</v>
      </c>
      <c r="G27" s="181">
        <v>9710</v>
      </c>
      <c r="H27" s="181">
        <v>683</v>
      </c>
      <c r="I27" s="181">
        <f>G27+H27</f>
        <v>10393</v>
      </c>
      <c r="J27" s="182">
        <f>I27/$I$18</f>
        <v>0.55666845206213178</v>
      </c>
      <c r="K27" s="181">
        <f t="shared" ref="K27:K33" si="10">E27+I27</f>
        <v>14816</v>
      </c>
    </row>
    <row r="28" spans="2:16" x14ac:dyDescent="0.2">
      <c r="B28" s="181" t="s">
        <v>90</v>
      </c>
      <c r="C28" s="181">
        <v>938</v>
      </c>
      <c r="D28" s="181">
        <v>739</v>
      </c>
      <c r="E28" s="181">
        <f t="shared" ref="E28:E33" si="11">C28+D28</f>
        <v>1677</v>
      </c>
      <c r="F28" s="182">
        <f t="shared" ref="F28:F33" si="12">E28/$E$18</f>
        <v>0.18461030383091148</v>
      </c>
      <c r="G28" s="181">
        <v>2833</v>
      </c>
      <c r="H28" s="181">
        <v>354</v>
      </c>
      <c r="I28" s="181">
        <f t="shared" ref="I28:I33" si="13">G28+H28</f>
        <v>3187</v>
      </c>
      <c r="J28" s="182">
        <f t="shared" ref="J28:J33" si="14">I28/$I$18</f>
        <v>0.17070166041778254</v>
      </c>
      <c r="K28" s="181">
        <f t="shared" si="10"/>
        <v>4864</v>
      </c>
    </row>
    <row r="29" spans="2:16" x14ac:dyDescent="0.2">
      <c r="B29" s="181" t="s">
        <v>91</v>
      </c>
      <c r="C29" s="181">
        <v>205</v>
      </c>
      <c r="D29" s="181">
        <v>75</v>
      </c>
      <c r="E29" s="181">
        <f t="shared" si="11"/>
        <v>280</v>
      </c>
      <c r="F29" s="182">
        <f t="shared" si="12"/>
        <v>3.0823425803610745E-2</v>
      </c>
      <c r="G29" s="181">
        <v>545</v>
      </c>
      <c r="H29" s="181">
        <v>47</v>
      </c>
      <c r="I29" s="181">
        <f t="shared" si="13"/>
        <v>592</v>
      </c>
      <c r="J29" s="182">
        <f t="shared" si="14"/>
        <v>3.1708623460096411E-2</v>
      </c>
      <c r="K29" s="181">
        <f t="shared" si="10"/>
        <v>872</v>
      </c>
    </row>
    <row r="30" spans="2:16" x14ac:dyDescent="0.2">
      <c r="B30" s="181" t="s">
        <v>92</v>
      </c>
      <c r="C30" s="181">
        <v>52</v>
      </c>
      <c r="D30" s="181">
        <v>21</v>
      </c>
      <c r="E30" s="181">
        <f t="shared" si="11"/>
        <v>73</v>
      </c>
      <c r="F30" s="182">
        <f t="shared" si="12"/>
        <v>8.0361074416556589E-3</v>
      </c>
      <c r="G30" s="181">
        <v>50</v>
      </c>
      <c r="H30" s="181">
        <v>7</v>
      </c>
      <c r="I30" s="181">
        <f t="shared" si="13"/>
        <v>57</v>
      </c>
      <c r="J30" s="182">
        <f t="shared" si="14"/>
        <v>3.0530262453133368E-3</v>
      </c>
      <c r="K30" s="181">
        <f t="shared" si="10"/>
        <v>130</v>
      </c>
    </row>
    <row r="31" spans="2:16" x14ac:dyDescent="0.2">
      <c r="B31" s="181" t="s">
        <v>93</v>
      </c>
      <c r="C31" s="181">
        <v>49</v>
      </c>
      <c r="D31" s="181">
        <v>16</v>
      </c>
      <c r="E31" s="181">
        <f t="shared" si="11"/>
        <v>65</v>
      </c>
      <c r="F31" s="182">
        <f t="shared" si="12"/>
        <v>7.1554381329810655E-3</v>
      </c>
      <c r="G31" s="181">
        <v>29</v>
      </c>
      <c r="H31" s="181">
        <v>5</v>
      </c>
      <c r="I31" s="181">
        <f t="shared" si="13"/>
        <v>34</v>
      </c>
      <c r="J31" s="182">
        <f t="shared" si="14"/>
        <v>1.821103374397429E-3</v>
      </c>
      <c r="K31" s="181">
        <f t="shared" si="10"/>
        <v>99</v>
      </c>
    </row>
    <row r="32" spans="2:16" x14ac:dyDescent="0.2">
      <c r="B32" s="181" t="s">
        <v>94</v>
      </c>
      <c r="C32" s="181">
        <v>81</v>
      </c>
      <c r="D32" s="181">
        <v>42</v>
      </c>
      <c r="E32" s="181">
        <f t="shared" si="11"/>
        <v>123</v>
      </c>
      <c r="F32" s="182">
        <f t="shared" si="12"/>
        <v>1.3540290620871863E-2</v>
      </c>
      <c r="G32" s="181">
        <v>168</v>
      </c>
      <c r="H32" s="181">
        <v>19</v>
      </c>
      <c r="I32" s="181">
        <f t="shared" si="13"/>
        <v>187</v>
      </c>
      <c r="J32" s="182">
        <f t="shared" si="14"/>
        <v>1.001606855918586E-2</v>
      </c>
      <c r="K32" s="181">
        <f t="shared" si="10"/>
        <v>310</v>
      </c>
    </row>
    <row r="33" spans="2:12" x14ac:dyDescent="0.2">
      <c r="B33" s="181" t="s">
        <v>95</v>
      </c>
      <c r="C33" s="181">
        <v>125</v>
      </c>
      <c r="D33" s="181">
        <v>42</v>
      </c>
      <c r="E33" s="181">
        <f t="shared" si="11"/>
        <v>167</v>
      </c>
      <c r="F33" s="182">
        <f t="shared" si="12"/>
        <v>1.8383971818582121E-2</v>
      </c>
      <c r="G33" s="181">
        <v>326</v>
      </c>
      <c r="H33" s="181">
        <v>16</v>
      </c>
      <c r="I33" s="181">
        <f t="shared" si="13"/>
        <v>342</v>
      </c>
      <c r="J33" s="182">
        <f t="shared" si="14"/>
        <v>1.8318157471880023E-2</v>
      </c>
      <c r="K33" s="181">
        <f t="shared" si="10"/>
        <v>509</v>
      </c>
    </row>
    <row r="34" spans="2:12" x14ac:dyDescent="0.2">
      <c r="B34" s="183" t="s">
        <v>66</v>
      </c>
      <c r="C34" s="181">
        <f>SUM(C27:C33)</f>
        <v>4508</v>
      </c>
      <c r="D34" s="181">
        <f>SUM(D27:D33)</f>
        <v>2300</v>
      </c>
      <c r="E34" s="183">
        <f t="shared" ref="E34" si="15">C34+D34</f>
        <v>6808</v>
      </c>
      <c r="F34" s="184">
        <f t="shared" ref="F34" si="16">E34/$E$18</f>
        <v>0.74944958168207843</v>
      </c>
      <c r="G34" s="181">
        <f>SUM(G27:G33)</f>
        <v>13661</v>
      </c>
      <c r="H34" s="181">
        <f>SUM(H27:H33)</f>
        <v>1131</v>
      </c>
      <c r="I34" s="183">
        <f t="shared" ref="I34" si="17">G34+H34</f>
        <v>14792</v>
      </c>
      <c r="J34" s="185">
        <f t="shared" ref="J34" si="18">I34/$I$18</f>
        <v>0.79228709159078736</v>
      </c>
      <c r="K34" s="183">
        <f>SUM(K27:K33)</f>
        <v>21600</v>
      </c>
    </row>
    <row r="35" spans="2:12" ht="24" x14ac:dyDescent="0.2">
      <c r="B35" s="195" t="s">
        <v>84</v>
      </c>
      <c r="C35" s="220">
        <f>+C34/$K$34</f>
        <v>0.2087037037037037</v>
      </c>
      <c r="D35" s="220">
        <f>+D34/$K$34</f>
        <v>0.10648148148148148</v>
      </c>
      <c r="E35" s="221">
        <f>C35+D35</f>
        <v>0.31518518518518518</v>
      </c>
      <c r="F35" s="221"/>
      <c r="G35" s="220">
        <f>+G34/$K$34</f>
        <v>0.63245370370370368</v>
      </c>
      <c r="H35" s="220">
        <f>+H34/$K$34</f>
        <v>5.2361111111111108E-2</v>
      </c>
      <c r="I35" s="221">
        <f>G35+H35</f>
        <v>0.68481481481481477</v>
      </c>
      <c r="J35" s="221"/>
      <c r="K35" s="221">
        <f>E35+I35</f>
        <v>1</v>
      </c>
    </row>
    <row r="36" spans="2:12" x14ac:dyDescent="0.2">
      <c r="B36" s="188" t="s">
        <v>149</v>
      </c>
      <c r="L36" s="190"/>
    </row>
    <row r="37" spans="2:12" x14ac:dyDescent="0.2">
      <c r="B37" s="188" t="s">
        <v>150</v>
      </c>
      <c r="C37" s="241"/>
      <c r="D37" s="241"/>
      <c r="E37" s="241"/>
      <c r="F37" s="241"/>
      <c r="G37" s="241"/>
      <c r="H37" s="241"/>
      <c r="I37" s="241"/>
      <c r="J37" s="241"/>
      <c r="K37" s="241"/>
    </row>
    <row r="38" spans="2:12" x14ac:dyDescent="0.2">
      <c r="C38" s="242"/>
      <c r="D38" s="241"/>
      <c r="E38" s="241"/>
      <c r="F38" s="241"/>
      <c r="G38" s="241"/>
      <c r="H38" s="241"/>
      <c r="I38" s="241"/>
      <c r="J38" s="241"/>
      <c r="K38" s="241"/>
      <c r="L38" s="243"/>
    </row>
    <row r="39" spans="2:12" ht="15.75" customHeight="1" x14ac:dyDescent="0.2">
      <c r="D39" s="244"/>
      <c r="E39" s="244"/>
      <c r="F39" s="244"/>
      <c r="G39" s="244"/>
      <c r="H39" s="244"/>
      <c r="I39" s="244"/>
      <c r="J39" s="244"/>
      <c r="K39" s="244"/>
      <c r="L39" s="243"/>
    </row>
    <row r="40" spans="2:12" ht="15.75" customHeight="1" x14ac:dyDescent="0.2">
      <c r="C40" s="245"/>
      <c r="D40" s="245"/>
      <c r="E40" s="245"/>
      <c r="F40" s="245"/>
      <c r="G40" s="245"/>
      <c r="H40" s="245"/>
      <c r="I40" s="245"/>
      <c r="J40" s="245"/>
      <c r="K40" s="245"/>
      <c r="L40" s="244"/>
    </row>
    <row r="41" spans="2:12" x14ac:dyDescent="0.2">
      <c r="L41" s="190"/>
    </row>
  </sheetData>
  <mergeCells count="10">
    <mergeCell ref="B6:K6"/>
    <mergeCell ref="B5:K5"/>
    <mergeCell ref="B21:K21"/>
    <mergeCell ref="B22:K22"/>
    <mergeCell ref="B25:B26"/>
    <mergeCell ref="C25:K25"/>
    <mergeCell ref="B8:K8"/>
    <mergeCell ref="B9:B10"/>
    <mergeCell ref="C9:K9"/>
    <mergeCell ref="B24:K24"/>
  </mergeCells>
  <hyperlinks>
    <hyperlink ref="M5" location="'Índice Pensiones Solidarias'!A1" display="Volver Sistema de Pensiones Solidadias"/>
  </hyperlinks>
  <pageMargins left="0.74803149606299213" right="0.74803149606299213" top="0.98425196850393704" bottom="0.98425196850393704" header="0" footer="0"/>
  <pageSetup scale="84" orientation="portrait" r:id="rId1"/>
  <headerFooter alignWithMargins="0"/>
  <ignoredErrors>
    <ignoredError sqref="K18 K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15</vt:i4>
      </vt:variant>
    </vt:vector>
  </HeadingPairs>
  <TitlesOfParts>
    <vt:vector size="48" baseType="lpstr">
      <vt:lpstr>datos</vt:lpstr>
      <vt:lpstr>Índice</vt:lpstr>
      <vt:lpstr>Índice Pensiones Solidarias</vt:lpstr>
      <vt:lpstr>Solicitudes Nacional</vt:lpstr>
      <vt:lpstr>Concesiones Nacional</vt:lpstr>
      <vt:lpstr>Solicitudes Regiones</vt:lpstr>
      <vt:lpstr>Concesiones Regiones</vt:lpstr>
      <vt:lpstr>XV</vt:lpstr>
      <vt:lpstr>I</vt:lpstr>
      <vt:lpstr>II</vt:lpstr>
      <vt:lpstr>III</vt:lpstr>
      <vt:lpstr>IV</vt:lpstr>
      <vt:lpstr>V</vt:lpstr>
      <vt:lpstr>VI</vt:lpstr>
      <vt:lpstr>VII</vt:lpstr>
      <vt:lpstr>XVI</vt:lpstr>
      <vt:lpstr>VIII</vt:lpstr>
      <vt:lpstr>IX</vt:lpstr>
      <vt:lpstr>XIV</vt:lpstr>
      <vt:lpstr>X</vt:lpstr>
      <vt:lpstr>XI</vt:lpstr>
      <vt:lpstr>XII</vt:lpstr>
      <vt:lpstr>XIII</vt:lpstr>
      <vt:lpstr>Índice BxH</vt:lpstr>
      <vt:lpstr>Concesiones Mensuales BxH</vt:lpstr>
      <vt:lpstr>Solicitudes y Rechazos BxH</vt:lpstr>
      <vt:lpstr>Concesiones Mensuales Regional</vt:lpstr>
      <vt:lpstr>Índice STJ</vt:lpstr>
      <vt:lpstr>Contratación Solicitudes</vt:lpstr>
      <vt:lpstr>Contratación Trámite</vt:lpstr>
      <vt:lpstr>Cotización Solicitudes</vt:lpstr>
      <vt:lpstr>Cotización Trámite</vt:lpstr>
      <vt:lpstr>Subsidios Pagados</vt:lpstr>
      <vt:lpstr>I!Área_de_impresión</vt:lpstr>
      <vt:lpstr>II!Área_de_impresión</vt:lpstr>
      <vt:lpstr>III!Área_de_impresión</vt:lpstr>
      <vt:lpstr>IV!Área_de_impresión</vt:lpstr>
      <vt:lpstr>IX!Área_de_impresión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XIII!Área_de_impresión</vt:lpstr>
      <vt:lpstr>XIV!Área_de_impresión</vt:lpstr>
      <vt:lpstr>XVI!Área_de_impresión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Margarita Martinez Becerra</dc:creator>
  <cp:lastModifiedBy>Amanda Margarita Martinez Becerra</cp:lastModifiedBy>
  <dcterms:created xsi:type="dcterms:W3CDTF">2018-05-04T15:44:38Z</dcterms:created>
  <dcterms:modified xsi:type="dcterms:W3CDTF">2018-11-06T12:37:30Z</dcterms:modified>
</cp:coreProperties>
</file>