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Informes Mensuales del Pilar Solidario\Excel\"/>
    </mc:Choice>
  </mc:AlternateContent>
  <bookViews>
    <workbookView xWindow="0" yWindow="0" windowWidth="19200" windowHeight="7620" tabRatio="825" firstSheet="1" activeTab="1"/>
  </bookViews>
  <sheets>
    <sheet name="datos" sheetId="21" state="hidden" r:id="rId1"/>
    <sheet name="Índice" sheetId="23" r:id="rId2"/>
    <sheet name="Índice Pensiones Solidarias" sheetId="20" r:id="rId3"/>
    <sheet name="Solicitudes Nacional" sheetId="1" r:id="rId4"/>
    <sheet name="Concesiones Nacional" sheetId="2" r:id="rId5"/>
    <sheet name="Solicitudes Regiones" sheetId="3" r:id="rId6"/>
    <sheet name="Concesiones Regiones" sheetId="4" r:id="rId7"/>
    <sheet name="XV" sheetId="5" r:id="rId8"/>
    <sheet name="I" sheetId="6" r:id="rId9"/>
    <sheet name="II" sheetId="7" r:id="rId10"/>
    <sheet name="III" sheetId="8" r:id="rId11"/>
    <sheet name="IV" sheetId="9" r:id="rId12"/>
    <sheet name="V" sheetId="10" r:id="rId13"/>
    <sheet name="VI" sheetId="11" r:id="rId14"/>
    <sheet name="VII" sheetId="12" r:id="rId15"/>
    <sheet name="VIII" sheetId="13" r:id="rId16"/>
    <sheet name="IX" sheetId="14" r:id="rId17"/>
    <sheet name="XIV" sheetId="15" r:id="rId18"/>
    <sheet name="X" sheetId="16" r:id="rId19"/>
    <sheet name="XI" sheetId="17" r:id="rId20"/>
    <sheet name="XII" sheetId="18" r:id="rId21"/>
    <sheet name="XIII" sheetId="19" r:id="rId22"/>
    <sheet name="Índice BxH" sheetId="22" r:id="rId23"/>
    <sheet name="Concesiones Mensuales BxH" sheetId="25" r:id="rId24"/>
    <sheet name="Solicitudes y Rechazos BxH" sheetId="26" r:id="rId25"/>
    <sheet name="Concesiones Mensuales Regional" sheetId="27" r:id="rId26"/>
    <sheet name="Índice STJ" sheetId="24" r:id="rId27"/>
    <sheet name="Contratación Solicitudes" sheetId="29" r:id="rId28"/>
    <sheet name="Contratación Trámite" sheetId="30" r:id="rId29"/>
    <sheet name="Cotización Solicitudes" sheetId="31" r:id="rId30"/>
    <sheet name="Cotización Trámite" sheetId="32" r:id="rId31"/>
    <sheet name="Subsidios Pagados" sheetId="33" r:id="rId32"/>
  </sheets>
  <definedNames>
    <definedName name="_xlnm.Print_Area" localSheetId="8">I!$B$1:$L$37</definedName>
    <definedName name="_xlnm.Print_Area" localSheetId="9">II!$B$1:$L$41</definedName>
    <definedName name="_xlnm.Print_Area" localSheetId="10">III!$B$1:$L$41</definedName>
    <definedName name="_xlnm.Print_Area" localSheetId="11">IV!$B$1:$L$53</definedName>
    <definedName name="_xlnm.Print_Area" localSheetId="16">IX!$B$1:$L$86</definedName>
    <definedName name="_xlnm.Print_Area" localSheetId="12">V!$B$1:$L$99</definedName>
    <definedName name="_xlnm.Print_Area" localSheetId="13">VI!$B$1:$L$89</definedName>
    <definedName name="_xlnm.Print_Area" localSheetId="14">VII!$B$1:$L$82</definedName>
    <definedName name="_xlnm.Print_Area" localSheetId="15">VIII!$B$1:$L$130</definedName>
    <definedName name="_xlnm.Print_Area" localSheetId="18">X!$B$1:$L$82</definedName>
    <definedName name="_xlnm.Print_Area" localSheetId="19">XI!$B$1:$L$42</definedName>
    <definedName name="_xlnm.Print_Area" localSheetId="20">XII!$B$1:$L$44</definedName>
    <definedName name="_xlnm.Print_Area" localSheetId="21">XIII!$B$1:$L$127</definedName>
    <definedName name="_xlnm.Print_Area" localSheetId="17">XIV!$B$1:$L$46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2" i="32" l="1"/>
  <c r="K82" i="32"/>
  <c r="H82" i="32"/>
  <c r="E82" i="32"/>
  <c r="K81" i="32"/>
  <c r="H81" i="32"/>
  <c r="E81" i="32"/>
  <c r="L81" i="32" s="1"/>
  <c r="K80" i="32"/>
  <c r="H80" i="32"/>
  <c r="E80" i="32"/>
  <c r="L80" i="32" s="1"/>
  <c r="K79" i="32"/>
  <c r="H79" i="32"/>
  <c r="E79" i="32"/>
  <c r="K78" i="32"/>
  <c r="K83" i="32" s="1"/>
  <c r="H78" i="32"/>
  <c r="E78" i="32"/>
  <c r="L78" i="32" s="1"/>
  <c r="L79" i="32" l="1"/>
  <c r="L83" i="32" s="1"/>
  <c r="H83" i="32"/>
  <c r="E83" i="32"/>
  <c r="H121" i="33" l="1"/>
  <c r="E82" i="31"/>
  <c r="E83" i="31" s="1"/>
  <c r="D82" i="31"/>
  <c r="C82" i="31"/>
  <c r="E81" i="31"/>
  <c r="E81" i="30"/>
  <c r="D81" i="30"/>
  <c r="C81" i="30"/>
  <c r="F80" i="30"/>
  <c r="F81" i="30" s="1"/>
  <c r="F87" i="29"/>
  <c r="F86" i="29"/>
  <c r="E86" i="29"/>
  <c r="D86" i="29"/>
  <c r="C86" i="29"/>
  <c r="C87" i="29" s="1"/>
  <c r="E73" i="26"/>
  <c r="D73" i="26"/>
  <c r="C73" i="26"/>
  <c r="E72" i="26"/>
  <c r="J85" i="25"/>
  <c r="D85" i="25"/>
  <c r="E85" i="25"/>
  <c r="F85" i="25"/>
  <c r="G85" i="25"/>
  <c r="H85" i="25"/>
  <c r="C85" i="25"/>
  <c r="J84" i="25"/>
  <c r="I84" i="25"/>
  <c r="I85" i="25" s="1"/>
  <c r="J83" i="25"/>
  <c r="I83" i="25"/>
  <c r="J82" i="25"/>
  <c r="I82" i="25"/>
  <c r="J81" i="25"/>
  <c r="I81" i="25"/>
  <c r="I80" i="25"/>
  <c r="J80" i="25"/>
  <c r="O38" i="2"/>
  <c r="N38" i="2"/>
  <c r="M38" i="2"/>
  <c r="L38" i="2"/>
  <c r="K38" i="2"/>
  <c r="J38" i="2"/>
  <c r="G38" i="2"/>
  <c r="F38" i="2"/>
  <c r="D38" i="2"/>
  <c r="C38" i="2"/>
  <c r="O38" i="1"/>
  <c r="N38" i="1"/>
  <c r="M38" i="1"/>
  <c r="L38" i="1"/>
  <c r="K38" i="1"/>
  <c r="J38" i="1"/>
  <c r="I38" i="1"/>
  <c r="G38" i="1"/>
  <c r="F38" i="1"/>
  <c r="D38" i="1"/>
  <c r="C38" i="1"/>
  <c r="I31" i="1"/>
  <c r="I30" i="1"/>
  <c r="I29" i="1"/>
  <c r="I28" i="1"/>
  <c r="I27" i="1"/>
  <c r="I26" i="1"/>
  <c r="I25" i="1"/>
  <c r="I24" i="1"/>
  <c r="I23" i="1"/>
  <c r="I22" i="1"/>
  <c r="I21" i="1"/>
  <c r="I20" i="1"/>
  <c r="I19" i="1"/>
  <c r="I18" i="1"/>
  <c r="I17" i="1"/>
  <c r="I16" i="1"/>
  <c r="I15" i="1"/>
  <c r="I14" i="1"/>
  <c r="I13" i="1"/>
  <c r="I12" i="1"/>
  <c r="I11" i="1"/>
  <c r="I37" i="1"/>
  <c r="I36" i="1"/>
  <c r="I35" i="1"/>
  <c r="I34" i="1"/>
  <c r="H19" i="1"/>
  <c r="H18" i="1"/>
  <c r="H17" i="1"/>
  <c r="H16" i="1"/>
  <c r="H15" i="1"/>
  <c r="H14" i="1"/>
  <c r="H13" i="1"/>
  <c r="H12" i="1"/>
  <c r="H11" i="1"/>
  <c r="H31" i="1"/>
  <c r="H30" i="1"/>
  <c r="H29" i="1"/>
  <c r="H28" i="1"/>
  <c r="H27" i="1"/>
  <c r="H26" i="1"/>
  <c r="H25" i="1"/>
  <c r="H24" i="1"/>
  <c r="H23" i="1"/>
  <c r="H22" i="1"/>
  <c r="H21" i="1"/>
  <c r="H20" i="1"/>
  <c r="H37" i="1"/>
  <c r="H36" i="1"/>
  <c r="H35" i="1"/>
  <c r="H34" i="1"/>
  <c r="E19" i="1"/>
  <c r="E18" i="1"/>
  <c r="E17" i="1"/>
  <c r="E16" i="1"/>
  <c r="E15" i="1"/>
  <c r="E14" i="1"/>
  <c r="E13" i="1"/>
  <c r="E12" i="1"/>
  <c r="E11" i="1"/>
  <c r="E31" i="1"/>
  <c r="E30" i="1"/>
  <c r="E29" i="1"/>
  <c r="E28" i="1"/>
  <c r="E27" i="1"/>
  <c r="E26" i="1"/>
  <c r="E25" i="1"/>
  <c r="E24" i="1"/>
  <c r="E23" i="1"/>
  <c r="E22" i="1"/>
  <c r="E21" i="1"/>
  <c r="E20" i="1"/>
  <c r="E37" i="1"/>
  <c r="E36" i="1"/>
  <c r="E35" i="1"/>
  <c r="E34" i="1"/>
  <c r="H120" i="33" l="1"/>
  <c r="H119" i="33"/>
  <c r="E80" i="31"/>
  <c r="F79" i="30"/>
  <c r="F84" i="29"/>
  <c r="F83" i="29"/>
  <c r="C74" i="26"/>
  <c r="E71" i="26"/>
  <c r="E74" i="26" s="1"/>
  <c r="I123" i="19"/>
  <c r="E123" i="19"/>
  <c r="K123" i="19" s="1"/>
  <c r="I122" i="19"/>
  <c r="E122" i="19"/>
  <c r="I121" i="19"/>
  <c r="E121" i="19"/>
  <c r="I120" i="19"/>
  <c r="E120" i="19"/>
  <c r="I119" i="19"/>
  <c r="E119" i="19"/>
  <c r="K119" i="19" s="1"/>
  <c r="I118" i="19"/>
  <c r="E118" i="19"/>
  <c r="I117" i="19"/>
  <c r="E117" i="19"/>
  <c r="K117" i="19" s="1"/>
  <c r="I116" i="19"/>
  <c r="E116" i="19"/>
  <c r="I115" i="19"/>
  <c r="E115" i="19"/>
  <c r="K115" i="19" s="1"/>
  <c r="I114" i="19"/>
  <c r="E114" i="19"/>
  <c r="I113" i="19"/>
  <c r="E113" i="19"/>
  <c r="K113" i="19" s="1"/>
  <c r="I112" i="19"/>
  <c r="E112" i="19"/>
  <c r="I111" i="19"/>
  <c r="E111" i="19"/>
  <c r="K111" i="19" s="1"/>
  <c r="I110" i="19"/>
  <c r="E110" i="19"/>
  <c r="I109" i="19"/>
  <c r="E109" i="19"/>
  <c r="K109" i="19" s="1"/>
  <c r="I108" i="19"/>
  <c r="E108" i="19"/>
  <c r="I107" i="19"/>
  <c r="E107" i="19"/>
  <c r="K107" i="19" s="1"/>
  <c r="I106" i="19"/>
  <c r="E106" i="19"/>
  <c r="I105" i="19"/>
  <c r="E105" i="19"/>
  <c r="K105" i="19" s="1"/>
  <c r="I104" i="19"/>
  <c r="E104" i="19"/>
  <c r="I103" i="19"/>
  <c r="E103" i="19"/>
  <c r="K103" i="19" s="1"/>
  <c r="I102" i="19"/>
  <c r="E102" i="19"/>
  <c r="I101" i="19"/>
  <c r="E101" i="19"/>
  <c r="I100" i="19"/>
  <c r="E100" i="19"/>
  <c r="I99" i="19"/>
  <c r="E99" i="19"/>
  <c r="K99" i="19" s="1"/>
  <c r="I98" i="19"/>
  <c r="E98" i="19"/>
  <c r="I97" i="19"/>
  <c r="E97" i="19"/>
  <c r="K97" i="19" s="1"/>
  <c r="I96" i="19"/>
  <c r="E96" i="19"/>
  <c r="I95" i="19"/>
  <c r="E95" i="19"/>
  <c r="K95" i="19" s="1"/>
  <c r="I94" i="19"/>
  <c r="E94" i="19"/>
  <c r="I93" i="19"/>
  <c r="E93" i="19"/>
  <c r="I92" i="19"/>
  <c r="E92" i="19"/>
  <c r="I91" i="19"/>
  <c r="E91" i="19"/>
  <c r="K91" i="19" s="1"/>
  <c r="I90" i="19"/>
  <c r="E90" i="19"/>
  <c r="I89" i="19"/>
  <c r="E89" i="19"/>
  <c r="I88" i="19"/>
  <c r="E88" i="19"/>
  <c r="I87" i="19"/>
  <c r="E87" i="19"/>
  <c r="K87" i="19" s="1"/>
  <c r="I86" i="19"/>
  <c r="E86" i="19"/>
  <c r="I85" i="19"/>
  <c r="E85" i="19"/>
  <c r="K85" i="19" s="1"/>
  <c r="I84" i="19"/>
  <c r="E84" i="19"/>
  <c r="I83" i="19"/>
  <c r="E83" i="19"/>
  <c r="K83" i="19" s="1"/>
  <c r="I82" i="19"/>
  <c r="E82" i="19"/>
  <c r="I81" i="19"/>
  <c r="E81" i="19"/>
  <c r="K81" i="19" s="1"/>
  <c r="I80" i="19"/>
  <c r="E80" i="19"/>
  <c r="I79" i="19"/>
  <c r="E79" i="19"/>
  <c r="K79" i="19" s="1"/>
  <c r="I78" i="19"/>
  <c r="E78" i="19"/>
  <c r="I77" i="19"/>
  <c r="E77" i="19"/>
  <c r="K77" i="19" s="1"/>
  <c r="I76" i="19"/>
  <c r="E76" i="19"/>
  <c r="I75" i="19"/>
  <c r="E75" i="19"/>
  <c r="K75" i="19" s="1"/>
  <c r="I74" i="19"/>
  <c r="E74" i="19"/>
  <c r="I73" i="19"/>
  <c r="E73" i="19"/>
  <c r="K73" i="19" s="1"/>
  <c r="I72" i="19"/>
  <c r="E72" i="19"/>
  <c r="I62" i="19"/>
  <c r="E62" i="19"/>
  <c r="K62" i="19" s="1"/>
  <c r="I61" i="19"/>
  <c r="E61" i="19"/>
  <c r="I60" i="19"/>
  <c r="E60" i="19"/>
  <c r="K60" i="19" s="1"/>
  <c r="I59" i="19"/>
  <c r="E59" i="19"/>
  <c r="I58" i="19"/>
  <c r="E58" i="19"/>
  <c r="K58" i="19" s="1"/>
  <c r="I57" i="19"/>
  <c r="E57" i="19"/>
  <c r="I56" i="19"/>
  <c r="E56" i="19"/>
  <c r="K56" i="19" s="1"/>
  <c r="I55" i="19"/>
  <c r="E55" i="19"/>
  <c r="I54" i="19"/>
  <c r="E54" i="19"/>
  <c r="K54" i="19" s="1"/>
  <c r="I53" i="19"/>
  <c r="E53" i="19"/>
  <c r="I52" i="19"/>
  <c r="E52" i="19"/>
  <c r="I51" i="19"/>
  <c r="E51" i="19"/>
  <c r="I50" i="19"/>
  <c r="E50" i="19"/>
  <c r="K50" i="19" s="1"/>
  <c r="I49" i="19"/>
  <c r="E49" i="19"/>
  <c r="I48" i="19"/>
  <c r="E48" i="19"/>
  <c r="I47" i="19"/>
  <c r="E47" i="19"/>
  <c r="I46" i="19"/>
  <c r="E46" i="19"/>
  <c r="K46" i="19" s="1"/>
  <c r="I45" i="19"/>
  <c r="E45" i="19"/>
  <c r="I44" i="19"/>
  <c r="E44" i="19"/>
  <c r="K44" i="19" s="1"/>
  <c r="I43" i="19"/>
  <c r="E43" i="19"/>
  <c r="I42" i="19"/>
  <c r="E42" i="19"/>
  <c r="K42" i="19" s="1"/>
  <c r="I41" i="19"/>
  <c r="E41" i="19"/>
  <c r="I40" i="19"/>
  <c r="E40" i="19"/>
  <c r="K40" i="19" s="1"/>
  <c r="I39" i="19"/>
  <c r="E39" i="19"/>
  <c r="I38" i="19"/>
  <c r="E38" i="19"/>
  <c r="K38" i="19" s="1"/>
  <c r="I37" i="19"/>
  <c r="E37" i="19"/>
  <c r="I36" i="19"/>
  <c r="E36" i="19"/>
  <c r="K36" i="19" s="1"/>
  <c r="I35" i="19"/>
  <c r="E35" i="19"/>
  <c r="I34" i="19"/>
  <c r="E34" i="19"/>
  <c r="K34" i="19" s="1"/>
  <c r="I33" i="19"/>
  <c r="E33" i="19"/>
  <c r="I32" i="19"/>
  <c r="E32" i="19"/>
  <c r="K32" i="19" s="1"/>
  <c r="I31" i="19"/>
  <c r="E31" i="19"/>
  <c r="I30" i="19"/>
  <c r="E30" i="19"/>
  <c r="K30" i="19" s="1"/>
  <c r="I29" i="19"/>
  <c r="E29" i="19"/>
  <c r="I28" i="19"/>
  <c r="E28" i="19"/>
  <c r="K28" i="19" s="1"/>
  <c r="I27" i="19"/>
  <c r="E27" i="19"/>
  <c r="I26" i="19"/>
  <c r="E26" i="19"/>
  <c r="K26" i="19" s="1"/>
  <c r="I25" i="19"/>
  <c r="E25" i="19"/>
  <c r="I24" i="19"/>
  <c r="E24" i="19"/>
  <c r="I23" i="19"/>
  <c r="E23" i="19"/>
  <c r="I22" i="19"/>
  <c r="E22" i="19"/>
  <c r="K22" i="19" s="1"/>
  <c r="I21" i="19"/>
  <c r="E21" i="19"/>
  <c r="I20" i="19"/>
  <c r="E20" i="19"/>
  <c r="K20" i="19" s="1"/>
  <c r="I19" i="19"/>
  <c r="E19" i="19"/>
  <c r="I18" i="19"/>
  <c r="E18" i="19"/>
  <c r="K18" i="19" s="1"/>
  <c r="I17" i="19"/>
  <c r="E17" i="19"/>
  <c r="I16" i="19"/>
  <c r="E16" i="19"/>
  <c r="K16" i="19" s="1"/>
  <c r="I15" i="19"/>
  <c r="E15" i="19"/>
  <c r="I14" i="19"/>
  <c r="E14" i="19"/>
  <c r="K14" i="19" s="1"/>
  <c r="I13" i="19"/>
  <c r="E13" i="19"/>
  <c r="I12" i="19"/>
  <c r="E12" i="19"/>
  <c r="I11" i="19"/>
  <c r="E11" i="19"/>
  <c r="I41" i="18"/>
  <c r="E41" i="18"/>
  <c r="K41" i="18" s="1"/>
  <c r="I40" i="18"/>
  <c r="E40" i="18"/>
  <c r="I39" i="18"/>
  <c r="E39" i="18"/>
  <c r="K39" i="18" s="1"/>
  <c r="I38" i="18"/>
  <c r="E38" i="18"/>
  <c r="I37" i="18"/>
  <c r="E37" i="18"/>
  <c r="K37" i="18" s="1"/>
  <c r="I36" i="18"/>
  <c r="E36" i="18"/>
  <c r="I35" i="18"/>
  <c r="E35" i="18"/>
  <c r="K35" i="18" s="1"/>
  <c r="I34" i="18"/>
  <c r="E34" i="18"/>
  <c r="I33" i="18"/>
  <c r="E33" i="18"/>
  <c r="K33" i="18" s="1"/>
  <c r="I32" i="18"/>
  <c r="E32" i="18"/>
  <c r="K32" i="18" s="1"/>
  <c r="I31" i="18"/>
  <c r="E31" i="18"/>
  <c r="I21" i="18"/>
  <c r="E21" i="18"/>
  <c r="K21" i="18" s="1"/>
  <c r="I20" i="18"/>
  <c r="E20" i="18"/>
  <c r="I19" i="18"/>
  <c r="E19" i="18"/>
  <c r="K19" i="18" s="1"/>
  <c r="I18" i="18"/>
  <c r="E18" i="18"/>
  <c r="I17" i="18"/>
  <c r="E17" i="18"/>
  <c r="K17" i="18" s="1"/>
  <c r="I16" i="18"/>
  <c r="E16" i="18"/>
  <c r="I15" i="18"/>
  <c r="E15" i="18"/>
  <c r="K15" i="18" s="1"/>
  <c r="I14" i="18"/>
  <c r="E14" i="18"/>
  <c r="I13" i="18"/>
  <c r="E13" i="18"/>
  <c r="K13" i="18" s="1"/>
  <c r="I12" i="18"/>
  <c r="E12" i="18"/>
  <c r="I11" i="18"/>
  <c r="E11" i="18"/>
  <c r="K11" i="18" s="1"/>
  <c r="I39" i="17"/>
  <c r="E39" i="17"/>
  <c r="I38" i="17"/>
  <c r="E38" i="17"/>
  <c r="I37" i="17"/>
  <c r="E37" i="17"/>
  <c r="I36" i="17"/>
  <c r="E36" i="17"/>
  <c r="I35" i="17"/>
  <c r="E35" i="17"/>
  <c r="I34" i="17"/>
  <c r="E34" i="17"/>
  <c r="I33" i="17"/>
  <c r="E33" i="17"/>
  <c r="I32" i="17"/>
  <c r="E32" i="17"/>
  <c r="I31" i="17"/>
  <c r="E31" i="17"/>
  <c r="I30" i="17"/>
  <c r="E30" i="17"/>
  <c r="I20" i="17"/>
  <c r="E20" i="17"/>
  <c r="I19" i="17"/>
  <c r="E19" i="17"/>
  <c r="I18" i="17"/>
  <c r="E18" i="17"/>
  <c r="I17" i="17"/>
  <c r="E17" i="17"/>
  <c r="I16" i="17"/>
  <c r="E16" i="17"/>
  <c r="I15" i="17"/>
  <c r="E15" i="17"/>
  <c r="I14" i="17"/>
  <c r="E14" i="17"/>
  <c r="I13" i="17"/>
  <c r="E13" i="17"/>
  <c r="I12" i="17"/>
  <c r="E12" i="17"/>
  <c r="I11" i="17"/>
  <c r="E11" i="17"/>
  <c r="I79" i="16"/>
  <c r="E79" i="16"/>
  <c r="I78" i="16"/>
  <c r="E78" i="16"/>
  <c r="I77" i="16"/>
  <c r="E77" i="16"/>
  <c r="K77" i="16" s="1"/>
  <c r="I76" i="16"/>
  <c r="E76" i="16"/>
  <c r="I75" i="16"/>
  <c r="E75" i="16"/>
  <c r="I74" i="16"/>
  <c r="E74" i="16"/>
  <c r="I73" i="16"/>
  <c r="E73" i="16"/>
  <c r="K73" i="16" s="1"/>
  <c r="I72" i="16"/>
  <c r="E72" i="16"/>
  <c r="I71" i="16"/>
  <c r="E71" i="16"/>
  <c r="I70" i="16"/>
  <c r="E70" i="16"/>
  <c r="I69" i="16"/>
  <c r="E69" i="16"/>
  <c r="K69" i="16" s="1"/>
  <c r="I68" i="16"/>
  <c r="E68" i="16"/>
  <c r="I67" i="16"/>
  <c r="E67" i="16"/>
  <c r="I66" i="16"/>
  <c r="E66" i="16"/>
  <c r="I65" i="16"/>
  <c r="E65" i="16"/>
  <c r="K65" i="16" s="1"/>
  <c r="I64" i="16"/>
  <c r="E64" i="16"/>
  <c r="I63" i="16"/>
  <c r="E63" i="16"/>
  <c r="I62" i="16"/>
  <c r="E62" i="16"/>
  <c r="I61" i="16"/>
  <c r="E61" i="16"/>
  <c r="K61" i="16" s="1"/>
  <c r="I60" i="16"/>
  <c r="E60" i="16"/>
  <c r="I59" i="16"/>
  <c r="E59" i="16"/>
  <c r="I58" i="16"/>
  <c r="E58" i="16"/>
  <c r="I57" i="16"/>
  <c r="E57" i="16"/>
  <c r="K57" i="16" s="1"/>
  <c r="I56" i="16"/>
  <c r="E56" i="16"/>
  <c r="I55" i="16"/>
  <c r="E55" i="16"/>
  <c r="I54" i="16"/>
  <c r="E54" i="16"/>
  <c r="I53" i="16"/>
  <c r="E53" i="16"/>
  <c r="K53" i="16" s="1"/>
  <c r="I52" i="16"/>
  <c r="E52" i="16"/>
  <c r="I51" i="16"/>
  <c r="E51" i="16"/>
  <c r="I50" i="16"/>
  <c r="E50" i="16"/>
  <c r="I40" i="16"/>
  <c r="E40" i="16"/>
  <c r="I39" i="16"/>
  <c r="E39" i="16"/>
  <c r="I38" i="16"/>
  <c r="E38" i="16"/>
  <c r="K38" i="16" s="1"/>
  <c r="I37" i="16"/>
  <c r="E37" i="16"/>
  <c r="I36" i="16"/>
  <c r="E36" i="16"/>
  <c r="I35" i="16"/>
  <c r="E35" i="16"/>
  <c r="I34" i="16"/>
  <c r="E34" i="16"/>
  <c r="K34" i="16" s="1"/>
  <c r="I33" i="16"/>
  <c r="E33" i="16"/>
  <c r="I32" i="16"/>
  <c r="E32" i="16"/>
  <c r="I31" i="16"/>
  <c r="E31" i="16"/>
  <c r="I30" i="16"/>
  <c r="E30" i="16"/>
  <c r="K30" i="16" s="1"/>
  <c r="I29" i="16"/>
  <c r="E29" i="16"/>
  <c r="I28" i="16"/>
  <c r="E28" i="16"/>
  <c r="I27" i="16"/>
  <c r="E27" i="16"/>
  <c r="I26" i="16"/>
  <c r="E26" i="16"/>
  <c r="K26" i="16" s="1"/>
  <c r="I25" i="16"/>
  <c r="E25" i="16"/>
  <c r="I24" i="16"/>
  <c r="E24" i="16"/>
  <c r="I23" i="16"/>
  <c r="E23" i="16"/>
  <c r="I22" i="16"/>
  <c r="E22" i="16"/>
  <c r="K22" i="16" s="1"/>
  <c r="I21" i="16"/>
  <c r="E21" i="16"/>
  <c r="I20" i="16"/>
  <c r="E20" i="16"/>
  <c r="I19" i="16"/>
  <c r="E19" i="16"/>
  <c r="I18" i="16"/>
  <c r="E18" i="16"/>
  <c r="K18" i="16" s="1"/>
  <c r="I17" i="16"/>
  <c r="E17" i="16"/>
  <c r="I16" i="16"/>
  <c r="E16" i="16"/>
  <c r="I15" i="16"/>
  <c r="K15" i="16" s="1"/>
  <c r="E15" i="16"/>
  <c r="I14" i="16"/>
  <c r="E14" i="16"/>
  <c r="K14" i="16" s="1"/>
  <c r="I13" i="16"/>
  <c r="E13" i="16"/>
  <c r="I12" i="16"/>
  <c r="E12" i="16"/>
  <c r="I11" i="16"/>
  <c r="E11" i="16"/>
  <c r="I43" i="15"/>
  <c r="E43" i="15"/>
  <c r="K43" i="15" s="1"/>
  <c r="I42" i="15"/>
  <c r="E42" i="15"/>
  <c r="I41" i="15"/>
  <c r="E41" i="15"/>
  <c r="I40" i="15"/>
  <c r="E40" i="15"/>
  <c r="K40" i="15" s="1"/>
  <c r="I39" i="15"/>
  <c r="E39" i="15"/>
  <c r="K39" i="15" s="1"/>
  <c r="I38" i="15"/>
  <c r="E38" i="15"/>
  <c r="K38" i="15" s="1"/>
  <c r="I37" i="15"/>
  <c r="E37" i="15"/>
  <c r="I36" i="15"/>
  <c r="E36" i="15"/>
  <c r="K36" i="15" s="1"/>
  <c r="I35" i="15"/>
  <c r="E35" i="15"/>
  <c r="K35" i="15" s="1"/>
  <c r="I34" i="15"/>
  <c r="E34" i="15"/>
  <c r="K34" i="15" s="1"/>
  <c r="I33" i="15"/>
  <c r="E33" i="15"/>
  <c r="I32" i="15"/>
  <c r="E32" i="15"/>
  <c r="I22" i="15"/>
  <c r="E22" i="15"/>
  <c r="I21" i="15"/>
  <c r="E21" i="15"/>
  <c r="I20" i="15"/>
  <c r="E20" i="15"/>
  <c r="I19" i="15"/>
  <c r="E19" i="15"/>
  <c r="I18" i="15"/>
  <c r="E18" i="15"/>
  <c r="I17" i="15"/>
  <c r="E17" i="15"/>
  <c r="I16" i="15"/>
  <c r="E16" i="15"/>
  <c r="I15" i="15"/>
  <c r="E15" i="15"/>
  <c r="I14" i="15"/>
  <c r="E14" i="15"/>
  <c r="I13" i="15"/>
  <c r="E13" i="15"/>
  <c r="I12" i="15"/>
  <c r="E12" i="15"/>
  <c r="I11" i="15"/>
  <c r="E11" i="15"/>
  <c r="I83" i="14"/>
  <c r="E83" i="14"/>
  <c r="K83" i="14" s="1"/>
  <c r="I82" i="14"/>
  <c r="E82" i="14"/>
  <c r="I81" i="14"/>
  <c r="E81" i="14"/>
  <c r="K81" i="14" s="1"/>
  <c r="I80" i="14"/>
  <c r="E80" i="14"/>
  <c r="I79" i="14"/>
  <c r="E79" i="14"/>
  <c r="K79" i="14" s="1"/>
  <c r="I78" i="14"/>
  <c r="E78" i="14"/>
  <c r="I77" i="14"/>
  <c r="E77" i="14"/>
  <c r="K77" i="14" s="1"/>
  <c r="I76" i="14"/>
  <c r="E76" i="14"/>
  <c r="I75" i="14"/>
  <c r="E75" i="14"/>
  <c r="K75" i="14" s="1"/>
  <c r="I74" i="14"/>
  <c r="E74" i="14"/>
  <c r="I73" i="14"/>
  <c r="E73" i="14"/>
  <c r="K73" i="14" s="1"/>
  <c r="I72" i="14"/>
  <c r="E72" i="14"/>
  <c r="I71" i="14"/>
  <c r="E71" i="14"/>
  <c r="K71" i="14" s="1"/>
  <c r="I70" i="14"/>
  <c r="E70" i="14"/>
  <c r="I69" i="14"/>
  <c r="E69" i="14"/>
  <c r="K69" i="14" s="1"/>
  <c r="I68" i="14"/>
  <c r="E68" i="14"/>
  <c r="I67" i="14"/>
  <c r="E67" i="14"/>
  <c r="K67" i="14" s="1"/>
  <c r="I66" i="14"/>
  <c r="E66" i="14"/>
  <c r="I65" i="14"/>
  <c r="E65" i="14"/>
  <c r="K65" i="14" s="1"/>
  <c r="I64" i="14"/>
  <c r="E64" i="14"/>
  <c r="I63" i="14"/>
  <c r="E63" i="14"/>
  <c r="K63" i="14" s="1"/>
  <c r="I62" i="14"/>
  <c r="E62" i="14"/>
  <c r="I61" i="14"/>
  <c r="E61" i="14"/>
  <c r="K61" i="14" s="1"/>
  <c r="I60" i="14"/>
  <c r="E60" i="14"/>
  <c r="I59" i="14"/>
  <c r="E59" i="14"/>
  <c r="K59" i="14" s="1"/>
  <c r="I58" i="14"/>
  <c r="E58" i="14"/>
  <c r="I57" i="14"/>
  <c r="E57" i="14"/>
  <c r="K57" i="14" s="1"/>
  <c r="I56" i="14"/>
  <c r="E56" i="14"/>
  <c r="I55" i="14"/>
  <c r="E55" i="14"/>
  <c r="K55" i="14" s="1"/>
  <c r="I54" i="14"/>
  <c r="E54" i="14"/>
  <c r="I53" i="14"/>
  <c r="E53" i="14"/>
  <c r="K53" i="14" s="1"/>
  <c r="I52" i="14"/>
  <c r="E52" i="14"/>
  <c r="I42" i="14"/>
  <c r="E42" i="14"/>
  <c r="K42" i="14" s="1"/>
  <c r="I41" i="14"/>
  <c r="E41" i="14"/>
  <c r="I40" i="14"/>
  <c r="E40" i="14"/>
  <c r="K40" i="14" s="1"/>
  <c r="I39" i="14"/>
  <c r="E39" i="14"/>
  <c r="I38" i="14"/>
  <c r="E38" i="14"/>
  <c r="K38" i="14" s="1"/>
  <c r="I37" i="14"/>
  <c r="E37" i="14"/>
  <c r="I36" i="14"/>
  <c r="E36" i="14"/>
  <c r="K36" i="14" s="1"/>
  <c r="I35" i="14"/>
  <c r="E35" i="14"/>
  <c r="I34" i="14"/>
  <c r="E34" i="14"/>
  <c r="K34" i="14" s="1"/>
  <c r="I33" i="14"/>
  <c r="E33" i="14"/>
  <c r="I32" i="14"/>
  <c r="E32" i="14"/>
  <c r="K32" i="14" s="1"/>
  <c r="I31" i="14"/>
  <c r="E31" i="14"/>
  <c r="I30" i="14"/>
  <c r="E30" i="14"/>
  <c r="K30" i="14" s="1"/>
  <c r="I29" i="14"/>
  <c r="E29" i="14"/>
  <c r="I28" i="14"/>
  <c r="E28" i="14"/>
  <c r="K28" i="14" s="1"/>
  <c r="I27" i="14"/>
  <c r="E27" i="14"/>
  <c r="I26" i="14"/>
  <c r="E26" i="14"/>
  <c r="K26" i="14" s="1"/>
  <c r="I25" i="14"/>
  <c r="E25" i="14"/>
  <c r="I24" i="14"/>
  <c r="E24" i="14"/>
  <c r="K24" i="14" s="1"/>
  <c r="I23" i="14"/>
  <c r="E23" i="14"/>
  <c r="I22" i="14"/>
  <c r="E22" i="14"/>
  <c r="K22" i="14" s="1"/>
  <c r="I21" i="14"/>
  <c r="E21" i="14"/>
  <c r="I20" i="14"/>
  <c r="E20" i="14"/>
  <c r="K20" i="14" s="1"/>
  <c r="I19" i="14"/>
  <c r="E19" i="14"/>
  <c r="I18" i="14"/>
  <c r="E18" i="14"/>
  <c r="K18" i="14" s="1"/>
  <c r="I17" i="14"/>
  <c r="E17" i="14"/>
  <c r="I16" i="14"/>
  <c r="E16" i="14"/>
  <c r="K16" i="14" s="1"/>
  <c r="I15" i="14"/>
  <c r="E15" i="14"/>
  <c r="I14" i="14"/>
  <c r="E14" i="14"/>
  <c r="K14" i="14" s="1"/>
  <c r="I13" i="14"/>
  <c r="E13" i="14"/>
  <c r="I12" i="14"/>
  <c r="E12" i="14"/>
  <c r="K12" i="14" s="1"/>
  <c r="I11" i="14"/>
  <c r="E11" i="14"/>
  <c r="I127" i="13"/>
  <c r="E127" i="13"/>
  <c r="K127" i="13" s="1"/>
  <c r="I126" i="13"/>
  <c r="E126" i="13"/>
  <c r="I125" i="13"/>
  <c r="E125" i="13"/>
  <c r="I124" i="13"/>
  <c r="E124" i="13"/>
  <c r="I123" i="13"/>
  <c r="E123" i="13"/>
  <c r="I122" i="13"/>
  <c r="E122" i="13"/>
  <c r="I121" i="13"/>
  <c r="E121" i="13"/>
  <c r="K121" i="13" s="1"/>
  <c r="I120" i="13"/>
  <c r="E120" i="13"/>
  <c r="K120" i="13" s="1"/>
  <c r="I119" i="13"/>
  <c r="E119" i="13"/>
  <c r="K119" i="13" s="1"/>
  <c r="I118" i="13"/>
  <c r="E118" i="13"/>
  <c r="I117" i="13"/>
  <c r="K117" i="13" s="1"/>
  <c r="E117" i="13"/>
  <c r="K116" i="13"/>
  <c r="I116" i="13"/>
  <c r="E116" i="13"/>
  <c r="I115" i="13"/>
  <c r="E115" i="13"/>
  <c r="I114" i="13"/>
  <c r="E114" i="13"/>
  <c r="I113" i="13"/>
  <c r="E113" i="13"/>
  <c r="K113" i="13" s="1"/>
  <c r="I112" i="13"/>
  <c r="E112" i="13"/>
  <c r="K112" i="13" s="1"/>
  <c r="I111" i="13"/>
  <c r="E111" i="13"/>
  <c r="K111" i="13" s="1"/>
  <c r="I110" i="13"/>
  <c r="E110" i="13"/>
  <c r="I109" i="13"/>
  <c r="K109" i="13" s="1"/>
  <c r="E109" i="13"/>
  <c r="K108" i="13"/>
  <c r="I108" i="13"/>
  <c r="E108" i="13"/>
  <c r="I107" i="13"/>
  <c r="E107" i="13"/>
  <c r="I106" i="13"/>
  <c r="E106" i="13"/>
  <c r="I105" i="13"/>
  <c r="E105" i="13"/>
  <c r="K105" i="13" s="1"/>
  <c r="I104" i="13"/>
  <c r="E104" i="13"/>
  <c r="K104" i="13" s="1"/>
  <c r="I103" i="13"/>
  <c r="E103" i="13"/>
  <c r="K103" i="13" s="1"/>
  <c r="I102" i="13"/>
  <c r="E102" i="13"/>
  <c r="I101" i="13"/>
  <c r="K101" i="13" s="1"/>
  <c r="E101" i="13"/>
  <c r="K100" i="13"/>
  <c r="I100" i="13"/>
  <c r="E100" i="13"/>
  <c r="I99" i="13"/>
  <c r="E99" i="13"/>
  <c r="I98" i="13"/>
  <c r="E98" i="13"/>
  <c r="I97" i="13"/>
  <c r="E97" i="13"/>
  <c r="K97" i="13" s="1"/>
  <c r="I96" i="13"/>
  <c r="E96" i="13"/>
  <c r="K96" i="13" s="1"/>
  <c r="I95" i="13"/>
  <c r="E95" i="13"/>
  <c r="K95" i="13" s="1"/>
  <c r="I94" i="13"/>
  <c r="E94" i="13"/>
  <c r="I93" i="13"/>
  <c r="K93" i="13" s="1"/>
  <c r="E93" i="13"/>
  <c r="K92" i="13"/>
  <c r="I92" i="13"/>
  <c r="E92" i="13"/>
  <c r="I91" i="13"/>
  <c r="E91" i="13"/>
  <c r="I90" i="13"/>
  <c r="E90" i="13"/>
  <c r="I89" i="13"/>
  <c r="E89" i="13"/>
  <c r="K89" i="13" s="1"/>
  <c r="I88" i="13"/>
  <c r="E88" i="13"/>
  <c r="K88" i="13" s="1"/>
  <c r="I87" i="13"/>
  <c r="E87" i="13"/>
  <c r="K87" i="13" s="1"/>
  <c r="I86" i="13"/>
  <c r="E86" i="13"/>
  <c r="I85" i="13"/>
  <c r="K85" i="13" s="1"/>
  <c r="E85" i="13"/>
  <c r="K84" i="13"/>
  <c r="I84" i="13"/>
  <c r="E84" i="13"/>
  <c r="I83" i="13"/>
  <c r="E83" i="13"/>
  <c r="I82" i="13"/>
  <c r="E82" i="13"/>
  <c r="I81" i="13"/>
  <c r="E81" i="13"/>
  <c r="K81" i="13" s="1"/>
  <c r="I80" i="13"/>
  <c r="E80" i="13"/>
  <c r="K80" i="13" s="1"/>
  <c r="I79" i="13"/>
  <c r="E79" i="13"/>
  <c r="K79" i="13" s="1"/>
  <c r="I78" i="13"/>
  <c r="E78" i="13"/>
  <c r="I77" i="13"/>
  <c r="K77" i="13" s="1"/>
  <c r="E77" i="13"/>
  <c r="K76" i="13"/>
  <c r="I76" i="13"/>
  <c r="E76" i="13"/>
  <c r="I75" i="13"/>
  <c r="E75" i="13"/>
  <c r="I74" i="13"/>
  <c r="E74" i="13"/>
  <c r="I64" i="13"/>
  <c r="E64" i="13"/>
  <c r="I63" i="13"/>
  <c r="K63" i="13" s="1"/>
  <c r="E63" i="13"/>
  <c r="I62" i="13"/>
  <c r="E62" i="13"/>
  <c r="I61" i="13"/>
  <c r="E61" i="13"/>
  <c r="I60" i="13"/>
  <c r="E60" i="13"/>
  <c r="I59" i="13"/>
  <c r="E59" i="13"/>
  <c r="I58" i="13"/>
  <c r="E58" i="13"/>
  <c r="I57" i="13"/>
  <c r="E57" i="13"/>
  <c r="I56" i="13"/>
  <c r="E56" i="13"/>
  <c r="I55" i="13"/>
  <c r="E55" i="13"/>
  <c r="K55" i="13" s="1"/>
  <c r="I54" i="13"/>
  <c r="E54" i="13"/>
  <c r="I53" i="13"/>
  <c r="E53" i="13"/>
  <c r="I52" i="13"/>
  <c r="E52" i="13"/>
  <c r="I51" i="13"/>
  <c r="E51" i="13"/>
  <c r="I50" i="13"/>
  <c r="E50" i="13"/>
  <c r="I49" i="13"/>
  <c r="E49" i="13"/>
  <c r="K48" i="13"/>
  <c r="I48" i="13"/>
  <c r="E48" i="13"/>
  <c r="I47" i="13"/>
  <c r="K47" i="13" s="1"/>
  <c r="E47" i="13"/>
  <c r="I46" i="13"/>
  <c r="E46" i="13"/>
  <c r="I45" i="13"/>
  <c r="E45" i="13"/>
  <c r="I44" i="13"/>
  <c r="E44" i="13"/>
  <c r="I43" i="13"/>
  <c r="E43" i="13"/>
  <c r="I42" i="13"/>
  <c r="E42" i="13"/>
  <c r="K42" i="13" s="1"/>
  <c r="I41" i="13"/>
  <c r="E41" i="13"/>
  <c r="I40" i="13"/>
  <c r="E40" i="13"/>
  <c r="K40" i="13" s="1"/>
  <c r="I39" i="13"/>
  <c r="E39" i="13"/>
  <c r="I38" i="13"/>
  <c r="E38" i="13"/>
  <c r="I37" i="13"/>
  <c r="E37" i="13"/>
  <c r="I36" i="13"/>
  <c r="E36" i="13"/>
  <c r="I35" i="13"/>
  <c r="E35" i="13"/>
  <c r="I34" i="13"/>
  <c r="E34" i="13"/>
  <c r="K34" i="13" s="1"/>
  <c r="I33" i="13"/>
  <c r="E33" i="13"/>
  <c r="I32" i="13"/>
  <c r="K32" i="13" s="1"/>
  <c r="E32" i="13"/>
  <c r="I31" i="13"/>
  <c r="K31" i="13" s="1"/>
  <c r="E31" i="13"/>
  <c r="I30" i="13"/>
  <c r="E30" i="13"/>
  <c r="I29" i="13"/>
  <c r="E29" i="13"/>
  <c r="I28" i="13"/>
  <c r="E28" i="13"/>
  <c r="I27" i="13"/>
  <c r="E27" i="13"/>
  <c r="I26" i="13"/>
  <c r="E26" i="13"/>
  <c r="I25" i="13"/>
  <c r="E25" i="13"/>
  <c r="I24" i="13"/>
  <c r="E24" i="13"/>
  <c r="I23" i="13"/>
  <c r="E23" i="13"/>
  <c r="K23" i="13" s="1"/>
  <c r="I22" i="13"/>
  <c r="E22" i="13"/>
  <c r="I21" i="13"/>
  <c r="E21" i="13"/>
  <c r="I20" i="13"/>
  <c r="E20" i="13"/>
  <c r="I19" i="13"/>
  <c r="E19" i="13"/>
  <c r="K19" i="13" s="1"/>
  <c r="I18" i="13"/>
  <c r="E18" i="13"/>
  <c r="I17" i="13"/>
  <c r="E17" i="13"/>
  <c r="K16" i="13"/>
  <c r="I16" i="13"/>
  <c r="E16" i="13"/>
  <c r="I15" i="13"/>
  <c r="K15" i="13" s="1"/>
  <c r="E15" i="13"/>
  <c r="I14" i="13"/>
  <c r="E14" i="13"/>
  <c r="I13" i="13"/>
  <c r="E13" i="13"/>
  <c r="I12" i="13"/>
  <c r="E12" i="13"/>
  <c r="I11" i="13"/>
  <c r="E11" i="13"/>
  <c r="K79" i="12"/>
  <c r="I79" i="12"/>
  <c r="K78" i="12"/>
  <c r="I78" i="12"/>
  <c r="K77" i="12"/>
  <c r="I77" i="12"/>
  <c r="K76" i="12"/>
  <c r="I76" i="12"/>
  <c r="K75" i="12"/>
  <c r="I75" i="12"/>
  <c r="K74" i="12"/>
  <c r="I74" i="12"/>
  <c r="K73" i="12"/>
  <c r="I73" i="12"/>
  <c r="K72" i="12"/>
  <c r="I72" i="12"/>
  <c r="K71" i="12"/>
  <c r="I71" i="12"/>
  <c r="K70" i="12"/>
  <c r="I70" i="12"/>
  <c r="K69" i="12"/>
  <c r="I69" i="12"/>
  <c r="K68" i="12"/>
  <c r="I68" i="12"/>
  <c r="K67" i="12"/>
  <c r="I67" i="12"/>
  <c r="K66" i="12"/>
  <c r="I66" i="12"/>
  <c r="K65" i="12"/>
  <c r="I65" i="12"/>
  <c r="K64" i="12"/>
  <c r="I64" i="12"/>
  <c r="K63" i="12"/>
  <c r="I63" i="12"/>
  <c r="K62" i="12"/>
  <c r="I62" i="12"/>
  <c r="K61" i="12"/>
  <c r="I61" i="12"/>
  <c r="K60" i="12"/>
  <c r="I60" i="12"/>
  <c r="K59" i="12"/>
  <c r="I59" i="12"/>
  <c r="K58" i="12"/>
  <c r="I58" i="12"/>
  <c r="K57" i="12"/>
  <c r="I57" i="12"/>
  <c r="K56" i="12"/>
  <c r="I56" i="12"/>
  <c r="K55" i="12"/>
  <c r="I55" i="12"/>
  <c r="K54" i="12"/>
  <c r="I54" i="12"/>
  <c r="K53" i="12"/>
  <c r="I53" i="12"/>
  <c r="K52" i="12"/>
  <c r="I52" i="12"/>
  <c r="K51" i="12"/>
  <c r="I51" i="12"/>
  <c r="K50" i="12"/>
  <c r="I50" i="12"/>
  <c r="I40" i="12"/>
  <c r="E40" i="12"/>
  <c r="I39" i="12"/>
  <c r="E39" i="12"/>
  <c r="I38" i="12"/>
  <c r="E38" i="12"/>
  <c r="I37" i="12"/>
  <c r="E37" i="12"/>
  <c r="I36" i="12"/>
  <c r="E36" i="12"/>
  <c r="I35" i="12"/>
  <c r="E35" i="12"/>
  <c r="I34" i="12"/>
  <c r="E34" i="12"/>
  <c r="I33" i="12"/>
  <c r="E33" i="12"/>
  <c r="I32" i="12"/>
  <c r="E32" i="12"/>
  <c r="I31" i="12"/>
  <c r="E31" i="12"/>
  <c r="I30" i="12"/>
  <c r="E30" i="12"/>
  <c r="I29" i="12"/>
  <c r="E29" i="12"/>
  <c r="I28" i="12"/>
  <c r="E28" i="12"/>
  <c r="I27" i="12"/>
  <c r="E27" i="12"/>
  <c r="I26" i="12"/>
  <c r="E26" i="12"/>
  <c r="I25" i="12"/>
  <c r="E25" i="12"/>
  <c r="I24" i="12"/>
  <c r="E24" i="12"/>
  <c r="I23" i="12"/>
  <c r="E23" i="12"/>
  <c r="I22" i="12"/>
  <c r="E22" i="12"/>
  <c r="I21" i="12"/>
  <c r="E21" i="12"/>
  <c r="I20" i="12"/>
  <c r="E20" i="12"/>
  <c r="I19" i="12"/>
  <c r="E19" i="12"/>
  <c r="I18" i="12"/>
  <c r="E18" i="12"/>
  <c r="I17" i="12"/>
  <c r="E17" i="12"/>
  <c r="K17" i="12" s="1"/>
  <c r="I16" i="12"/>
  <c r="E16" i="12"/>
  <c r="I15" i="12"/>
  <c r="E15" i="12"/>
  <c r="I14" i="12"/>
  <c r="E14" i="12"/>
  <c r="I13" i="12"/>
  <c r="E13" i="12"/>
  <c r="I12" i="12"/>
  <c r="E12" i="12"/>
  <c r="I11" i="12"/>
  <c r="E11" i="12"/>
  <c r="I85" i="11"/>
  <c r="E85" i="11"/>
  <c r="K85" i="11" s="1"/>
  <c r="I84" i="11"/>
  <c r="E84" i="11"/>
  <c r="I83" i="11"/>
  <c r="E83" i="11"/>
  <c r="I82" i="11"/>
  <c r="E82" i="11"/>
  <c r="I81" i="11"/>
  <c r="E81" i="11"/>
  <c r="K81" i="11" s="1"/>
  <c r="I80" i="11"/>
  <c r="E80" i="11"/>
  <c r="I79" i="11"/>
  <c r="E79" i="11"/>
  <c r="I78" i="11"/>
  <c r="E78" i="11"/>
  <c r="I77" i="11"/>
  <c r="E77" i="11"/>
  <c r="K77" i="11" s="1"/>
  <c r="I76" i="11"/>
  <c r="E76" i="11"/>
  <c r="I75" i="11"/>
  <c r="E75" i="11"/>
  <c r="I74" i="11"/>
  <c r="E74" i="11"/>
  <c r="I73" i="11"/>
  <c r="E73" i="11"/>
  <c r="K73" i="11" s="1"/>
  <c r="I72" i="11"/>
  <c r="E72" i="11"/>
  <c r="I71" i="11"/>
  <c r="E71" i="11"/>
  <c r="I70" i="11"/>
  <c r="E70" i="11"/>
  <c r="I69" i="11"/>
  <c r="E69" i="11"/>
  <c r="K69" i="11" s="1"/>
  <c r="I68" i="11"/>
  <c r="E68" i="11"/>
  <c r="I67" i="11"/>
  <c r="E67" i="11"/>
  <c r="I66" i="11"/>
  <c r="E66" i="11"/>
  <c r="I65" i="11"/>
  <c r="E65" i="11"/>
  <c r="K65" i="11" s="1"/>
  <c r="I64" i="11"/>
  <c r="E64" i="11"/>
  <c r="I63" i="11"/>
  <c r="E63" i="11"/>
  <c r="I62" i="11"/>
  <c r="E62" i="11"/>
  <c r="I61" i="11"/>
  <c r="E61" i="11"/>
  <c r="K61" i="11" s="1"/>
  <c r="I60" i="11"/>
  <c r="E60" i="11"/>
  <c r="I59" i="11"/>
  <c r="E59" i="11"/>
  <c r="K58" i="11"/>
  <c r="I58" i="11"/>
  <c r="E58" i="11"/>
  <c r="I57" i="11"/>
  <c r="E57" i="11"/>
  <c r="K57" i="11" s="1"/>
  <c r="I56" i="11"/>
  <c r="E56" i="11"/>
  <c r="I55" i="11"/>
  <c r="E55" i="11"/>
  <c r="I54" i="11"/>
  <c r="K54" i="11" s="1"/>
  <c r="E54" i="11"/>
  <c r="I53" i="11"/>
  <c r="E53" i="11"/>
  <c r="I43" i="11"/>
  <c r="E43" i="11"/>
  <c r="I42" i="11"/>
  <c r="E42" i="11"/>
  <c r="K42" i="11" s="1"/>
  <c r="I41" i="11"/>
  <c r="E41" i="11"/>
  <c r="I40" i="11"/>
  <c r="E40" i="11"/>
  <c r="I39" i="11"/>
  <c r="E39" i="11"/>
  <c r="I38" i="11"/>
  <c r="E38" i="11"/>
  <c r="K38" i="11" s="1"/>
  <c r="I37" i="11"/>
  <c r="E37" i="11"/>
  <c r="I36" i="11"/>
  <c r="E36" i="11"/>
  <c r="I35" i="11"/>
  <c r="E35" i="11"/>
  <c r="I34" i="11"/>
  <c r="E34" i="11"/>
  <c r="K34" i="11" s="1"/>
  <c r="I33" i="11"/>
  <c r="E33" i="11"/>
  <c r="I32" i="11"/>
  <c r="E32" i="11"/>
  <c r="I31" i="11"/>
  <c r="E31" i="11"/>
  <c r="I30" i="11"/>
  <c r="E30" i="11"/>
  <c r="K30" i="11" s="1"/>
  <c r="I29" i="11"/>
  <c r="E29" i="11"/>
  <c r="I28" i="11"/>
  <c r="E28" i="11"/>
  <c r="I27" i="11"/>
  <c r="E27" i="11"/>
  <c r="I26" i="11"/>
  <c r="E26" i="11"/>
  <c r="K26" i="11" s="1"/>
  <c r="I25" i="11"/>
  <c r="E25" i="11"/>
  <c r="I24" i="11"/>
  <c r="E24" i="11"/>
  <c r="I23" i="11"/>
  <c r="E23" i="11"/>
  <c r="I22" i="11"/>
  <c r="E22" i="11"/>
  <c r="K22" i="11" s="1"/>
  <c r="I21" i="11"/>
  <c r="E21" i="11"/>
  <c r="I20" i="11"/>
  <c r="E20" i="11"/>
  <c r="I19" i="11"/>
  <c r="E19" i="11"/>
  <c r="I18" i="11"/>
  <c r="E18" i="11"/>
  <c r="K18" i="11" s="1"/>
  <c r="I17" i="11"/>
  <c r="E17" i="11"/>
  <c r="I16" i="11"/>
  <c r="E16" i="11"/>
  <c r="I15" i="11"/>
  <c r="E15" i="11"/>
  <c r="I14" i="11"/>
  <c r="E14" i="11"/>
  <c r="K14" i="11" s="1"/>
  <c r="I13" i="11"/>
  <c r="E13" i="11"/>
  <c r="I12" i="11"/>
  <c r="E12" i="11"/>
  <c r="I11" i="11"/>
  <c r="E11" i="11"/>
  <c r="K80" i="19" l="1"/>
  <c r="K88" i="19"/>
  <c r="K96" i="19"/>
  <c r="K104" i="19"/>
  <c r="K112" i="19"/>
  <c r="K116" i="19"/>
  <c r="K120" i="19"/>
  <c r="K122" i="19"/>
  <c r="K11" i="19"/>
  <c r="K15" i="19"/>
  <c r="K31" i="19"/>
  <c r="K35" i="19"/>
  <c r="K39" i="19"/>
  <c r="K43" i="19"/>
  <c r="K51" i="19"/>
  <c r="K31" i="18"/>
  <c r="K12" i="18"/>
  <c r="K30" i="17"/>
  <c r="K34" i="17"/>
  <c r="K31" i="17"/>
  <c r="K33" i="17"/>
  <c r="K35" i="17"/>
  <c r="K39" i="17"/>
  <c r="K14" i="17"/>
  <c r="K18" i="17"/>
  <c r="K50" i="16"/>
  <c r="K54" i="16"/>
  <c r="K32" i="15"/>
  <c r="K42" i="15"/>
  <c r="K13" i="15"/>
  <c r="K17" i="15"/>
  <c r="K21" i="15"/>
  <c r="K11" i="13"/>
  <c r="K18" i="13"/>
  <c r="K24" i="13"/>
  <c r="K26" i="13"/>
  <c r="K39" i="13"/>
  <c r="K50" i="13"/>
  <c r="K56" i="13"/>
  <c r="K58" i="13"/>
  <c r="K62" i="13"/>
  <c r="K12" i="12"/>
  <c r="K16" i="12"/>
  <c r="K20" i="12"/>
  <c r="K24" i="12"/>
  <c r="K28" i="12"/>
  <c r="K32" i="12"/>
  <c r="K36" i="12"/>
  <c r="K40" i="12"/>
  <c r="K53" i="11"/>
  <c r="K70" i="11"/>
  <c r="K15" i="11"/>
  <c r="K19" i="11"/>
  <c r="K72" i="19"/>
  <c r="K76" i="19"/>
  <c r="K84" i="19"/>
  <c r="K92" i="19"/>
  <c r="K100" i="19"/>
  <c r="K108" i="19"/>
  <c r="K89" i="19"/>
  <c r="K93" i="19"/>
  <c r="K101" i="19"/>
  <c r="K121" i="19"/>
  <c r="K74" i="19"/>
  <c r="K78" i="19"/>
  <c r="K82" i="19"/>
  <c r="K86" i="19"/>
  <c r="K90" i="19"/>
  <c r="K94" i="19"/>
  <c r="K98" i="19"/>
  <c r="K102" i="19"/>
  <c r="K106" i="19"/>
  <c r="K110" i="19"/>
  <c r="K114" i="19"/>
  <c r="K118" i="19"/>
  <c r="K19" i="19"/>
  <c r="K23" i="19"/>
  <c r="K27" i="19"/>
  <c r="K55" i="19"/>
  <c r="K12" i="19"/>
  <c r="K24" i="19"/>
  <c r="K48" i="19"/>
  <c r="K52" i="19"/>
  <c r="K13" i="19"/>
  <c r="K17" i="19"/>
  <c r="K21" i="19"/>
  <c r="K25" i="19"/>
  <c r="K29" i="19"/>
  <c r="K33" i="19"/>
  <c r="K37" i="19"/>
  <c r="K41" i="19"/>
  <c r="K45" i="19"/>
  <c r="K49" i="19"/>
  <c r="K53" i="19"/>
  <c r="K57" i="19"/>
  <c r="K61" i="19"/>
  <c r="K47" i="19"/>
  <c r="K59" i="19"/>
  <c r="K34" i="18"/>
  <c r="K36" i="18"/>
  <c r="K40" i="18"/>
  <c r="K38" i="18"/>
  <c r="K14" i="18"/>
  <c r="K16" i="18"/>
  <c r="K20" i="18"/>
  <c r="K18" i="18"/>
  <c r="K32" i="17"/>
  <c r="K36" i="17"/>
  <c r="K37" i="17"/>
  <c r="K38" i="17"/>
  <c r="K11" i="17"/>
  <c r="K15" i="17"/>
  <c r="K19" i="17"/>
  <c r="K12" i="17"/>
  <c r="K16" i="17"/>
  <c r="K20" i="17"/>
  <c r="K13" i="17"/>
  <c r="K17" i="17"/>
  <c r="K58" i="16"/>
  <c r="K62" i="16"/>
  <c r="K66" i="16"/>
  <c r="K70" i="16"/>
  <c r="K74" i="16"/>
  <c r="K78" i="16"/>
  <c r="K51" i="16"/>
  <c r="K55" i="16"/>
  <c r="K59" i="16"/>
  <c r="K63" i="16"/>
  <c r="K67" i="16"/>
  <c r="K71" i="16"/>
  <c r="K75" i="16"/>
  <c r="K79" i="16"/>
  <c r="K52" i="16"/>
  <c r="K56" i="16"/>
  <c r="K60" i="16"/>
  <c r="K64" i="16"/>
  <c r="K68" i="16"/>
  <c r="K72" i="16"/>
  <c r="K76" i="16"/>
  <c r="K11" i="16"/>
  <c r="K19" i="16"/>
  <c r="K23" i="16"/>
  <c r="K27" i="16"/>
  <c r="K31" i="16"/>
  <c r="K35" i="16"/>
  <c r="K39" i="16"/>
  <c r="K12" i="16"/>
  <c r="K16" i="16"/>
  <c r="K20" i="16"/>
  <c r="K24" i="16"/>
  <c r="K28" i="16"/>
  <c r="K32" i="16"/>
  <c r="K36" i="16"/>
  <c r="K40" i="16"/>
  <c r="K13" i="16"/>
  <c r="K17" i="16"/>
  <c r="K21" i="16"/>
  <c r="K25" i="16"/>
  <c r="K29" i="16"/>
  <c r="K33" i="16"/>
  <c r="K37" i="16"/>
  <c r="K33" i="15"/>
  <c r="K37" i="15"/>
  <c r="K41" i="15"/>
  <c r="K14" i="15"/>
  <c r="K18" i="15"/>
  <c r="K22" i="15"/>
  <c r="K11" i="15"/>
  <c r="K15" i="15"/>
  <c r="K19" i="15"/>
  <c r="K12" i="15"/>
  <c r="K16" i="15"/>
  <c r="K20" i="15"/>
  <c r="K52" i="14"/>
  <c r="K56" i="14"/>
  <c r="K60" i="14"/>
  <c r="K64" i="14"/>
  <c r="K68" i="14"/>
  <c r="K72" i="14"/>
  <c r="K76" i="14"/>
  <c r="K80" i="14"/>
  <c r="K54" i="14"/>
  <c r="K58" i="14"/>
  <c r="K62" i="14"/>
  <c r="K66" i="14"/>
  <c r="K70" i="14"/>
  <c r="K74" i="14"/>
  <c r="K78" i="14"/>
  <c r="K82" i="14"/>
  <c r="K11" i="14"/>
  <c r="K15" i="14"/>
  <c r="K19" i="14"/>
  <c r="K23" i="14"/>
  <c r="K27" i="14"/>
  <c r="K31" i="14"/>
  <c r="K35" i="14"/>
  <c r="K39" i="14"/>
  <c r="K13" i="14"/>
  <c r="K17" i="14"/>
  <c r="K21" i="14"/>
  <c r="K25" i="14"/>
  <c r="K29" i="14"/>
  <c r="K33" i="14"/>
  <c r="K37" i="14"/>
  <c r="K41" i="14"/>
  <c r="K75" i="13"/>
  <c r="K83" i="13"/>
  <c r="K91" i="13"/>
  <c r="K99" i="13"/>
  <c r="K107" i="13"/>
  <c r="K115" i="13"/>
  <c r="K123" i="13"/>
  <c r="K124" i="13"/>
  <c r="K125" i="13"/>
  <c r="K74" i="13"/>
  <c r="K78" i="13"/>
  <c r="K82" i="13"/>
  <c r="K86" i="13"/>
  <c r="K90" i="13"/>
  <c r="K94" i="13"/>
  <c r="K98" i="13"/>
  <c r="K102" i="13"/>
  <c r="K106" i="13"/>
  <c r="K110" i="13"/>
  <c r="K114" i="13"/>
  <c r="K118" i="13"/>
  <c r="K122" i="13"/>
  <c r="K126" i="13"/>
  <c r="K28" i="13"/>
  <c r="K43" i="13"/>
  <c r="K12" i="13"/>
  <c r="K36" i="13"/>
  <c r="K51" i="13"/>
  <c r="K27" i="13"/>
  <c r="K44" i="13"/>
  <c r="K59" i="13"/>
  <c r="K20" i="13"/>
  <c r="K35" i="13"/>
  <c r="K52" i="13"/>
  <c r="K14" i="13"/>
  <c r="K22" i="13"/>
  <c r="K30" i="13"/>
  <c r="K38" i="13"/>
  <c r="K46" i="13"/>
  <c r="K54" i="13"/>
  <c r="K60" i="13"/>
  <c r="K64" i="13"/>
  <c r="K13" i="13"/>
  <c r="K17" i="13"/>
  <c r="K21" i="13"/>
  <c r="K25" i="13"/>
  <c r="K29" i="13"/>
  <c r="K33" i="13"/>
  <c r="K37" i="13"/>
  <c r="K41" i="13"/>
  <c r="K45" i="13"/>
  <c r="K49" i="13"/>
  <c r="K53" i="13"/>
  <c r="K57" i="13"/>
  <c r="K61" i="13"/>
  <c r="K13" i="12"/>
  <c r="K21" i="12"/>
  <c r="K25" i="12"/>
  <c r="K29" i="12"/>
  <c r="K33" i="12"/>
  <c r="K37" i="12"/>
  <c r="K14" i="12"/>
  <c r="K18" i="12"/>
  <c r="K22" i="12"/>
  <c r="K26" i="12"/>
  <c r="K30" i="12"/>
  <c r="K34" i="12"/>
  <c r="K38" i="12"/>
  <c r="K11" i="12"/>
  <c r="K15" i="12"/>
  <c r="K19" i="12"/>
  <c r="K23" i="12"/>
  <c r="K27" i="12"/>
  <c r="K31" i="12"/>
  <c r="K35" i="12"/>
  <c r="K39" i="12"/>
  <c r="K66" i="11"/>
  <c r="K62" i="11"/>
  <c r="K74" i="11"/>
  <c r="K78" i="11"/>
  <c r="K82" i="11"/>
  <c r="K55" i="11"/>
  <c r="K59" i="11"/>
  <c r="K63" i="11"/>
  <c r="K67" i="11"/>
  <c r="K71" i="11"/>
  <c r="K75" i="11"/>
  <c r="K79" i="11"/>
  <c r="K83" i="11"/>
  <c r="K56" i="11"/>
  <c r="K60" i="11"/>
  <c r="K64" i="11"/>
  <c r="K68" i="11"/>
  <c r="K72" i="11"/>
  <c r="K76" i="11"/>
  <c r="K80" i="11"/>
  <c r="K84" i="11"/>
  <c r="K11" i="11"/>
  <c r="K27" i="11"/>
  <c r="K23" i="11"/>
  <c r="K31" i="11"/>
  <c r="K35" i="11"/>
  <c r="K39" i="11"/>
  <c r="K43" i="11"/>
  <c r="K12" i="11"/>
  <c r="K16" i="11"/>
  <c r="K20" i="11"/>
  <c r="K24" i="11"/>
  <c r="K28" i="11"/>
  <c r="K32" i="11"/>
  <c r="K36" i="11"/>
  <c r="K40" i="11"/>
  <c r="K13" i="11"/>
  <c r="K17" i="11"/>
  <c r="K21" i="11"/>
  <c r="K25" i="11"/>
  <c r="K29" i="11"/>
  <c r="K33" i="11"/>
  <c r="K37" i="11"/>
  <c r="K41" i="11"/>
  <c r="I95" i="10"/>
  <c r="E95" i="10"/>
  <c r="K95" i="10" s="1"/>
  <c r="I94" i="10"/>
  <c r="E94" i="10"/>
  <c r="I93" i="10"/>
  <c r="E93" i="10"/>
  <c r="K93" i="10" s="1"/>
  <c r="I92" i="10"/>
  <c r="E92" i="10"/>
  <c r="I91" i="10"/>
  <c r="E91" i="10"/>
  <c r="K91" i="10" s="1"/>
  <c r="I90" i="10"/>
  <c r="E90" i="10"/>
  <c r="I89" i="10"/>
  <c r="E89" i="10"/>
  <c r="K89" i="10" s="1"/>
  <c r="I88" i="10"/>
  <c r="E88" i="10"/>
  <c r="I87" i="10"/>
  <c r="E87" i="10"/>
  <c r="K87" i="10" s="1"/>
  <c r="I86" i="10"/>
  <c r="E86" i="10"/>
  <c r="I85" i="10"/>
  <c r="E85" i="10"/>
  <c r="K85" i="10" s="1"/>
  <c r="I84" i="10"/>
  <c r="E84" i="10"/>
  <c r="I83" i="10"/>
  <c r="E83" i="10"/>
  <c r="K83" i="10" s="1"/>
  <c r="I82" i="10"/>
  <c r="E82" i="10"/>
  <c r="I81" i="10"/>
  <c r="E81" i="10"/>
  <c r="K81" i="10" s="1"/>
  <c r="I80" i="10"/>
  <c r="E80" i="10"/>
  <c r="I79" i="10"/>
  <c r="E79" i="10"/>
  <c r="K79" i="10" s="1"/>
  <c r="I78" i="10"/>
  <c r="E78" i="10"/>
  <c r="I77" i="10"/>
  <c r="E77" i="10"/>
  <c r="K77" i="10" s="1"/>
  <c r="I76" i="10"/>
  <c r="E76" i="10"/>
  <c r="I75" i="10"/>
  <c r="E75" i="10"/>
  <c r="K75" i="10" s="1"/>
  <c r="I74" i="10"/>
  <c r="E74" i="10"/>
  <c r="I73" i="10"/>
  <c r="E73" i="10"/>
  <c r="K73" i="10" s="1"/>
  <c r="I72" i="10"/>
  <c r="E72" i="10"/>
  <c r="I71" i="10"/>
  <c r="E71" i="10"/>
  <c r="K71" i="10" s="1"/>
  <c r="I70" i="10"/>
  <c r="E70" i="10"/>
  <c r="I69" i="10"/>
  <c r="E69" i="10"/>
  <c r="K69" i="10" s="1"/>
  <c r="I68" i="10"/>
  <c r="E68" i="10"/>
  <c r="I67" i="10"/>
  <c r="E67" i="10"/>
  <c r="K67" i="10" s="1"/>
  <c r="I66" i="10"/>
  <c r="E66" i="10"/>
  <c r="I65" i="10"/>
  <c r="E65" i="10"/>
  <c r="K65" i="10" s="1"/>
  <c r="I64" i="10"/>
  <c r="E64" i="10"/>
  <c r="I63" i="10"/>
  <c r="E63" i="10"/>
  <c r="K63" i="10" s="1"/>
  <c r="I62" i="10"/>
  <c r="E62" i="10"/>
  <c r="I61" i="10"/>
  <c r="E61" i="10"/>
  <c r="K61" i="10" s="1"/>
  <c r="I60" i="10"/>
  <c r="E60" i="10"/>
  <c r="I59" i="10"/>
  <c r="E59" i="10"/>
  <c r="K59" i="10" s="1"/>
  <c r="I58" i="10"/>
  <c r="E58" i="10"/>
  <c r="I48" i="10"/>
  <c r="E48" i="10"/>
  <c r="I47" i="10"/>
  <c r="E47" i="10"/>
  <c r="I46" i="10"/>
  <c r="E46" i="10"/>
  <c r="I45" i="10"/>
  <c r="E45" i="10"/>
  <c r="I44" i="10"/>
  <c r="E44" i="10"/>
  <c r="I43" i="10"/>
  <c r="E43" i="10"/>
  <c r="I42" i="10"/>
  <c r="E42" i="10"/>
  <c r="I41" i="10"/>
  <c r="E41" i="10"/>
  <c r="I40" i="10"/>
  <c r="E40" i="10"/>
  <c r="I39" i="10"/>
  <c r="E39" i="10"/>
  <c r="I38" i="10"/>
  <c r="E38" i="10"/>
  <c r="I37" i="10"/>
  <c r="E37" i="10"/>
  <c r="I36" i="10"/>
  <c r="E36" i="10"/>
  <c r="I35" i="10"/>
  <c r="E35" i="10"/>
  <c r="I34" i="10"/>
  <c r="E34" i="10"/>
  <c r="I33" i="10"/>
  <c r="E33" i="10"/>
  <c r="I32" i="10"/>
  <c r="E32" i="10"/>
  <c r="I31" i="10"/>
  <c r="E31" i="10"/>
  <c r="I30" i="10"/>
  <c r="E30" i="10"/>
  <c r="I29" i="10"/>
  <c r="E29" i="10"/>
  <c r="I28" i="10"/>
  <c r="E28" i="10"/>
  <c r="I27" i="10"/>
  <c r="E27" i="10"/>
  <c r="I26" i="10"/>
  <c r="E26" i="10"/>
  <c r="I25" i="10"/>
  <c r="E25" i="10"/>
  <c r="I24" i="10"/>
  <c r="E24" i="10"/>
  <c r="I23" i="10"/>
  <c r="E23" i="10"/>
  <c r="I22" i="10"/>
  <c r="E22" i="10"/>
  <c r="I21" i="10"/>
  <c r="E21" i="10"/>
  <c r="I20" i="10"/>
  <c r="E20" i="10"/>
  <c r="I19" i="10"/>
  <c r="E19" i="10"/>
  <c r="I18" i="10"/>
  <c r="E18" i="10"/>
  <c r="I17" i="10"/>
  <c r="E17" i="10"/>
  <c r="I16" i="10"/>
  <c r="E16" i="10"/>
  <c r="I15" i="10"/>
  <c r="E15" i="10"/>
  <c r="I14" i="10"/>
  <c r="E14" i="10"/>
  <c r="I13" i="10"/>
  <c r="E13" i="10"/>
  <c r="I12" i="10"/>
  <c r="E12" i="10"/>
  <c r="I11" i="10"/>
  <c r="E11" i="10"/>
  <c r="I49" i="9"/>
  <c r="E49" i="9"/>
  <c r="K49" i="9" s="1"/>
  <c r="I48" i="9"/>
  <c r="E48" i="9"/>
  <c r="I47" i="9"/>
  <c r="E47" i="9"/>
  <c r="K47" i="9" s="1"/>
  <c r="I46" i="9"/>
  <c r="E46" i="9"/>
  <c r="I45" i="9"/>
  <c r="E45" i="9"/>
  <c r="K45" i="9" s="1"/>
  <c r="I44" i="9"/>
  <c r="E44" i="9"/>
  <c r="I43" i="9"/>
  <c r="E43" i="9"/>
  <c r="K43" i="9" s="1"/>
  <c r="I42" i="9"/>
  <c r="E42" i="9"/>
  <c r="I41" i="9"/>
  <c r="E41" i="9"/>
  <c r="K41" i="9" s="1"/>
  <c r="I40" i="9"/>
  <c r="E40" i="9"/>
  <c r="I39" i="9"/>
  <c r="E39" i="9"/>
  <c r="K39" i="9" s="1"/>
  <c r="I38" i="9"/>
  <c r="E38" i="9"/>
  <c r="I37" i="9"/>
  <c r="E37" i="9"/>
  <c r="K37" i="9" s="1"/>
  <c r="I36" i="9"/>
  <c r="E36" i="9"/>
  <c r="I35" i="9"/>
  <c r="E35" i="9"/>
  <c r="I25" i="9"/>
  <c r="E25" i="9"/>
  <c r="I24" i="9"/>
  <c r="E24" i="9"/>
  <c r="I23" i="9"/>
  <c r="E23" i="9"/>
  <c r="I22" i="9"/>
  <c r="E22" i="9"/>
  <c r="I21" i="9"/>
  <c r="E21" i="9"/>
  <c r="I20" i="9"/>
  <c r="E20" i="9"/>
  <c r="I19" i="9"/>
  <c r="E19" i="9"/>
  <c r="I18" i="9"/>
  <c r="E18" i="9"/>
  <c r="I17" i="9"/>
  <c r="E17" i="9"/>
  <c r="I16" i="9"/>
  <c r="E16" i="9"/>
  <c r="I15" i="9"/>
  <c r="E15" i="9"/>
  <c r="I14" i="9"/>
  <c r="E14" i="9"/>
  <c r="I13" i="9"/>
  <c r="E13" i="9"/>
  <c r="I12" i="9"/>
  <c r="E12" i="9"/>
  <c r="I11" i="9"/>
  <c r="E11" i="9"/>
  <c r="I37" i="8"/>
  <c r="E37" i="8"/>
  <c r="K37" i="8" s="1"/>
  <c r="I36" i="8"/>
  <c r="E36" i="8"/>
  <c r="I35" i="8"/>
  <c r="E35" i="8"/>
  <c r="I34" i="8"/>
  <c r="E34" i="8"/>
  <c r="I33" i="8"/>
  <c r="E33" i="8"/>
  <c r="K33" i="8" s="1"/>
  <c r="I32" i="8"/>
  <c r="E32" i="8"/>
  <c r="I31" i="8"/>
  <c r="E31" i="8"/>
  <c r="I30" i="8"/>
  <c r="E30" i="8"/>
  <c r="I29" i="8"/>
  <c r="E29" i="8"/>
  <c r="K29" i="8" s="1"/>
  <c r="I19" i="8"/>
  <c r="E19" i="8"/>
  <c r="I18" i="8"/>
  <c r="E18" i="8"/>
  <c r="K18" i="8" s="1"/>
  <c r="I17" i="8"/>
  <c r="E17" i="8"/>
  <c r="I16" i="8"/>
  <c r="E16" i="8"/>
  <c r="I15" i="8"/>
  <c r="E15" i="8"/>
  <c r="I14" i="8"/>
  <c r="E14" i="8"/>
  <c r="I13" i="8"/>
  <c r="E13" i="8"/>
  <c r="K13" i="8" s="1"/>
  <c r="I12" i="8"/>
  <c r="E12" i="8"/>
  <c r="I11" i="8"/>
  <c r="E11" i="8"/>
  <c r="K11" i="8" s="1"/>
  <c r="I37" i="7"/>
  <c r="E37" i="7"/>
  <c r="K37" i="7" s="1"/>
  <c r="I36" i="7"/>
  <c r="E36" i="7"/>
  <c r="I35" i="7"/>
  <c r="E35" i="7"/>
  <c r="K35" i="7" s="1"/>
  <c r="I34" i="7"/>
  <c r="E34" i="7"/>
  <c r="I33" i="7"/>
  <c r="E33" i="7"/>
  <c r="K33" i="7" s="1"/>
  <c r="I32" i="7"/>
  <c r="E32" i="7"/>
  <c r="I31" i="7"/>
  <c r="E31" i="7"/>
  <c r="K31" i="7" s="1"/>
  <c r="I30" i="7"/>
  <c r="E30" i="7"/>
  <c r="I29" i="7"/>
  <c r="E29" i="7"/>
  <c r="K29" i="7" s="1"/>
  <c r="I19" i="7"/>
  <c r="E19" i="7"/>
  <c r="I18" i="7"/>
  <c r="E18" i="7"/>
  <c r="I17" i="7"/>
  <c r="E17" i="7"/>
  <c r="K17" i="7" s="1"/>
  <c r="I16" i="7"/>
  <c r="E16" i="7"/>
  <c r="I15" i="7"/>
  <c r="E15" i="7"/>
  <c r="K15" i="7" s="1"/>
  <c r="I14" i="7"/>
  <c r="E14" i="7"/>
  <c r="I13" i="7"/>
  <c r="E13" i="7"/>
  <c r="K13" i="7" s="1"/>
  <c r="I12" i="7"/>
  <c r="E12" i="7"/>
  <c r="I11" i="7"/>
  <c r="E11" i="7"/>
  <c r="I33" i="6"/>
  <c r="E33" i="6"/>
  <c r="K33" i="6" s="1"/>
  <c r="I32" i="6"/>
  <c r="E32" i="6"/>
  <c r="I31" i="6"/>
  <c r="E31" i="6"/>
  <c r="K31" i="6" s="1"/>
  <c r="I30" i="6"/>
  <c r="E30" i="6"/>
  <c r="I29" i="6"/>
  <c r="E29" i="6"/>
  <c r="K29" i="6" s="1"/>
  <c r="I28" i="6"/>
  <c r="E28" i="6"/>
  <c r="I27" i="6"/>
  <c r="E27" i="6"/>
  <c r="K27" i="6" s="1"/>
  <c r="I17" i="6"/>
  <c r="E17" i="6"/>
  <c r="K17" i="6" s="1"/>
  <c r="I16" i="6"/>
  <c r="E16" i="6"/>
  <c r="I15" i="6"/>
  <c r="E15" i="6"/>
  <c r="K15" i="6" s="1"/>
  <c r="I14" i="6"/>
  <c r="E14" i="6"/>
  <c r="I13" i="6"/>
  <c r="E13" i="6"/>
  <c r="K13" i="6" s="1"/>
  <c r="I12" i="6"/>
  <c r="E12" i="6"/>
  <c r="I11" i="6"/>
  <c r="E11" i="6"/>
  <c r="K11" i="6" s="1"/>
  <c r="H29" i="5"/>
  <c r="G29" i="5"/>
  <c r="I29" i="5" s="1"/>
  <c r="D29" i="5"/>
  <c r="C29" i="5"/>
  <c r="E29" i="5" s="1"/>
  <c r="K28" i="5"/>
  <c r="I28" i="5"/>
  <c r="I27" i="5"/>
  <c r="J27" i="5" s="1"/>
  <c r="I26" i="5"/>
  <c r="K26" i="5" s="1"/>
  <c r="K25" i="5"/>
  <c r="I25" i="5"/>
  <c r="J25" i="5" s="1"/>
  <c r="H15" i="5"/>
  <c r="I15" i="5" s="1"/>
  <c r="G15" i="5"/>
  <c r="D15" i="5"/>
  <c r="C15" i="5"/>
  <c r="I14" i="5"/>
  <c r="J14" i="5" s="1"/>
  <c r="E14" i="5"/>
  <c r="I13" i="5"/>
  <c r="E13" i="5"/>
  <c r="K13" i="5" s="1"/>
  <c r="I12" i="5"/>
  <c r="J12" i="5" s="1"/>
  <c r="E12" i="5"/>
  <c r="I11" i="5"/>
  <c r="E11" i="5"/>
  <c r="K11" i="5" s="1"/>
  <c r="I25" i="4"/>
  <c r="H25" i="4"/>
  <c r="E25" i="4"/>
  <c r="I24" i="4"/>
  <c r="H24" i="4"/>
  <c r="E24" i="4"/>
  <c r="I23" i="4"/>
  <c r="H23" i="4"/>
  <c r="E23" i="4"/>
  <c r="I22" i="4"/>
  <c r="H22" i="4"/>
  <c r="E22" i="4"/>
  <c r="I21" i="4"/>
  <c r="H21" i="4"/>
  <c r="E21" i="4"/>
  <c r="I20" i="4"/>
  <c r="H20" i="4"/>
  <c r="E20" i="4"/>
  <c r="I19" i="4"/>
  <c r="H19" i="4"/>
  <c r="E19" i="4"/>
  <c r="I18" i="4"/>
  <c r="H18" i="4"/>
  <c r="E18" i="4"/>
  <c r="I17" i="4"/>
  <c r="H17" i="4"/>
  <c r="E17" i="4"/>
  <c r="I16" i="4"/>
  <c r="H16" i="4"/>
  <c r="E16" i="4"/>
  <c r="I15" i="4"/>
  <c r="H15" i="4"/>
  <c r="E15" i="4"/>
  <c r="I14" i="4"/>
  <c r="H14" i="4"/>
  <c r="E14" i="4"/>
  <c r="I13" i="4"/>
  <c r="H13" i="4"/>
  <c r="E13" i="4"/>
  <c r="I12" i="4"/>
  <c r="H12" i="4"/>
  <c r="E12" i="4"/>
  <c r="I11" i="4"/>
  <c r="H11" i="4"/>
  <c r="E11" i="4"/>
  <c r="I25" i="3"/>
  <c r="H25" i="3"/>
  <c r="E25" i="3"/>
  <c r="I24" i="3"/>
  <c r="H24" i="3"/>
  <c r="E24" i="3"/>
  <c r="I23" i="3"/>
  <c r="H23" i="3"/>
  <c r="E23" i="3"/>
  <c r="I22" i="3"/>
  <c r="H22" i="3"/>
  <c r="E22" i="3"/>
  <c r="I21" i="3"/>
  <c r="H21" i="3"/>
  <c r="E21" i="3"/>
  <c r="I20" i="3"/>
  <c r="H20" i="3"/>
  <c r="E20" i="3"/>
  <c r="I19" i="3"/>
  <c r="H19" i="3"/>
  <c r="E19" i="3"/>
  <c r="I18" i="3"/>
  <c r="H18" i="3"/>
  <c r="E18" i="3"/>
  <c r="I17" i="3"/>
  <c r="H17" i="3"/>
  <c r="E17" i="3"/>
  <c r="I16" i="3"/>
  <c r="H16" i="3"/>
  <c r="E16" i="3"/>
  <c r="I15" i="3"/>
  <c r="H15" i="3"/>
  <c r="E15" i="3"/>
  <c r="I14" i="3"/>
  <c r="H14" i="3"/>
  <c r="E14" i="3"/>
  <c r="I13" i="3"/>
  <c r="H13" i="3"/>
  <c r="E13" i="3"/>
  <c r="I12" i="3"/>
  <c r="H12" i="3"/>
  <c r="E12" i="3"/>
  <c r="I11" i="3"/>
  <c r="H11" i="3"/>
  <c r="E11" i="3"/>
  <c r="H38" i="2"/>
  <c r="H35" i="2"/>
  <c r="E35" i="2"/>
  <c r="H34" i="2"/>
  <c r="E34" i="2"/>
  <c r="I34" i="2" s="1"/>
  <c r="H33" i="2"/>
  <c r="E33" i="2"/>
  <c r="H31" i="2"/>
  <c r="E31" i="2"/>
  <c r="I31" i="2" s="1"/>
  <c r="H30" i="2"/>
  <c r="E30" i="2"/>
  <c r="I30" i="2" s="1"/>
  <c r="H29" i="2"/>
  <c r="E29" i="2"/>
  <c r="H28" i="2"/>
  <c r="E28" i="2"/>
  <c r="I28" i="2" s="1"/>
  <c r="H27" i="2"/>
  <c r="E27" i="2"/>
  <c r="H26" i="2"/>
  <c r="E26" i="2"/>
  <c r="H25" i="2"/>
  <c r="E25" i="2"/>
  <c r="H24" i="2"/>
  <c r="E24" i="2"/>
  <c r="I24" i="2" s="1"/>
  <c r="H23" i="2"/>
  <c r="E23" i="2"/>
  <c r="H22" i="2"/>
  <c r="E22" i="2"/>
  <c r="I22" i="2" s="1"/>
  <c r="H21" i="2"/>
  <c r="I21" i="2" s="1"/>
  <c r="E21" i="2"/>
  <c r="H20" i="2"/>
  <c r="E20" i="2"/>
  <c r="I20" i="2" s="1"/>
  <c r="H19" i="2"/>
  <c r="E19" i="2"/>
  <c r="H18" i="2"/>
  <c r="E18" i="2"/>
  <c r="I18" i="2" s="1"/>
  <c r="H17" i="2"/>
  <c r="E17" i="2"/>
  <c r="H16" i="2"/>
  <c r="E16" i="2"/>
  <c r="I16" i="2" s="1"/>
  <c r="H15" i="2"/>
  <c r="E15" i="2"/>
  <c r="H14" i="2"/>
  <c r="E14" i="2"/>
  <c r="H13" i="2"/>
  <c r="E13" i="2"/>
  <c r="H12" i="2"/>
  <c r="E12" i="2"/>
  <c r="I12" i="2" s="1"/>
  <c r="H11" i="2"/>
  <c r="E11" i="2"/>
  <c r="E38" i="1"/>
  <c r="H33" i="1"/>
  <c r="E33" i="1"/>
  <c r="I33" i="1" s="1"/>
  <c r="B6" i="2"/>
  <c r="K12" i="10" l="1"/>
  <c r="K14" i="10"/>
  <c r="K16" i="10"/>
  <c r="K18" i="10"/>
  <c r="K20" i="10"/>
  <c r="K22" i="10"/>
  <c r="K24" i="10"/>
  <c r="K26" i="10"/>
  <c r="K28" i="10"/>
  <c r="K30" i="10"/>
  <c r="K32" i="10"/>
  <c r="K34" i="10"/>
  <c r="K36" i="10"/>
  <c r="K38" i="10"/>
  <c r="K40" i="10"/>
  <c r="K42" i="10"/>
  <c r="K44" i="10"/>
  <c r="K46" i="10"/>
  <c r="K48" i="10"/>
  <c r="K21" i="10"/>
  <c r="K37" i="10"/>
  <c r="K45" i="10"/>
  <c r="K39" i="10"/>
  <c r="K42" i="9"/>
  <c r="K46" i="9"/>
  <c r="K48" i="9"/>
  <c r="K11" i="9"/>
  <c r="K13" i="9"/>
  <c r="K15" i="9"/>
  <c r="K17" i="9"/>
  <c r="K19" i="9"/>
  <c r="K21" i="9"/>
  <c r="K23" i="9"/>
  <c r="K25" i="9"/>
  <c r="K15" i="8"/>
  <c r="K17" i="8"/>
  <c r="K19" i="8"/>
  <c r="K11" i="7"/>
  <c r="K19" i="7"/>
  <c r="J29" i="5"/>
  <c r="J28" i="5"/>
  <c r="J26" i="5"/>
  <c r="K27" i="5"/>
  <c r="K29" i="5"/>
  <c r="D30" i="5" s="1"/>
  <c r="E15" i="5"/>
  <c r="F12" i="5"/>
  <c r="F14" i="5"/>
  <c r="I14" i="2"/>
  <c r="I26" i="2"/>
  <c r="I11" i="2"/>
  <c r="I27" i="2"/>
  <c r="I15" i="2"/>
  <c r="I19" i="2"/>
  <c r="I23" i="2"/>
  <c r="I33" i="2"/>
  <c r="I35" i="2"/>
  <c r="I25" i="2"/>
  <c r="I13" i="2"/>
  <c r="I29" i="2"/>
  <c r="I17" i="2"/>
  <c r="E38" i="2"/>
  <c r="H38" i="1"/>
  <c r="K60" i="10"/>
  <c r="K64" i="10"/>
  <c r="K68" i="10"/>
  <c r="K72" i="10"/>
  <c r="K76" i="10"/>
  <c r="K80" i="10"/>
  <c r="K84" i="10"/>
  <c r="K88" i="10"/>
  <c r="K92" i="10"/>
  <c r="K58" i="10"/>
  <c r="K62" i="10"/>
  <c r="K66" i="10"/>
  <c r="K70" i="10"/>
  <c r="K74" i="10"/>
  <c r="K78" i="10"/>
  <c r="K82" i="10"/>
  <c r="K86" i="10"/>
  <c r="K90" i="10"/>
  <c r="K94" i="10"/>
  <c r="K13" i="10"/>
  <c r="K17" i="10"/>
  <c r="K25" i="10"/>
  <c r="K29" i="10"/>
  <c r="K33" i="10"/>
  <c r="K41" i="10"/>
  <c r="K15" i="10"/>
  <c r="K19" i="10"/>
  <c r="K11" i="10"/>
  <c r="K23" i="10"/>
  <c r="K27" i="10"/>
  <c r="K31" i="10"/>
  <c r="K35" i="10"/>
  <c r="K43" i="10"/>
  <c r="K47" i="10"/>
  <c r="K38" i="9"/>
  <c r="K35" i="9"/>
  <c r="K36" i="9"/>
  <c r="K40" i="9"/>
  <c r="K44" i="9"/>
  <c r="K14" i="9"/>
  <c r="K18" i="9"/>
  <c r="K22" i="9"/>
  <c r="K12" i="9"/>
  <c r="K16" i="9"/>
  <c r="K20" i="9"/>
  <c r="K24" i="9"/>
  <c r="K30" i="8"/>
  <c r="K34" i="8"/>
  <c r="K31" i="8"/>
  <c r="K35" i="8"/>
  <c r="K32" i="8"/>
  <c r="K36" i="8"/>
  <c r="K14" i="8"/>
  <c r="K12" i="8"/>
  <c r="K16" i="8"/>
  <c r="K30" i="7"/>
  <c r="K34" i="7"/>
  <c r="K32" i="7"/>
  <c r="K36" i="7"/>
  <c r="K12" i="7"/>
  <c r="K16" i="7"/>
  <c r="K14" i="7"/>
  <c r="K18" i="7"/>
  <c r="K30" i="6"/>
  <c r="K28" i="6"/>
  <c r="K32" i="6"/>
  <c r="K14" i="6"/>
  <c r="K12" i="6"/>
  <c r="K16" i="6"/>
  <c r="F29" i="5"/>
  <c r="F25" i="5"/>
  <c r="F26" i="5"/>
  <c r="F27" i="5"/>
  <c r="F28" i="5"/>
  <c r="K15" i="5"/>
  <c r="F15" i="5"/>
  <c r="F13" i="5"/>
  <c r="F11" i="5"/>
  <c r="J15" i="5"/>
  <c r="J11" i="5"/>
  <c r="J13" i="5"/>
  <c r="K12" i="5"/>
  <c r="K14" i="5"/>
  <c r="I38" i="2"/>
  <c r="I30" i="5" l="1"/>
  <c r="H30" i="5"/>
  <c r="G30" i="5"/>
  <c r="E30" i="5"/>
  <c r="K30" i="5" s="1"/>
  <c r="C30" i="5"/>
  <c r="B6" i="27" l="1"/>
  <c r="B67" i="19"/>
  <c r="B26" i="18"/>
  <c r="B25" i="17"/>
  <c r="B45" i="16"/>
  <c r="B27" i="15"/>
  <c r="B47" i="14"/>
  <c r="B69" i="13"/>
  <c r="B45" i="12"/>
  <c r="B48" i="11"/>
  <c r="B53" i="10"/>
  <c r="B30" i="9"/>
  <c r="B24" i="8"/>
  <c r="B24" i="7"/>
  <c r="B6" i="7"/>
  <c r="B6" i="8"/>
  <c r="B6" i="9"/>
  <c r="B6" i="10"/>
  <c r="B6" i="11"/>
  <c r="B6" i="12"/>
  <c r="B6" i="13"/>
  <c r="B6" i="14"/>
  <c r="B6" i="15"/>
  <c r="B6" i="16"/>
  <c r="B6" i="17"/>
  <c r="B6" i="18"/>
  <c r="B6" i="19"/>
  <c r="B6" i="6"/>
  <c r="B22" i="6" l="1"/>
  <c r="B20" i="5"/>
  <c r="B6" i="5"/>
  <c r="B6" i="4"/>
  <c r="H118" i="33" l="1"/>
  <c r="H117" i="33"/>
  <c r="H116" i="33"/>
  <c r="H115" i="33"/>
  <c r="H114" i="33"/>
  <c r="H113" i="33"/>
  <c r="H112" i="33"/>
  <c r="H111" i="33"/>
  <c r="H110" i="33"/>
  <c r="H109" i="33"/>
  <c r="H108" i="33"/>
  <c r="H107" i="33"/>
  <c r="H106" i="33"/>
  <c r="H105" i="33"/>
  <c r="H104" i="33"/>
  <c r="H103" i="33"/>
  <c r="H102" i="33"/>
  <c r="H101" i="33"/>
  <c r="H100" i="33"/>
  <c r="H99" i="33"/>
  <c r="H98" i="33"/>
  <c r="H97" i="33"/>
  <c r="K76" i="32"/>
  <c r="L76" i="32" s="1"/>
  <c r="H76" i="32"/>
  <c r="E76" i="32"/>
  <c r="K75" i="32"/>
  <c r="L75" i="32" s="1"/>
  <c r="H75" i="32"/>
  <c r="E75" i="32"/>
  <c r="K74" i="32"/>
  <c r="L74" i="32" s="1"/>
  <c r="H74" i="32"/>
  <c r="E74" i="32"/>
  <c r="K73" i="32"/>
  <c r="L73" i="32" s="1"/>
  <c r="H73" i="32"/>
  <c r="E73" i="32"/>
  <c r="K72" i="32"/>
  <c r="L72" i="32" s="1"/>
  <c r="H72" i="32"/>
  <c r="E72" i="32"/>
  <c r="K71" i="32"/>
  <c r="L71" i="32" s="1"/>
  <c r="H71" i="32"/>
  <c r="E71" i="32"/>
  <c r="K70" i="32"/>
  <c r="L70" i="32" s="1"/>
  <c r="H70" i="32"/>
  <c r="E70" i="32"/>
  <c r="K69" i="32"/>
  <c r="L69" i="32" s="1"/>
  <c r="H69" i="32"/>
  <c r="E69" i="32"/>
  <c r="K68" i="32"/>
  <c r="L68" i="32" s="1"/>
  <c r="H68" i="32"/>
  <c r="E68" i="32"/>
  <c r="K67" i="32"/>
  <c r="L67" i="32" s="1"/>
  <c r="H67" i="32"/>
  <c r="E67" i="32"/>
  <c r="K66" i="32"/>
  <c r="L66" i="32" s="1"/>
  <c r="H66" i="32"/>
  <c r="E66" i="32"/>
  <c r="K65" i="32"/>
  <c r="L65" i="32" s="1"/>
  <c r="H65" i="32"/>
  <c r="H77" i="32" s="1"/>
  <c r="E65" i="32"/>
  <c r="E77" i="32" s="1"/>
  <c r="K63" i="32"/>
  <c r="L63" i="32" s="1"/>
  <c r="H63" i="32"/>
  <c r="E63" i="32"/>
  <c r="K62" i="32"/>
  <c r="L62" i="32" s="1"/>
  <c r="H62" i="32"/>
  <c r="E62" i="32"/>
  <c r="K61" i="32"/>
  <c r="L61" i="32" s="1"/>
  <c r="H61" i="32"/>
  <c r="E61" i="32"/>
  <c r="K60" i="32"/>
  <c r="L60" i="32" s="1"/>
  <c r="H60" i="32"/>
  <c r="E60" i="32"/>
  <c r="K59" i="32"/>
  <c r="L59" i="32" s="1"/>
  <c r="H59" i="32"/>
  <c r="E59" i="32"/>
  <c r="K58" i="32"/>
  <c r="L58" i="32" s="1"/>
  <c r="H58" i="32"/>
  <c r="E58" i="32"/>
  <c r="K57" i="32"/>
  <c r="L57" i="32" s="1"/>
  <c r="H57" i="32"/>
  <c r="E57" i="32"/>
  <c r="K56" i="32"/>
  <c r="L56" i="32" s="1"/>
  <c r="H56" i="32"/>
  <c r="H64" i="32" s="1"/>
  <c r="E56" i="32"/>
  <c r="E64" i="32" s="1"/>
  <c r="L55" i="32"/>
  <c r="L54" i="32"/>
  <c r="L53" i="32"/>
  <c r="L52" i="32"/>
  <c r="K51" i="32"/>
  <c r="H51" i="32"/>
  <c r="E51" i="32"/>
  <c r="L50" i="32"/>
  <c r="L49" i="32"/>
  <c r="L48" i="32"/>
  <c r="L47" i="32"/>
  <c r="L46" i="32"/>
  <c r="L45" i="32"/>
  <c r="L44" i="32"/>
  <c r="L43" i="32"/>
  <c r="L42" i="32"/>
  <c r="L41" i="32"/>
  <c r="L51" i="32" s="1"/>
  <c r="L40" i="32"/>
  <c r="L39" i="32"/>
  <c r="K38" i="32"/>
  <c r="H38" i="32"/>
  <c r="E38" i="32"/>
  <c r="L37" i="32"/>
  <c r="L36" i="32"/>
  <c r="L35" i="32"/>
  <c r="L34" i="32"/>
  <c r="L33" i="32"/>
  <c r="L32" i="32"/>
  <c r="L31" i="32"/>
  <c r="L30" i="32"/>
  <c r="L29" i="32"/>
  <c r="L28" i="32"/>
  <c r="L38" i="32" s="1"/>
  <c r="L27" i="32"/>
  <c r="L26" i="32"/>
  <c r="K25" i="32"/>
  <c r="H25" i="32"/>
  <c r="E25" i="32"/>
  <c r="L24" i="32"/>
  <c r="L23" i="32"/>
  <c r="L22" i="32"/>
  <c r="L21" i="32"/>
  <c r="L20" i="32"/>
  <c r="L19" i="32"/>
  <c r="L18" i="32"/>
  <c r="L17" i="32"/>
  <c r="L16" i="32"/>
  <c r="L15" i="32"/>
  <c r="L25" i="32" s="1"/>
  <c r="L14" i="32"/>
  <c r="L13" i="32"/>
  <c r="L12" i="32"/>
  <c r="L11" i="32"/>
  <c r="K11" i="32"/>
  <c r="H11" i="32"/>
  <c r="E11" i="32"/>
  <c r="E79" i="31"/>
  <c r="E78" i="31"/>
  <c r="E77" i="31"/>
  <c r="D76" i="31"/>
  <c r="C76" i="31"/>
  <c r="E75" i="31"/>
  <c r="E74" i="31"/>
  <c r="E73" i="31"/>
  <c r="E72" i="31"/>
  <c r="E71" i="31"/>
  <c r="E70" i="31"/>
  <c r="E69" i="31"/>
  <c r="E68" i="31"/>
  <c r="E67" i="31"/>
  <c r="E66" i="31"/>
  <c r="E65" i="31"/>
  <c r="E76" i="31" s="1"/>
  <c r="E64" i="31"/>
  <c r="E62" i="31"/>
  <c r="E61" i="31"/>
  <c r="E60" i="31"/>
  <c r="E59" i="31"/>
  <c r="E58" i="31"/>
  <c r="E57" i="31"/>
  <c r="E56" i="31"/>
  <c r="E55" i="31"/>
  <c r="E63" i="31" s="1"/>
  <c r="E50" i="31"/>
  <c r="E37" i="31"/>
  <c r="E24" i="31"/>
  <c r="E10" i="31"/>
  <c r="F78" i="30"/>
  <c r="F77" i="30"/>
  <c r="F76" i="30"/>
  <c r="E75" i="30"/>
  <c r="D75" i="30"/>
  <c r="C75" i="30"/>
  <c r="F75" i="30" s="1"/>
  <c r="F74" i="30"/>
  <c r="F73" i="30"/>
  <c r="F72" i="30"/>
  <c r="F71" i="30"/>
  <c r="F70" i="30"/>
  <c r="F69" i="30"/>
  <c r="F68" i="30"/>
  <c r="F67" i="30"/>
  <c r="F66" i="30"/>
  <c r="F65" i="30"/>
  <c r="F64" i="30"/>
  <c r="F63" i="30"/>
  <c r="E62" i="30"/>
  <c r="D62" i="30"/>
  <c r="C62" i="30"/>
  <c r="F61" i="30"/>
  <c r="F60" i="30"/>
  <c r="F59" i="30"/>
  <c r="F58" i="30"/>
  <c r="F57" i="30"/>
  <c r="F56" i="30"/>
  <c r="F55" i="30"/>
  <c r="F54" i="30"/>
  <c r="F53" i="30"/>
  <c r="F52" i="30"/>
  <c r="F51" i="30"/>
  <c r="F50" i="30"/>
  <c r="F62" i="30" s="1"/>
  <c r="E49" i="30"/>
  <c r="D49" i="30"/>
  <c r="C49" i="30"/>
  <c r="F48" i="30"/>
  <c r="F47" i="30"/>
  <c r="F46" i="30"/>
  <c r="F45" i="30"/>
  <c r="F44" i="30"/>
  <c r="F43" i="30"/>
  <c r="F42" i="30"/>
  <c r="F41" i="30"/>
  <c r="F40" i="30"/>
  <c r="F39" i="30"/>
  <c r="F38" i="30"/>
  <c r="F37" i="30"/>
  <c r="F49" i="30" s="1"/>
  <c r="E36" i="30"/>
  <c r="D36" i="30"/>
  <c r="C36" i="30"/>
  <c r="F36" i="30" s="1"/>
  <c r="F35" i="30"/>
  <c r="F34" i="30"/>
  <c r="F33" i="30"/>
  <c r="F32" i="30"/>
  <c r="F31" i="30"/>
  <c r="F30" i="30"/>
  <c r="F29" i="30"/>
  <c r="F28" i="30"/>
  <c r="F27" i="30"/>
  <c r="F26" i="30"/>
  <c r="F25" i="30"/>
  <c r="F24" i="30"/>
  <c r="E23" i="30"/>
  <c r="D23" i="30"/>
  <c r="C23" i="30"/>
  <c r="F22" i="30"/>
  <c r="F21" i="30"/>
  <c r="F20" i="30"/>
  <c r="F19" i="30"/>
  <c r="F18" i="30"/>
  <c r="F17" i="30"/>
  <c r="F16" i="30"/>
  <c r="F15" i="30"/>
  <c r="F14" i="30"/>
  <c r="F13" i="30"/>
  <c r="F12" i="30"/>
  <c r="F11" i="30"/>
  <c r="F23" i="30" s="1"/>
  <c r="F10" i="30"/>
  <c r="F82" i="29"/>
  <c r="F81" i="29"/>
  <c r="E80" i="29"/>
  <c r="D80" i="29"/>
  <c r="C80" i="29"/>
  <c r="F79" i="29"/>
  <c r="F78" i="29"/>
  <c r="F77" i="29"/>
  <c r="F76" i="29"/>
  <c r="F75" i="29"/>
  <c r="F74" i="29"/>
  <c r="F73" i="29"/>
  <c r="F72" i="29"/>
  <c r="F71" i="29"/>
  <c r="F80" i="29" s="1"/>
  <c r="F70" i="29"/>
  <c r="F69" i="29"/>
  <c r="F68" i="29"/>
  <c r="C67" i="29"/>
  <c r="F66" i="29"/>
  <c r="F65" i="29"/>
  <c r="F64" i="29"/>
  <c r="F63" i="29"/>
  <c r="F62" i="29"/>
  <c r="F61" i="29"/>
  <c r="F59" i="29"/>
  <c r="F67" i="29" s="1"/>
  <c r="F54" i="29"/>
  <c r="C54" i="29"/>
  <c r="F41" i="29"/>
  <c r="C41" i="29"/>
  <c r="F28" i="29"/>
  <c r="C28" i="29"/>
  <c r="F15" i="29"/>
  <c r="E69" i="26"/>
  <c r="E68" i="26"/>
  <c r="D67" i="26"/>
  <c r="E66" i="26"/>
  <c r="E65" i="26"/>
  <c r="E64" i="26"/>
  <c r="E63" i="26"/>
  <c r="E62" i="26"/>
  <c r="E61" i="26"/>
  <c r="C67" i="26"/>
  <c r="E59" i="26"/>
  <c r="E58" i="26"/>
  <c r="E57" i="26"/>
  <c r="E56" i="26"/>
  <c r="E55" i="26"/>
  <c r="D54" i="26"/>
  <c r="C54" i="26"/>
  <c r="E53" i="26"/>
  <c r="E52" i="26"/>
  <c r="E51" i="26"/>
  <c r="E50" i="26"/>
  <c r="E49" i="26"/>
  <c r="E48" i="26"/>
  <c r="E47" i="26"/>
  <c r="E46" i="26"/>
  <c r="E45" i="26"/>
  <c r="E44" i="26"/>
  <c r="E43" i="26"/>
  <c r="E42" i="26"/>
  <c r="E54" i="26" s="1"/>
  <c r="D41" i="26"/>
  <c r="C41" i="26"/>
  <c r="E40" i="26"/>
  <c r="E39" i="26"/>
  <c r="E38" i="26"/>
  <c r="E37" i="26"/>
  <c r="E36" i="26"/>
  <c r="E35" i="26"/>
  <c r="E34" i="26"/>
  <c r="E33" i="26"/>
  <c r="E32" i="26"/>
  <c r="E31" i="26"/>
  <c r="E30" i="26"/>
  <c r="E29" i="26"/>
  <c r="E41" i="26" s="1"/>
  <c r="E28" i="26"/>
  <c r="D28" i="26"/>
  <c r="C28" i="26"/>
  <c r="E15" i="26"/>
  <c r="E14" i="26"/>
  <c r="E13" i="26"/>
  <c r="E12" i="26"/>
  <c r="E11" i="26"/>
  <c r="H79" i="25"/>
  <c r="G79" i="25"/>
  <c r="F79" i="25"/>
  <c r="E79" i="25"/>
  <c r="D79" i="25"/>
  <c r="C79" i="25"/>
  <c r="J78" i="25"/>
  <c r="I78" i="25"/>
  <c r="J77" i="25"/>
  <c r="I77" i="25"/>
  <c r="J76" i="25"/>
  <c r="I76" i="25"/>
  <c r="J75" i="25"/>
  <c r="I75" i="25"/>
  <c r="J74" i="25"/>
  <c r="I74" i="25"/>
  <c r="J73" i="25"/>
  <c r="I73" i="25"/>
  <c r="J72" i="25"/>
  <c r="I72" i="25"/>
  <c r="J71" i="25"/>
  <c r="I71" i="25"/>
  <c r="J70" i="25"/>
  <c r="I70" i="25"/>
  <c r="J69" i="25"/>
  <c r="I69" i="25"/>
  <c r="J68" i="25"/>
  <c r="I68" i="25"/>
  <c r="J67" i="25"/>
  <c r="I67" i="25"/>
  <c r="H66" i="25"/>
  <c r="G66" i="25"/>
  <c r="F66" i="25"/>
  <c r="E66" i="25"/>
  <c r="D66" i="25"/>
  <c r="C66" i="25"/>
  <c r="J65" i="25"/>
  <c r="I65" i="25"/>
  <c r="J64" i="25"/>
  <c r="I64" i="25"/>
  <c r="J63" i="25"/>
  <c r="I63" i="25"/>
  <c r="J62" i="25"/>
  <c r="I62" i="25"/>
  <c r="J61" i="25"/>
  <c r="I61" i="25"/>
  <c r="J60" i="25"/>
  <c r="I60" i="25"/>
  <c r="J59" i="25"/>
  <c r="I59" i="25"/>
  <c r="J58" i="25"/>
  <c r="I58" i="25"/>
  <c r="J57" i="25"/>
  <c r="I57" i="25"/>
  <c r="J56" i="25"/>
  <c r="I56" i="25"/>
  <c r="J55" i="25"/>
  <c r="J66" i="25" s="1"/>
  <c r="I55" i="25"/>
  <c r="J54" i="25"/>
  <c r="I54" i="25"/>
  <c r="I66" i="25" s="1"/>
  <c r="H53" i="25"/>
  <c r="G53" i="25"/>
  <c r="F53" i="25"/>
  <c r="E53" i="25"/>
  <c r="D53" i="25"/>
  <c r="C53" i="25"/>
  <c r="J52" i="25"/>
  <c r="I52" i="25"/>
  <c r="J51" i="25"/>
  <c r="I51" i="25"/>
  <c r="J50" i="25"/>
  <c r="I50" i="25"/>
  <c r="J49" i="25"/>
  <c r="I49" i="25"/>
  <c r="J48" i="25"/>
  <c r="I48" i="25"/>
  <c r="J47" i="25"/>
  <c r="I47" i="25"/>
  <c r="J46" i="25"/>
  <c r="I46" i="25"/>
  <c r="J45" i="25"/>
  <c r="I45" i="25"/>
  <c r="J44" i="25"/>
  <c r="I44" i="25"/>
  <c r="J43" i="25"/>
  <c r="I43" i="25"/>
  <c r="J42" i="25"/>
  <c r="I42" i="25"/>
  <c r="J41" i="25"/>
  <c r="I41" i="25"/>
  <c r="H40" i="25"/>
  <c r="G40" i="25"/>
  <c r="F40" i="25"/>
  <c r="E40" i="25"/>
  <c r="D40" i="25"/>
  <c r="C40" i="25"/>
  <c r="J39" i="25"/>
  <c r="I39" i="25"/>
  <c r="J38" i="25"/>
  <c r="I38" i="25"/>
  <c r="J37" i="25"/>
  <c r="I37" i="25"/>
  <c r="J36" i="25"/>
  <c r="I36" i="25"/>
  <c r="J35" i="25"/>
  <c r="J40" i="25" s="1"/>
  <c r="I35" i="25"/>
  <c r="J27" i="25"/>
  <c r="I27" i="25"/>
  <c r="J53" i="25" l="1"/>
  <c r="J86" i="25" s="1"/>
  <c r="J79" i="25"/>
  <c r="I40" i="25"/>
  <c r="I86" i="25" s="1"/>
  <c r="I53" i="25"/>
  <c r="I79" i="25"/>
  <c r="L64" i="32"/>
  <c r="L77" i="32"/>
  <c r="K64" i="32"/>
  <c r="K77" i="32"/>
  <c r="E60" i="26"/>
  <c r="E67" i="26" s="1"/>
  <c r="H63" i="19" l="1"/>
  <c r="D63" i="19"/>
  <c r="G124" i="19"/>
  <c r="G63" i="19"/>
  <c r="C63" i="19"/>
  <c r="C124" i="19"/>
  <c r="D124" i="19"/>
  <c r="H124" i="19"/>
  <c r="D42" i="18"/>
  <c r="H42" i="18"/>
  <c r="G42" i="18"/>
  <c r="G22" i="18"/>
  <c r="C22" i="18"/>
  <c r="H22" i="18"/>
  <c r="C42" i="18"/>
  <c r="D22" i="18"/>
  <c r="H21" i="17"/>
  <c r="D40" i="17"/>
  <c r="C21" i="17"/>
  <c r="H40" i="17"/>
  <c r="D21" i="17"/>
  <c r="C40" i="17"/>
  <c r="G40" i="17"/>
  <c r="G21" i="17"/>
  <c r="C41" i="16"/>
  <c r="G80" i="16"/>
  <c r="H41" i="16"/>
  <c r="D41" i="16"/>
  <c r="H80" i="16"/>
  <c r="C80" i="16"/>
  <c r="D80" i="16"/>
  <c r="G41" i="16"/>
  <c r="H44" i="15"/>
  <c r="H23" i="15"/>
  <c r="D44" i="15"/>
  <c r="D23" i="15"/>
  <c r="C44" i="15"/>
  <c r="C23" i="15"/>
  <c r="G44" i="15"/>
  <c r="G23" i="15"/>
  <c r="H43" i="14"/>
  <c r="H84" i="14"/>
  <c r="D84" i="14"/>
  <c r="D43" i="14"/>
  <c r="C43" i="14"/>
  <c r="G84" i="14"/>
  <c r="G43" i="14"/>
  <c r="C84" i="14"/>
  <c r="H65" i="13"/>
  <c r="D65" i="13"/>
  <c r="H128" i="13"/>
  <c r="G65" i="13"/>
  <c r="C65" i="13"/>
  <c r="D128" i="13"/>
  <c r="C128" i="13"/>
  <c r="G128" i="13"/>
  <c r="G41" i="12"/>
  <c r="H41" i="12"/>
  <c r="D80" i="12"/>
  <c r="H80" i="12"/>
  <c r="D41" i="12"/>
  <c r="C41" i="12"/>
  <c r="C80" i="12"/>
  <c r="G80" i="12"/>
  <c r="D44" i="11"/>
  <c r="G44" i="11"/>
  <c r="D86" i="11"/>
  <c r="C86" i="11"/>
  <c r="C44" i="11"/>
  <c r="H86" i="11"/>
  <c r="G86" i="11"/>
  <c r="H44" i="11"/>
  <c r="G49" i="10"/>
  <c r="C49" i="10"/>
  <c r="H96" i="10"/>
  <c r="D96" i="10"/>
  <c r="C96" i="10"/>
  <c r="D49" i="10"/>
  <c r="H49" i="10"/>
  <c r="G96" i="10"/>
  <c r="H50" i="9"/>
  <c r="H26" i="9"/>
  <c r="G26" i="9"/>
  <c r="C26" i="9"/>
  <c r="C50" i="9"/>
  <c r="D50" i="9"/>
  <c r="D26" i="9"/>
  <c r="G50" i="9"/>
  <c r="H20" i="8"/>
  <c r="H38" i="8"/>
  <c r="D20" i="8"/>
  <c r="C20" i="8"/>
  <c r="D38" i="8"/>
  <c r="G38" i="8"/>
  <c r="G20" i="8"/>
  <c r="C38" i="8"/>
  <c r="H38" i="7"/>
  <c r="H20" i="7"/>
  <c r="D20" i="7"/>
  <c r="G20" i="7"/>
  <c r="C38" i="7"/>
  <c r="C20" i="7"/>
  <c r="D38" i="7"/>
  <c r="G38" i="7"/>
  <c r="D34" i="6"/>
  <c r="H18" i="6"/>
  <c r="H34" i="6"/>
  <c r="G34" i="6"/>
  <c r="C34" i="6"/>
  <c r="D18" i="6"/>
  <c r="C18" i="6"/>
  <c r="G18" i="6"/>
  <c r="O32" i="2"/>
  <c r="O39" i="2" s="1"/>
  <c r="N32" i="2"/>
  <c r="N39" i="2" s="1"/>
  <c r="M32" i="2"/>
  <c r="M39" i="2" s="1"/>
  <c r="K32" i="2"/>
  <c r="K39" i="2" s="1"/>
  <c r="J32" i="2"/>
  <c r="J39" i="2" s="1"/>
  <c r="G32" i="2"/>
  <c r="G39" i="2" s="1"/>
  <c r="F32" i="2"/>
  <c r="F39" i="2" s="1"/>
  <c r="D32" i="2"/>
  <c r="D39" i="2" s="1"/>
  <c r="C32" i="2"/>
  <c r="C39" i="2" s="1"/>
  <c r="L32" i="2"/>
  <c r="L39" i="2" s="1"/>
  <c r="O32" i="1"/>
  <c r="O39" i="1" s="1"/>
  <c r="N32" i="1"/>
  <c r="N39" i="1" s="1"/>
  <c r="M32" i="1"/>
  <c r="M39" i="1" s="1"/>
  <c r="K32" i="1"/>
  <c r="K39" i="1" s="1"/>
  <c r="J32" i="1"/>
  <c r="J39" i="1" s="1"/>
  <c r="G32" i="1"/>
  <c r="G39" i="1" s="1"/>
  <c r="F32" i="1"/>
  <c r="F39" i="1" s="1"/>
  <c r="D32" i="1"/>
  <c r="D39" i="1" s="1"/>
  <c r="C32" i="1"/>
  <c r="C39" i="1" s="1"/>
  <c r="E44" i="15" l="1"/>
  <c r="F42" i="15"/>
  <c r="F38" i="15"/>
  <c r="F34" i="15"/>
  <c r="F40" i="15"/>
  <c r="F36" i="15"/>
  <c r="F32" i="15"/>
  <c r="F33" i="15"/>
  <c r="F37" i="15"/>
  <c r="F35" i="15"/>
  <c r="F41" i="15"/>
  <c r="F39" i="15"/>
  <c r="F43" i="15"/>
  <c r="E41" i="16"/>
  <c r="L32" i="1"/>
  <c r="L39" i="1" s="1"/>
  <c r="H32" i="1"/>
  <c r="H39" i="1" s="1"/>
  <c r="H32" i="2"/>
  <c r="H39" i="2" s="1"/>
  <c r="E32" i="2"/>
  <c r="E39" i="2" s="1"/>
  <c r="L26" i="3"/>
  <c r="P26" i="3"/>
  <c r="G26" i="4"/>
  <c r="N26" i="4"/>
  <c r="C26" i="3"/>
  <c r="K26" i="3"/>
  <c r="O26" i="3"/>
  <c r="O26" i="4"/>
  <c r="L26" i="4"/>
  <c r="F26" i="3"/>
  <c r="M26" i="3"/>
  <c r="M26" i="4"/>
  <c r="C26" i="4"/>
  <c r="K26" i="4"/>
  <c r="P26" i="4"/>
  <c r="G26" i="3"/>
  <c r="N26" i="3"/>
  <c r="D26" i="3"/>
  <c r="F26" i="4"/>
  <c r="E63" i="19"/>
  <c r="E124" i="19"/>
  <c r="I124" i="19"/>
  <c r="I63" i="19"/>
  <c r="I42" i="18"/>
  <c r="E42" i="18"/>
  <c r="E22" i="18"/>
  <c r="I22" i="18"/>
  <c r="E40" i="17"/>
  <c r="E21" i="17"/>
  <c r="I21" i="17"/>
  <c r="I40" i="17"/>
  <c r="I80" i="16"/>
  <c r="E80" i="16"/>
  <c r="I41" i="16"/>
  <c r="I23" i="15"/>
  <c r="I44" i="15"/>
  <c r="E23" i="15"/>
  <c r="F44" i="15"/>
  <c r="I84" i="14"/>
  <c r="E84" i="14"/>
  <c r="E43" i="14"/>
  <c r="I43" i="14"/>
  <c r="I128" i="13"/>
  <c r="I65" i="13"/>
  <c r="E128" i="13"/>
  <c r="E65" i="13"/>
  <c r="I41" i="12"/>
  <c r="I80" i="12"/>
  <c r="E41" i="12"/>
  <c r="E80" i="12"/>
  <c r="E44" i="11"/>
  <c r="I86" i="11"/>
  <c r="E86" i="11"/>
  <c r="I44" i="11"/>
  <c r="E49" i="10"/>
  <c r="I96" i="10"/>
  <c r="E96" i="10"/>
  <c r="I49" i="10"/>
  <c r="I50" i="9"/>
  <c r="E50" i="9"/>
  <c r="E26" i="9"/>
  <c r="I26" i="9"/>
  <c r="E20" i="8"/>
  <c r="E38" i="8"/>
  <c r="I38" i="8"/>
  <c r="I20" i="8"/>
  <c r="I20" i="7"/>
  <c r="I38" i="7"/>
  <c r="E20" i="7"/>
  <c r="E38" i="7"/>
  <c r="E34" i="6"/>
  <c r="I34" i="6"/>
  <c r="E18" i="6"/>
  <c r="I18" i="6"/>
  <c r="D26" i="4"/>
  <c r="J29" i="6" l="1"/>
  <c r="J27" i="6"/>
  <c r="J33" i="6"/>
  <c r="J31" i="6"/>
  <c r="J28" i="6"/>
  <c r="J30" i="6"/>
  <c r="J32" i="6"/>
  <c r="F33" i="6"/>
  <c r="F29" i="6"/>
  <c r="F31" i="6"/>
  <c r="F27" i="6"/>
  <c r="F28" i="6"/>
  <c r="F32" i="6"/>
  <c r="F30" i="6"/>
  <c r="J120" i="19"/>
  <c r="J117" i="19"/>
  <c r="J109" i="19"/>
  <c r="J105" i="19"/>
  <c r="J101" i="19"/>
  <c r="J97" i="19"/>
  <c r="J93" i="19"/>
  <c r="J85" i="19"/>
  <c r="J77" i="19"/>
  <c r="J73" i="19"/>
  <c r="J115" i="19"/>
  <c r="J111" i="19"/>
  <c r="J103" i="19"/>
  <c r="J83" i="19"/>
  <c r="J79" i="19"/>
  <c r="J75" i="19"/>
  <c r="J121" i="19"/>
  <c r="J113" i="19"/>
  <c r="J89" i="19"/>
  <c r="J81" i="19"/>
  <c r="J76" i="19"/>
  <c r="J84" i="19"/>
  <c r="J92" i="19"/>
  <c r="J100" i="19"/>
  <c r="J108" i="19"/>
  <c r="J116" i="19"/>
  <c r="J91" i="19"/>
  <c r="J119" i="19"/>
  <c r="J107" i="19"/>
  <c r="J78" i="19"/>
  <c r="J86" i="19"/>
  <c r="J94" i="19"/>
  <c r="J102" i="19"/>
  <c r="J110" i="19"/>
  <c r="J118" i="19"/>
  <c r="J95" i="19"/>
  <c r="J123" i="19"/>
  <c r="J74" i="19"/>
  <c r="J82" i="19"/>
  <c r="J98" i="19"/>
  <c r="J114" i="19"/>
  <c r="J87" i="19"/>
  <c r="J72" i="19"/>
  <c r="J80" i="19"/>
  <c r="J88" i="19"/>
  <c r="J96" i="19"/>
  <c r="J104" i="19"/>
  <c r="J112" i="19"/>
  <c r="J122" i="19"/>
  <c r="J99" i="19"/>
  <c r="J90" i="19"/>
  <c r="J106" i="19"/>
  <c r="F122" i="19"/>
  <c r="F115" i="19"/>
  <c r="F99" i="19"/>
  <c r="F95" i="19"/>
  <c r="F87" i="19"/>
  <c r="F117" i="19"/>
  <c r="F113" i="19"/>
  <c r="F109" i="19"/>
  <c r="F105" i="19"/>
  <c r="F97" i="19"/>
  <c r="F85" i="19"/>
  <c r="F81" i="19"/>
  <c r="F77" i="19"/>
  <c r="F73" i="19"/>
  <c r="F119" i="19"/>
  <c r="F107" i="19"/>
  <c r="F103" i="19"/>
  <c r="F83" i="19"/>
  <c r="F123" i="19"/>
  <c r="F111" i="19"/>
  <c r="F91" i="19"/>
  <c r="F79" i="19"/>
  <c r="F75" i="19"/>
  <c r="F74" i="19"/>
  <c r="F92" i="19"/>
  <c r="F110" i="19"/>
  <c r="F118" i="19"/>
  <c r="F121" i="19"/>
  <c r="F94" i="19"/>
  <c r="F80" i="19"/>
  <c r="F96" i="19"/>
  <c r="F116" i="19"/>
  <c r="F106" i="19"/>
  <c r="F101" i="19"/>
  <c r="F76" i="19"/>
  <c r="F98" i="19"/>
  <c r="F114" i="19"/>
  <c r="F89" i="19"/>
  <c r="F72" i="19"/>
  <c r="F100" i="19"/>
  <c r="F88" i="19"/>
  <c r="F120" i="19"/>
  <c r="F82" i="19"/>
  <c r="F102" i="19"/>
  <c r="F93" i="19"/>
  <c r="F84" i="19"/>
  <c r="F108" i="19"/>
  <c r="F104" i="19"/>
  <c r="F86" i="19"/>
  <c r="F78" i="19"/>
  <c r="F90" i="19"/>
  <c r="F112" i="19"/>
  <c r="J60" i="19"/>
  <c r="J56" i="19"/>
  <c r="J52" i="19"/>
  <c r="J44" i="19"/>
  <c r="J28" i="19"/>
  <c r="J24" i="19"/>
  <c r="J20" i="19"/>
  <c r="J48" i="19"/>
  <c r="J40" i="19"/>
  <c r="J36" i="19"/>
  <c r="J32" i="19"/>
  <c r="J16" i="19"/>
  <c r="J12" i="19"/>
  <c r="J31" i="19"/>
  <c r="J51" i="19"/>
  <c r="J11" i="19"/>
  <c r="J23" i="19"/>
  <c r="J37" i="19"/>
  <c r="J49" i="19"/>
  <c r="J61" i="19"/>
  <c r="J26" i="19"/>
  <c r="J42" i="19"/>
  <c r="J58" i="19"/>
  <c r="J41" i="19"/>
  <c r="J29" i="19"/>
  <c r="J55" i="19"/>
  <c r="J18" i="19"/>
  <c r="J50" i="19"/>
  <c r="J45" i="19"/>
  <c r="J21" i="19"/>
  <c r="J33" i="19"/>
  <c r="J47" i="19"/>
  <c r="J22" i="19"/>
  <c r="J38" i="19"/>
  <c r="J13" i="19"/>
  <c r="J35" i="19"/>
  <c r="J59" i="19"/>
  <c r="J15" i="19"/>
  <c r="J27" i="19"/>
  <c r="J39" i="19"/>
  <c r="J53" i="19"/>
  <c r="J14" i="19"/>
  <c r="J30" i="19"/>
  <c r="J46" i="19"/>
  <c r="J62" i="19"/>
  <c r="J19" i="19"/>
  <c r="J17" i="19"/>
  <c r="J43" i="19"/>
  <c r="J34" i="19"/>
  <c r="J25" i="19"/>
  <c r="J57" i="19"/>
  <c r="J54" i="19"/>
  <c r="F62" i="19"/>
  <c r="F58" i="19"/>
  <c r="F50" i="19"/>
  <c r="F46" i="19"/>
  <c r="F54" i="19"/>
  <c r="F42" i="19"/>
  <c r="F38" i="19"/>
  <c r="F34" i="19"/>
  <c r="F30" i="19"/>
  <c r="F26" i="19"/>
  <c r="F22" i="19"/>
  <c r="F18" i="19"/>
  <c r="F14" i="19"/>
  <c r="F19" i="19"/>
  <c r="F59" i="19"/>
  <c r="F48" i="19"/>
  <c r="F21" i="19"/>
  <c r="F37" i="19"/>
  <c r="F53" i="19"/>
  <c r="F15" i="19"/>
  <c r="F39" i="19"/>
  <c r="F20" i="19"/>
  <c r="F29" i="19"/>
  <c r="F12" i="19"/>
  <c r="F13" i="19"/>
  <c r="F45" i="19"/>
  <c r="F57" i="19"/>
  <c r="F11" i="19"/>
  <c r="F31" i="19"/>
  <c r="F49" i="19"/>
  <c r="F24" i="19"/>
  <c r="F17" i="19"/>
  <c r="F33" i="19"/>
  <c r="F47" i="19"/>
  <c r="F61" i="19"/>
  <c r="F35" i="19"/>
  <c r="F51" i="19"/>
  <c r="F36" i="19"/>
  <c r="F56" i="19"/>
  <c r="F25" i="19"/>
  <c r="F52" i="19"/>
  <c r="F23" i="19"/>
  <c r="F41" i="19"/>
  <c r="F55" i="19"/>
  <c r="F43" i="19"/>
  <c r="F32" i="19"/>
  <c r="F40" i="19"/>
  <c r="F60" i="19"/>
  <c r="F27" i="19"/>
  <c r="F16" i="19"/>
  <c r="F28" i="19"/>
  <c r="F44" i="19"/>
  <c r="F37" i="18"/>
  <c r="F39" i="18"/>
  <c r="F33" i="18"/>
  <c r="F31" i="18"/>
  <c r="F34" i="18"/>
  <c r="F36" i="18"/>
  <c r="F38" i="18"/>
  <c r="F40" i="18"/>
  <c r="J39" i="18"/>
  <c r="J33" i="18"/>
  <c r="J31" i="18"/>
  <c r="J37" i="18"/>
  <c r="J34" i="18"/>
  <c r="J36" i="18"/>
  <c r="J38" i="18"/>
  <c r="J40" i="18"/>
  <c r="J19" i="18"/>
  <c r="J13" i="18"/>
  <c r="J11" i="18"/>
  <c r="J17" i="18"/>
  <c r="J14" i="18"/>
  <c r="J20" i="18"/>
  <c r="J16" i="18"/>
  <c r="J18" i="18"/>
  <c r="F17" i="18"/>
  <c r="F19" i="18"/>
  <c r="F13" i="18"/>
  <c r="F11" i="18"/>
  <c r="F14" i="18"/>
  <c r="F16" i="18"/>
  <c r="F20" i="18"/>
  <c r="F18" i="18"/>
  <c r="J32" i="17"/>
  <c r="J37" i="17"/>
  <c r="J33" i="17"/>
  <c r="J36" i="17"/>
  <c r="J31" i="17"/>
  <c r="J38" i="17"/>
  <c r="J35" i="17"/>
  <c r="J30" i="17"/>
  <c r="J39" i="17"/>
  <c r="J34" i="17"/>
  <c r="F34" i="17"/>
  <c r="F30" i="17"/>
  <c r="F31" i="17"/>
  <c r="F39" i="17"/>
  <c r="F35" i="17"/>
  <c r="F32" i="17"/>
  <c r="F36" i="17"/>
  <c r="F38" i="17"/>
  <c r="F37" i="17"/>
  <c r="F33" i="17"/>
  <c r="J20" i="17"/>
  <c r="J16" i="17"/>
  <c r="J12" i="17"/>
  <c r="J14" i="17"/>
  <c r="J13" i="17"/>
  <c r="J18" i="17"/>
  <c r="J15" i="17"/>
  <c r="J17" i="17"/>
  <c r="J11" i="17"/>
  <c r="J19" i="17"/>
  <c r="F18" i="17"/>
  <c r="F14" i="17"/>
  <c r="F15" i="17"/>
  <c r="F12" i="17"/>
  <c r="F17" i="17"/>
  <c r="F16" i="17"/>
  <c r="F11" i="17"/>
  <c r="F19" i="17"/>
  <c r="F20" i="17"/>
  <c r="F13" i="17"/>
  <c r="F77" i="16"/>
  <c r="F73" i="16"/>
  <c r="F69" i="16"/>
  <c r="F65" i="16"/>
  <c r="F61" i="16"/>
  <c r="F57" i="16"/>
  <c r="F53" i="16"/>
  <c r="F58" i="16"/>
  <c r="F66" i="16"/>
  <c r="F74" i="16"/>
  <c r="F54" i="16"/>
  <c r="F71" i="16"/>
  <c r="F60" i="16"/>
  <c r="F68" i="16"/>
  <c r="F76" i="16"/>
  <c r="F55" i="16"/>
  <c r="F59" i="16"/>
  <c r="F75" i="16"/>
  <c r="F62" i="16"/>
  <c r="F70" i="16"/>
  <c r="F78" i="16"/>
  <c r="F51" i="16"/>
  <c r="F63" i="16"/>
  <c r="F79" i="16"/>
  <c r="F56" i="16"/>
  <c r="F64" i="16"/>
  <c r="F72" i="16"/>
  <c r="F52" i="16"/>
  <c r="F67" i="16"/>
  <c r="F50" i="16"/>
  <c r="J80" i="16"/>
  <c r="J79" i="16"/>
  <c r="J75" i="16"/>
  <c r="J71" i="16"/>
  <c r="J67" i="16"/>
  <c r="J63" i="16"/>
  <c r="J59" i="16"/>
  <c r="J55" i="16"/>
  <c r="J51" i="16"/>
  <c r="J53" i="16"/>
  <c r="J64" i="16"/>
  <c r="J62" i="16"/>
  <c r="J72" i="16"/>
  <c r="J54" i="16"/>
  <c r="J69" i="16"/>
  <c r="J76" i="16"/>
  <c r="J66" i="16"/>
  <c r="J74" i="16"/>
  <c r="J57" i="16"/>
  <c r="J73" i="16"/>
  <c r="J50" i="16"/>
  <c r="J58" i="16"/>
  <c r="J68" i="16"/>
  <c r="J78" i="16"/>
  <c r="J61" i="16"/>
  <c r="J77" i="16"/>
  <c r="J60" i="16"/>
  <c r="J52" i="16"/>
  <c r="J56" i="16"/>
  <c r="J70" i="16"/>
  <c r="J65" i="16"/>
  <c r="J40" i="16"/>
  <c r="J36" i="16"/>
  <c r="J32" i="16"/>
  <c r="J28" i="16"/>
  <c r="J24" i="16"/>
  <c r="J20" i="16"/>
  <c r="J12" i="16"/>
  <c r="J16" i="16"/>
  <c r="J15" i="16"/>
  <c r="J30" i="16"/>
  <c r="J17" i="16"/>
  <c r="J25" i="16"/>
  <c r="J33" i="16"/>
  <c r="J18" i="16"/>
  <c r="J34" i="16"/>
  <c r="J19" i="16"/>
  <c r="J27" i="16"/>
  <c r="J35" i="16"/>
  <c r="J13" i="16"/>
  <c r="J22" i="16"/>
  <c r="J38" i="16"/>
  <c r="J14" i="16"/>
  <c r="J21" i="16"/>
  <c r="J29" i="16"/>
  <c r="J37" i="16"/>
  <c r="J26" i="16"/>
  <c r="J11" i="16"/>
  <c r="J23" i="16"/>
  <c r="J31" i="16"/>
  <c r="J39" i="16"/>
  <c r="F38" i="16"/>
  <c r="F34" i="16"/>
  <c r="F30" i="16"/>
  <c r="F26" i="16"/>
  <c r="F22" i="16"/>
  <c r="F18" i="16"/>
  <c r="F14" i="16"/>
  <c r="F17" i="16"/>
  <c r="F25" i="16"/>
  <c r="F33" i="16"/>
  <c r="F12" i="16"/>
  <c r="F24" i="16"/>
  <c r="F40" i="16"/>
  <c r="F19" i="16"/>
  <c r="F27" i="16"/>
  <c r="F35" i="16"/>
  <c r="F13" i="16"/>
  <c r="F28" i="16"/>
  <c r="F21" i="16"/>
  <c r="F29" i="16"/>
  <c r="F37" i="16"/>
  <c r="F15" i="16"/>
  <c r="F32" i="16"/>
  <c r="F11" i="16"/>
  <c r="F23" i="16"/>
  <c r="F31" i="16"/>
  <c r="F39" i="16"/>
  <c r="F16" i="16"/>
  <c r="F20" i="16"/>
  <c r="F36" i="16"/>
  <c r="K44" i="15"/>
  <c r="G45" i="15" s="1"/>
  <c r="J40" i="15"/>
  <c r="J36" i="15"/>
  <c r="J32" i="15"/>
  <c r="J42" i="15"/>
  <c r="J38" i="15"/>
  <c r="J34" i="15"/>
  <c r="J35" i="15"/>
  <c r="J43" i="15"/>
  <c r="J37" i="15"/>
  <c r="J39" i="15"/>
  <c r="J33" i="15"/>
  <c r="J41" i="15"/>
  <c r="J19" i="15"/>
  <c r="J15" i="15"/>
  <c r="J11" i="15"/>
  <c r="J13" i="15"/>
  <c r="J12" i="15"/>
  <c r="J20" i="15"/>
  <c r="J17" i="15"/>
  <c r="J14" i="15"/>
  <c r="J22" i="15"/>
  <c r="J21" i="15"/>
  <c r="J16" i="15"/>
  <c r="J18" i="15"/>
  <c r="F21" i="15"/>
  <c r="F17" i="15"/>
  <c r="F13" i="15"/>
  <c r="F14" i="15"/>
  <c r="F16" i="15"/>
  <c r="F11" i="15"/>
  <c r="F18" i="15"/>
  <c r="F15" i="15"/>
  <c r="F20" i="15"/>
  <c r="F19" i="15"/>
  <c r="F12" i="15"/>
  <c r="F22" i="15"/>
  <c r="F81" i="14"/>
  <c r="F77" i="14"/>
  <c r="F73" i="14"/>
  <c r="F69" i="14"/>
  <c r="F65" i="14"/>
  <c r="F61" i="14"/>
  <c r="F57" i="14"/>
  <c r="F53" i="14"/>
  <c r="F83" i="14"/>
  <c r="F79" i="14"/>
  <c r="F75" i="14"/>
  <c r="F71" i="14"/>
  <c r="F67" i="14"/>
  <c r="F63" i="14"/>
  <c r="F59" i="14"/>
  <c r="F55" i="14"/>
  <c r="F52" i="14"/>
  <c r="F60" i="14"/>
  <c r="F68" i="14"/>
  <c r="F76" i="14"/>
  <c r="F54" i="14"/>
  <c r="F62" i="14"/>
  <c r="F70" i="14"/>
  <c r="F78" i="14"/>
  <c r="F56" i="14"/>
  <c r="F64" i="14"/>
  <c r="F72" i="14"/>
  <c r="F80" i="14"/>
  <c r="F58" i="14"/>
  <c r="F66" i="14"/>
  <c r="F74" i="14"/>
  <c r="F82" i="14"/>
  <c r="J83" i="14"/>
  <c r="J79" i="14"/>
  <c r="J75" i="14"/>
  <c r="J71" i="14"/>
  <c r="J67" i="14"/>
  <c r="J63" i="14"/>
  <c r="J59" i="14"/>
  <c r="J55" i="14"/>
  <c r="J81" i="14"/>
  <c r="J77" i="14"/>
  <c r="J73" i="14"/>
  <c r="J69" i="14"/>
  <c r="J65" i="14"/>
  <c r="J61" i="14"/>
  <c r="J57" i="14"/>
  <c r="J53" i="14"/>
  <c r="J52" i="14"/>
  <c r="J60" i="14"/>
  <c r="J68" i="14"/>
  <c r="J76" i="14"/>
  <c r="J54" i="14"/>
  <c r="J62" i="14"/>
  <c r="J70" i="14"/>
  <c r="J78" i="14"/>
  <c r="J56" i="14"/>
  <c r="J64" i="14"/>
  <c r="J72" i="14"/>
  <c r="J80" i="14"/>
  <c r="J58" i="14"/>
  <c r="J66" i="14"/>
  <c r="J74" i="14"/>
  <c r="J82" i="14"/>
  <c r="J42" i="14"/>
  <c r="J38" i="14"/>
  <c r="J34" i="14"/>
  <c r="J30" i="14"/>
  <c r="J26" i="14"/>
  <c r="J22" i="14"/>
  <c r="J18" i="14"/>
  <c r="J14" i="14"/>
  <c r="J40" i="14"/>
  <c r="J36" i="14"/>
  <c r="J32" i="14"/>
  <c r="J28" i="14"/>
  <c r="J24" i="14"/>
  <c r="J20" i="14"/>
  <c r="J16" i="14"/>
  <c r="J12" i="14"/>
  <c r="J11" i="14"/>
  <c r="J19" i="14"/>
  <c r="J27" i="14"/>
  <c r="J35" i="14"/>
  <c r="J13" i="14"/>
  <c r="J21" i="14"/>
  <c r="J29" i="14"/>
  <c r="J37" i="14"/>
  <c r="J17" i="14"/>
  <c r="J25" i="14"/>
  <c r="J33" i="14"/>
  <c r="J41" i="14"/>
  <c r="J15" i="14"/>
  <c r="J23" i="14"/>
  <c r="J31" i="14"/>
  <c r="J39" i="14"/>
  <c r="F40" i="14"/>
  <c r="F36" i="14"/>
  <c r="F32" i="14"/>
  <c r="F28" i="14"/>
  <c r="F24" i="14"/>
  <c r="F20" i="14"/>
  <c r="F16" i="14"/>
  <c r="F12" i="14"/>
  <c r="F42" i="14"/>
  <c r="F38" i="14"/>
  <c r="F34" i="14"/>
  <c r="F30" i="14"/>
  <c r="F26" i="14"/>
  <c r="F22" i="14"/>
  <c r="F18" i="14"/>
  <c r="F14" i="14"/>
  <c r="F11" i="14"/>
  <c r="F19" i="14"/>
  <c r="F27" i="14"/>
  <c r="F35" i="14"/>
  <c r="F13" i="14"/>
  <c r="F21" i="14"/>
  <c r="F29" i="14"/>
  <c r="F37" i="14"/>
  <c r="F17" i="14"/>
  <c r="F25" i="14"/>
  <c r="F33" i="14"/>
  <c r="F41" i="14"/>
  <c r="F15" i="14"/>
  <c r="F23" i="14"/>
  <c r="F31" i="14"/>
  <c r="F39" i="14"/>
  <c r="J117" i="13"/>
  <c r="J109" i="13"/>
  <c r="J101" i="13"/>
  <c r="J93" i="13"/>
  <c r="J85" i="13"/>
  <c r="J77" i="13"/>
  <c r="J125" i="13"/>
  <c r="J121" i="13"/>
  <c r="J113" i="13"/>
  <c r="J105" i="13"/>
  <c r="J97" i="13"/>
  <c r="J89" i="13"/>
  <c r="J81" i="13"/>
  <c r="J90" i="13"/>
  <c r="J122" i="13"/>
  <c r="J102" i="13"/>
  <c r="J83" i="13"/>
  <c r="J115" i="13"/>
  <c r="J96" i="13"/>
  <c r="J79" i="13"/>
  <c r="J95" i="13"/>
  <c r="J111" i="13"/>
  <c r="J124" i="13"/>
  <c r="J92" i="13"/>
  <c r="J98" i="13"/>
  <c r="J78" i="13"/>
  <c r="J110" i="13"/>
  <c r="J91" i="13"/>
  <c r="J123" i="13"/>
  <c r="J88" i="13"/>
  <c r="J120" i="13"/>
  <c r="J84" i="13"/>
  <c r="J116" i="13"/>
  <c r="J74" i="13"/>
  <c r="J106" i="13"/>
  <c r="J86" i="13"/>
  <c r="J118" i="13"/>
  <c r="J99" i="13"/>
  <c r="J80" i="13"/>
  <c r="J112" i="13"/>
  <c r="J87" i="13"/>
  <c r="J103" i="13"/>
  <c r="J119" i="13"/>
  <c r="J76" i="13"/>
  <c r="J108" i="13"/>
  <c r="J127" i="13"/>
  <c r="J82" i="13"/>
  <c r="J114" i="13"/>
  <c r="J94" i="13"/>
  <c r="J75" i="13"/>
  <c r="J107" i="13"/>
  <c r="J126" i="13"/>
  <c r="J104" i="13"/>
  <c r="J100" i="13"/>
  <c r="F123" i="13"/>
  <c r="F115" i="13"/>
  <c r="F107" i="13"/>
  <c r="F99" i="13"/>
  <c r="F91" i="13"/>
  <c r="F83" i="13"/>
  <c r="F75" i="13"/>
  <c r="F127" i="13"/>
  <c r="F119" i="13"/>
  <c r="F111" i="13"/>
  <c r="F103" i="13"/>
  <c r="F95" i="13"/>
  <c r="F87" i="13"/>
  <c r="F79" i="13"/>
  <c r="F120" i="13"/>
  <c r="F112" i="13"/>
  <c r="F104" i="13"/>
  <c r="F96" i="13"/>
  <c r="F88" i="13"/>
  <c r="F80" i="13"/>
  <c r="F76" i="13"/>
  <c r="F108" i="13"/>
  <c r="F77" i="13"/>
  <c r="F86" i="13"/>
  <c r="F109" i="13"/>
  <c r="F118" i="13"/>
  <c r="F82" i="13"/>
  <c r="F105" i="13"/>
  <c r="F114" i="13"/>
  <c r="F84" i="13"/>
  <c r="F116" i="13"/>
  <c r="F78" i="13"/>
  <c r="F101" i="13"/>
  <c r="F110" i="13"/>
  <c r="F74" i="13"/>
  <c r="F97" i="13"/>
  <c r="F106" i="13"/>
  <c r="F126" i="13"/>
  <c r="F92" i="13"/>
  <c r="F125" i="13"/>
  <c r="F93" i="13"/>
  <c r="F102" i="13"/>
  <c r="F124" i="13"/>
  <c r="F89" i="13"/>
  <c r="F98" i="13"/>
  <c r="F121" i="13"/>
  <c r="F100" i="13"/>
  <c r="F85" i="13"/>
  <c r="F94" i="13"/>
  <c r="F117" i="13"/>
  <c r="F81" i="13"/>
  <c r="F90" i="13"/>
  <c r="F113" i="13"/>
  <c r="F122" i="13"/>
  <c r="J52" i="13"/>
  <c r="J44" i="13"/>
  <c r="J36" i="13"/>
  <c r="J28" i="13"/>
  <c r="J20" i="13"/>
  <c r="J12" i="13"/>
  <c r="J60" i="13"/>
  <c r="J64" i="13"/>
  <c r="J57" i="13"/>
  <c r="J56" i="13"/>
  <c r="J25" i="13"/>
  <c r="J24" i="13"/>
  <c r="J49" i="13"/>
  <c r="J48" i="13"/>
  <c r="J41" i="13"/>
  <c r="J40" i="13"/>
  <c r="J17" i="13"/>
  <c r="J16" i="13"/>
  <c r="J33" i="13"/>
  <c r="J32" i="13"/>
  <c r="J13" i="13"/>
  <c r="J31" i="13"/>
  <c r="J15" i="13"/>
  <c r="J23" i="13"/>
  <c r="J55" i="13"/>
  <c r="J38" i="13"/>
  <c r="J11" i="13"/>
  <c r="J43" i="13"/>
  <c r="J26" i="13"/>
  <c r="J42" i="13"/>
  <c r="J58" i="13"/>
  <c r="J37" i="13"/>
  <c r="J39" i="13"/>
  <c r="J14" i="13"/>
  <c r="J29" i="13"/>
  <c r="J63" i="13"/>
  <c r="J46" i="13"/>
  <c r="J35" i="13"/>
  <c r="J45" i="13"/>
  <c r="J47" i="13"/>
  <c r="J22" i="13"/>
  <c r="J54" i="13"/>
  <c r="J27" i="13"/>
  <c r="J18" i="13"/>
  <c r="J34" i="13"/>
  <c r="J50" i="13"/>
  <c r="J61" i="13"/>
  <c r="J21" i="13"/>
  <c r="J53" i="13"/>
  <c r="J30" i="13"/>
  <c r="J59" i="13"/>
  <c r="J19" i="13"/>
  <c r="J51" i="13"/>
  <c r="J62" i="13"/>
  <c r="F58" i="13"/>
  <c r="F50" i="13"/>
  <c r="F42" i="13"/>
  <c r="F34" i="13"/>
  <c r="F26" i="13"/>
  <c r="F18" i="13"/>
  <c r="F62" i="13"/>
  <c r="F46" i="13"/>
  <c r="F38" i="13"/>
  <c r="F14" i="13"/>
  <c r="F30" i="13"/>
  <c r="F54" i="13"/>
  <c r="F22" i="13"/>
  <c r="F43" i="13"/>
  <c r="F23" i="13"/>
  <c r="F44" i="13"/>
  <c r="F55" i="13"/>
  <c r="F13" i="13"/>
  <c r="F35" i="13"/>
  <c r="F24" i="13"/>
  <c r="F33" i="13"/>
  <c r="F56" i="13"/>
  <c r="F64" i="13"/>
  <c r="F15" i="13"/>
  <c r="F45" i="13"/>
  <c r="F19" i="13"/>
  <c r="F51" i="13"/>
  <c r="F59" i="13"/>
  <c r="F37" i="13"/>
  <c r="F16" i="13"/>
  <c r="F25" i="13"/>
  <c r="F48" i="13"/>
  <c r="F57" i="13"/>
  <c r="F60" i="13"/>
  <c r="F28" i="13"/>
  <c r="F39" i="13"/>
  <c r="F12" i="13"/>
  <c r="F21" i="13"/>
  <c r="F53" i="13"/>
  <c r="F27" i="13"/>
  <c r="F20" i="13"/>
  <c r="F31" i="13"/>
  <c r="F52" i="13"/>
  <c r="F17" i="13"/>
  <c r="F40" i="13"/>
  <c r="F49" i="13"/>
  <c r="F61" i="13"/>
  <c r="F36" i="13"/>
  <c r="F47" i="13"/>
  <c r="F29" i="13"/>
  <c r="F11" i="13"/>
  <c r="F32" i="13"/>
  <c r="F41" i="13"/>
  <c r="F63" i="13"/>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F40" i="12"/>
  <c r="F36" i="12"/>
  <c r="F32" i="12"/>
  <c r="F28" i="12"/>
  <c r="F24" i="12"/>
  <c r="F20" i="12"/>
  <c r="F12" i="12"/>
  <c r="F16" i="12"/>
  <c r="F21" i="12"/>
  <c r="F29" i="12"/>
  <c r="F37" i="12"/>
  <c r="F30" i="12"/>
  <c r="F13" i="12"/>
  <c r="F23" i="12"/>
  <c r="F31" i="12"/>
  <c r="F39" i="12"/>
  <c r="F18" i="12"/>
  <c r="F34" i="12"/>
  <c r="F14" i="12"/>
  <c r="F25" i="12"/>
  <c r="F33" i="12"/>
  <c r="F22" i="12"/>
  <c r="F38" i="12"/>
  <c r="F19" i="12"/>
  <c r="F27" i="12"/>
  <c r="F35" i="12"/>
  <c r="F15" i="12"/>
  <c r="F26" i="12"/>
  <c r="F11" i="12"/>
  <c r="F17" i="12"/>
  <c r="J38" i="12"/>
  <c r="J34" i="12"/>
  <c r="J30" i="12"/>
  <c r="J26" i="12"/>
  <c r="J22" i="12"/>
  <c r="J18" i="12"/>
  <c r="J14" i="12"/>
  <c r="J11" i="12"/>
  <c r="J21" i="12"/>
  <c r="J29" i="12"/>
  <c r="J37" i="12"/>
  <c r="J16" i="12"/>
  <c r="J12" i="12"/>
  <c r="J20" i="12"/>
  <c r="J36" i="12"/>
  <c r="J23" i="12"/>
  <c r="J31" i="12"/>
  <c r="J39" i="12"/>
  <c r="J24" i="12"/>
  <c r="J40" i="12"/>
  <c r="J17" i="12"/>
  <c r="J13" i="12"/>
  <c r="J25" i="12"/>
  <c r="J33" i="12"/>
  <c r="J15" i="12"/>
  <c r="J28" i="12"/>
  <c r="J19" i="12"/>
  <c r="J27" i="12"/>
  <c r="J35" i="12"/>
  <c r="J32" i="12"/>
  <c r="F85" i="11"/>
  <c r="F81" i="11"/>
  <c r="F77" i="11"/>
  <c r="F73" i="11"/>
  <c r="F61" i="11"/>
  <c r="F65" i="11"/>
  <c r="F69" i="11"/>
  <c r="F53" i="11"/>
  <c r="F57" i="11"/>
  <c r="F74" i="11"/>
  <c r="F82" i="11"/>
  <c r="F59" i="11"/>
  <c r="F55" i="11"/>
  <c r="F75" i="11"/>
  <c r="F67" i="11"/>
  <c r="F60" i="11"/>
  <c r="F66" i="11"/>
  <c r="F76" i="11"/>
  <c r="F84" i="11"/>
  <c r="F68" i="11"/>
  <c r="F79" i="11"/>
  <c r="F78" i="11"/>
  <c r="F56" i="11"/>
  <c r="F62" i="11"/>
  <c r="F58" i="11"/>
  <c r="F83" i="11"/>
  <c r="F64" i="11"/>
  <c r="F70" i="11"/>
  <c r="F63" i="11"/>
  <c r="F72" i="11"/>
  <c r="F80" i="11"/>
  <c r="F71" i="11"/>
  <c r="F54" i="11"/>
  <c r="J83" i="11"/>
  <c r="J79" i="11"/>
  <c r="J75" i="11"/>
  <c r="J71" i="11"/>
  <c r="J59" i="11"/>
  <c r="J63" i="11"/>
  <c r="J67" i="11"/>
  <c r="J55" i="11"/>
  <c r="J54" i="11"/>
  <c r="J64" i="11"/>
  <c r="J72" i="11"/>
  <c r="J80" i="11"/>
  <c r="J58" i="11"/>
  <c r="J77" i="11"/>
  <c r="J60" i="11"/>
  <c r="J74" i="11"/>
  <c r="J82" i="11"/>
  <c r="J56" i="11"/>
  <c r="J68" i="11"/>
  <c r="J81" i="11"/>
  <c r="J61" i="11"/>
  <c r="J70" i="11"/>
  <c r="J76" i="11"/>
  <c r="J84" i="11"/>
  <c r="J69" i="11"/>
  <c r="J85" i="11"/>
  <c r="J57" i="11"/>
  <c r="J66" i="11"/>
  <c r="J78" i="11"/>
  <c r="J53" i="11"/>
  <c r="J62" i="11"/>
  <c r="J65" i="11"/>
  <c r="J73" i="11"/>
  <c r="J40" i="11"/>
  <c r="J36" i="11"/>
  <c r="J32" i="11"/>
  <c r="J20" i="11"/>
  <c r="J24" i="11"/>
  <c r="J28" i="11"/>
  <c r="J12" i="11"/>
  <c r="J16" i="11"/>
  <c r="J18" i="11"/>
  <c r="J27" i="11"/>
  <c r="J42" i="11"/>
  <c r="J19" i="11"/>
  <c r="J35" i="11"/>
  <c r="J43" i="11"/>
  <c r="J15" i="11"/>
  <c r="J25" i="11"/>
  <c r="J30" i="11"/>
  <c r="J17" i="11"/>
  <c r="J29" i="11"/>
  <c r="J37" i="11"/>
  <c r="J11" i="11"/>
  <c r="J21" i="11"/>
  <c r="J34" i="11"/>
  <c r="J13" i="11"/>
  <c r="J31" i="11"/>
  <c r="J39" i="11"/>
  <c r="J22" i="11"/>
  <c r="J38" i="11"/>
  <c r="J14" i="11"/>
  <c r="J23" i="11"/>
  <c r="J26" i="11"/>
  <c r="J33" i="11"/>
  <c r="J41" i="11"/>
  <c r="F42" i="11"/>
  <c r="F38" i="11"/>
  <c r="F34" i="11"/>
  <c r="F30" i="11"/>
  <c r="F22" i="11"/>
  <c r="F26" i="11"/>
  <c r="F14" i="11"/>
  <c r="F18" i="11"/>
  <c r="F11" i="11"/>
  <c r="F24" i="11"/>
  <c r="F36" i="11"/>
  <c r="F16" i="11"/>
  <c r="F35" i="11"/>
  <c r="F43" i="11"/>
  <c r="F28" i="11"/>
  <c r="F40" i="11"/>
  <c r="F20" i="11"/>
  <c r="F29" i="11"/>
  <c r="F37" i="11"/>
  <c r="F12" i="11"/>
  <c r="F21" i="11"/>
  <c r="F27" i="11"/>
  <c r="F13" i="11"/>
  <c r="F19" i="11"/>
  <c r="F31" i="11"/>
  <c r="F39" i="11"/>
  <c r="F25" i="11"/>
  <c r="F32" i="11"/>
  <c r="F17" i="11"/>
  <c r="F23" i="11"/>
  <c r="F33" i="11"/>
  <c r="F41" i="11"/>
  <c r="F15" i="11"/>
  <c r="J95" i="10"/>
  <c r="J91" i="10"/>
  <c r="J87" i="10"/>
  <c r="J83" i="10"/>
  <c r="J79" i="10"/>
  <c r="J75" i="10"/>
  <c r="J71" i="10"/>
  <c r="J67" i="10"/>
  <c r="J63" i="10"/>
  <c r="J59" i="10"/>
  <c r="J93" i="10"/>
  <c r="J89" i="10"/>
  <c r="J85" i="10"/>
  <c r="J81" i="10"/>
  <c r="J77" i="10"/>
  <c r="J73" i="10"/>
  <c r="J69" i="10"/>
  <c r="J65" i="10"/>
  <c r="J61" i="10"/>
  <c r="J64" i="10"/>
  <c r="J74" i="10"/>
  <c r="J82" i="10"/>
  <c r="J90" i="10"/>
  <c r="J58" i="10"/>
  <c r="J66" i="10"/>
  <c r="J76" i="10"/>
  <c r="J84" i="10"/>
  <c r="J94" i="10"/>
  <c r="J68" i="10"/>
  <c r="J60" i="10"/>
  <c r="J70" i="10"/>
  <c r="J78" i="10"/>
  <c r="J86" i="10"/>
  <c r="J92" i="10"/>
  <c r="J62" i="10"/>
  <c r="J72" i="10"/>
  <c r="J80" i="10"/>
  <c r="J88" i="10"/>
  <c r="F93" i="10"/>
  <c r="F89" i="10"/>
  <c r="F85" i="10"/>
  <c r="F81" i="10"/>
  <c r="F77" i="10"/>
  <c r="F73" i="10"/>
  <c r="F69" i="10"/>
  <c r="F65" i="10"/>
  <c r="F61" i="10"/>
  <c r="F59" i="10"/>
  <c r="F95" i="10"/>
  <c r="F91" i="10"/>
  <c r="F87" i="10"/>
  <c r="F83" i="10"/>
  <c r="F79" i="10"/>
  <c r="F75" i="10"/>
  <c r="F71" i="10"/>
  <c r="F67" i="10"/>
  <c r="F63" i="10"/>
  <c r="F62" i="10"/>
  <c r="F94" i="10"/>
  <c r="F58" i="10"/>
  <c r="F70" i="10"/>
  <c r="F82" i="10"/>
  <c r="F90" i="10"/>
  <c r="F66" i="10"/>
  <c r="F60" i="10"/>
  <c r="F74" i="10"/>
  <c r="F84" i="10"/>
  <c r="F92" i="10"/>
  <c r="F72" i="10"/>
  <c r="F64" i="10"/>
  <c r="F76" i="10"/>
  <c r="F86" i="10"/>
  <c r="F80" i="10"/>
  <c r="F68" i="10"/>
  <c r="F78" i="10"/>
  <c r="F88" i="10"/>
  <c r="J48" i="10"/>
  <c r="J44" i="10"/>
  <c r="J40" i="10"/>
  <c r="J36" i="10"/>
  <c r="J32" i="10"/>
  <c r="J28" i="10"/>
  <c r="J24" i="10"/>
  <c r="J20" i="10"/>
  <c r="J16" i="10"/>
  <c r="J12" i="10"/>
  <c r="J34" i="10"/>
  <c r="J26" i="10"/>
  <c r="J22" i="10"/>
  <c r="J14" i="10"/>
  <c r="J46" i="10"/>
  <c r="J42" i="10"/>
  <c r="J38" i="10"/>
  <c r="J30" i="10"/>
  <c r="J18" i="10"/>
  <c r="J13" i="10"/>
  <c r="J21" i="10"/>
  <c r="J29" i="10"/>
  <c r="J37" i="10"/>
  <c r="J47" i="10"/>
  <c r="J19" i="10"/>
  <c r="J15" i="10"/>
  <c r="J23" i="10"/>
  <c r="J31" i="10"/>
  <c r="J41" i="10"/>
  <c r="J11" i="10"/>
  <c r="J35" i="10"/>
  <c r="J17" i="10"/>
  <c r="J25" i="10"/>
  <c r="J33" i="10"/>
  <c r="J43" i="10"/>
  <c r="J39" i="10"/>
  <c r="J27" i="10"/>
  <c r="J45" i="10"/>
  <c r="F46" i="10"/>
  <c r="F42" i="10"/>
  <c r="F38" i="10"/>
  <c r="F34" i="10"/>
  <c r="F30" i="10"/>
  <c r="F22" i="10"/>
  <c r="F14" i="10"/>
  <c r="F48" i="10"/>
  <c r="F44" i="10"/>
  <c r="F40" i="10"/>
  <c r="F26" i="10"/>
  <c r="F18" i="10"/>
  <c r="F24" i="10"/>
  <c r="F36" i="10"/>
  <c r="F32" i="10"/>
  <c r="F28" i="10"/>
  <c r="F20" i="10"/>
  <c r="F16" i="10"/>
  <c r="F12" i="10"/>
  <c r="F13" i="10"/>
  <c r="F33" i="10"/>
  <c r="F35" i="10"/>
  <c r="F41" i="10"/>
  <c r="F21" i="10"/>
  <c r="F19" i="10"/>
  <c r="F39" i="10"/>
  <c r="F11" i="10"/>
  <c r="F15" i="10"/>
  <c r="F47" i="10"/>
  <c r="F37" i="10"/>
  <c r="F27" i="10"/>
  <c r="F23" i="10"/>
  <c r="F43" i="10"/>
  <c r="F17" i="10"/>
  <c r="F25" i="10"/>
  <c r="F29" i="10"/>
  <c r="F31" i="10"/>
  <c r="F45" i="10"/>
  <c r="F48" i="9"/>
  <c r="F49" i="9"/>
  <c r="F45" i="9"/>
  <c r="F37" i="9"/>
  <c r="F41" i="9"/>
  <c r="F38" i="9"/>
  <c r="F36" i="9"/>
  <c r="F39" i="9"/>
  <c r="F44" i="9"/>
  <c r="F35" i="9"/>
  <c r="F46" i="9"/>
  <c r="F43" i="9"/>
  <c r="F40" i="9"/>
  <c r="F47" i="9"/>
  <c r="F42" i="9"/>
  <c r="J47" i="9"/>
  <c r="J43" i="9"/>
  <c r="J39" i="9"/>
  <c r="J35" i="9"/>
  <c r="J40" i="9"/>
  <c r="J37" i="9"/>
  <c r="J46" i="9"/>
  <c r="J44" i="9"/>
  <c r="J45" i="9"/>
  <c r="J48" i="9"/>
  <c r="J36" i="9"/>
  <c r="J42" i="9"/>
  <c r="J41" i="9"/>
  <c r="J38" i="9"/>
  <c r="J49" i="9"/>
  <c r="J25" i="9"/>
  <c r="J21" i="9"/>
  <c r="J17" i="9"/>
  <c r="J13" i="9"/>
  <c r="J23" i="9"/>
  <c r="J19" i="9"/>
  <c r="J15" i="9"/>
  <c r="J11" i="9"/>
  <c r="J12" i="9"/>
  <c r="J20" i="9"/>
  <c r="J14" i="9"/>
  <c r="J24" i="9"/>
  <c r="J22" i="9"/>
  <c r="J16" i="9"/>
  <c r="J18" i="9"/>
  <c r="F23" i="9"/>
  <c r="F19" i="9"/>
  <c r="F15" i="9"/>
  <c r="F11" i="9"/>
  <c r="F25" i="9"/>
  <c r="F21" i="9"/>
  <c r="F17" i="9"/>
  <c r="F13" i="9"/>
  <c r="F14" i="9"/>
  <c r="F16" i="9"/>
  <c r="F22" i="9"/>
  <c r="F18" i="9"/>
  <c r="F20" i="9"/>
  <c r="F12" i="9"/>
  <c r="F24" i="9"/>
  <c r="J35" i="8"/>
  <c r="J31" i="8"/>
  <c r="J30" i="8"/>
  <c r="J37" i="8"/>
  <c r="J32" i="8"/>
  <c r="J36" i="8"/>
  <c r="J34" i="8"/>
  <c r="J29" i="8"/>
  <c r="J33" i="8"/>
  <c r="F37" i="8"/>
  <c r="F33" i="8"/>
  <c r="F29" i="8"/>
  <c r="F30" i="8"/>
  <c r="F31" i="8"/>
  <c r="F32" i="8"/>
  <c r="F35" i="8"/>
  <c r="F34" i="8"/>
  <c r="F36" i="8"/>
  <c r="F19" i="8"/>
  <c r="F15" i="8"/>
  <c r="F11" i="8"/>
  <c r="F17" i="8"/>
  <c r="F13" i="8"/>
  <c r="F12" i="8"/>
  <c r="F14" i="8"/>
  <c r="F16" i="8"/>
  <c r="F18" i="8"/>
  <c r="J11" i="8"/>
  <c r="J17" i="8"/>
  <c r="J13" i="8"/>
  <c r="J19" i="8"/>
  <c r="J15" i="8"/>
  <c r="J12" i="8"/>
  <c r="J14" i="8"/>
  <c r="J16" i="8"/>
  <c r="J18" i="8"/>
  <c r="J38" i="7"/>
  <c r="J37" i="7"/>
  <c r="J33" i="7"/>
  <c r="J29" i="7"/>
  <c r="J35" i="7"/>
  <c r="J31" i="7"/>
  <c r="J30" i="7"/>
  <c r="J34" i="7"/>
  <c r="J32" i="7"/>
  <c r="J36" i="7"/>
  <c r="F38" i="7"/>
  <c r="F35" i="7"/>
  <c r="F31" i="7"/>
  <c r="F37" i="7"/>
  <c r="F33" i="7"/>
  <c r="F29" i="7"/>
  <c r="F32" i="7"/>
  <c r="F30" i="7"/>
  <c r="F34" i="7"/>
  <c r="F36" i="7"/>
  <c r="F17" i="7"/>
  <c r="F13" i="7"/>
  <c r="F19" i="7"/>
  <c r="F15" i="7"/>
  <c r="F11" i="7"/>
  <c r="F14" i="7"/>
  <c r="F18" i="7"/>
  <c r="F12" i="7"/>
  <c r="F16" i="7"/>
  <c r="J19" i="7"/>
  <c r="J15" i="7"/>
  <c r="J11" i="7"/>
  <c r="J17" i="7"/>
  <c r="J13" i="7"/>
  <c r="J16" i="7"/>
  <c r="J18" i="7"/>
  <c r="J14" i="7"/>
  <c r="J12" i="7"/>
  <c r="F15" i="6"/>
  <c r="F11" i="6"/>
  <c r="F17" i="6"/>
  <c r="F13" i="6"/>
  <c r="F12" i="6"/>
  <c r="F14" i="6"/>
  <c r="F16" i="6"/>
  <c r="J17" i="6"/>
  <c r="J13" i="6"/>
  <c r="J15" i="6"/>
  <c r="J11" i="6"/>
  <c r="J14" i="6"/>
  <c r="J12" i="6"/>
  <c r="J16" i="6"/>
  <c r="F41" i="16"/>
  <c r="H26" i="4"/>
  <c r="I32" i="2"/>
  <c r="I39" i="2" s="1"/>
  <c r="H26" i="3"/>
  <c r="F49" i="10"/>
  <c r="F21" i="17"/>
  <c r="E26" i="3"/>
  <c r="I26" i="3"/>
  <c r="K21" i="17"/>
  <c r="G22" i="17" s="1"/>
  <c r="J124" i="19"/>
  <c r="F124" i="19"/>
  <c r="K124" i="19"/>
  <c r="K63" i="19"/>
  <c r="F63" i="19"/>
  <c r="J63" i="19"/>
  <c r="J22" i="18"/>
  <c r="K22" i="18"/>
  <c r="F22" i="18"/>
  <c r="J42" i="18"/>
  <c r="F42" i="18"/>
  <c r="K42" i="18"/>
  <c r="F40" i="17"/>
  <c r="J40" i="17"/>
  <c r="J21" i="17"/>
  <c r="K40" i="17"/>
  <c r="F80" i="16"/>
  <c r="K80" i="16"/>
  <c r="D81" i="16" s="1"/>
  <c r="J41" i="16"/>
  <c r="K41" i="16"/>
  <c r="F23" i="15"/>
  <c r="K23" i="15"/>
  <c r="J23" i="15"/>
  <c r="J44" i="15"/>
  <c r="J84" i="14"/>
  <c r="F84" i="14"/>
  <c r="K84" i="14"/>
  <c r="J43" i="14"/>
  <c r="F43" i="14"/>
  <c r="K43" i="14"/>
  <c r="K128" i="13"/>
  <c r="F128" i="13"/>
  <c r="K65" i="13"/>
  <c r="F65" i="13"/>
  <c r="J65" i="13"/>
  <c r="J128" i="13"/>
  <c r="J41" i="12"/>
  <c r="F80" i="12"/>
  <c r="K80" i="12"/>
  <c r="F41" i="12"/>
  <c r="K41" i="12"/>
  <c r="J80" i="12"/>
  <c r="K44" i="11"/>
  <c r="F44" i="11"/>
  <c r="J44" i="11"/>
  <c r="J86" i="11"/>
  <c r="F86" i="11"/>
  <c r="K86" i="11"/>
  <c r="K49" i="10"/>
  <c r="C50" i="10" s="1"/>
  <c r="J49" i="10"/>
  <c r="F96" i="10"/>
  <c r="K96" i="10"/>
  <c r="J96" i="10"/>
  <c r="F50" i="9"/>
  <c r="K50" i="9"/>
  <c r="F26" i="9"/>
  <c r="K26" i="9"/>
  <c r="J50" i="9"/>
  <c r="J26" i="9"/>
  <c r="F20" i="8"/>
  <c r="K20" i="8"/>
  <c r="J38" i="8"/>
  <c r="J20" i="8"/>
  <c r="F38" i="8"/>
  <c r="K38" i="8"/>
  <c r="J20" i="7"/>
  <c r="K20" i="7"/>
  <c r="C21" i="7" s="1"/>
  <c r="F20" i="7"/>
  <c r="K38" i="7"/>
  <c r="K34" i="6"/>
  <c r="D35" i="6" s="1"/>
  <c r="F18" i="6"/>
  <c r="K18" i="6"/>
  <c r="F34" i="6"/>
  <c r="J18" i="6"/>
  <c r="J34" i="6"/>
  <c r="I26" i="4"/>
  <c r="E26" i="4"/>
  <c r="I32" i="1"/>
  <c r="I39" i="1" s="1"/>
  <c r="E32" i="1"/>
  <c r="E39" i="1" s="1"/>
  <c r="H45" i="15" l="1"/>
  <c r="C45" i="15"/>
  <c r="D45" i="15"/>
  <c r="G50" i="10"/>
  <c r="J22" i="4"/>
  <c r="J25" i="4"/>
  <c r="J24" i="4"/>
  <c r="J23" i="4"/>
  <c r="J13" i="4"/>
  <c r="J12" i="4"/>
  <c r="J11" i="4"/>
  <c r="J14" i="4"/>
  <c r="J17" i="4"/>
  <c r="J16" i="4"/>
  <c r="J15" i="4"/>
  <c r="J18" i="4"/>
  <c r="J21" i="4"/>
  <c r="J20" i="4"/>
  <c r="J19" i="4"/>
  <c r="J13" i="3"/>
  <c r="J12" i="3"/>
  <c r="J11" i="3"/>
  <c r="J14" i="3"/>
  <c r="J17" i="3"/>
  <c r="J16" i="3"/>
  <c r="J15" i="3"/>
  <c r="J18" i="3"/>
  <c r="J21" i="3"/>
  <c r="J20" i="3"/>
  <c r="J19" i="3"/>
  <c r="J22" i="3"/>
  <c r="J25" i="3"/>
  <c r="J24" i="3"/>
  <c r="J23" i="3"/>
  <c r="J26" i="3"/>
  <c r="M27" i="3"/>
  <c r="D50" i="10"/>
  <c r="E50" i="10" s="1"/>
  <c r="D27" i="3"/>
  <c r="C27" i="3"/>
  <c r="P27" i="3"/>
  <c r="L27" i="3"/>
  <c r="K27" i="3"/>
  <c r="G27" i="3"/>
  <c r="F27" i="3"/>
  <c r="N27" i="3"/>
  <c r="O27" i="3"/>
  <c r="H22" i="17"/>
  <c r="I22" i="17" s="1"/>
  <c r="D21" i="8"/>
  <c r="D22" i="17"/>
  <c r="C22" i="17"/>
  <c r="H21" i="7"/>
  <c r="H64" i="19"/>
  <c r="D64" i="19"/>
  <c r="G64" i="19"/>
  <c r="C64" i="19"/>
  <c r="G125" i="19"/>
  <c r="H125" i="19"/>
  <c r="D125" i="19"/>
  <c r="C125" i="19"/>
  <c r="D23" i="18"/>
  <c r="C23" i="18"/>
  <c r="G23" i="18"/>
  <c r="H23" i="18"/>
  <c r="H43" i="18"/>
  <c r="D43" i="18"/>
  <c r="C43" i="18"/>
  <c r="G43" i="18"/>
  <c r="H41" i="17"/>
  <c r="D41" i="17"/>
  <c r="C41" i="17"/>
  <c r="G41" i="17"/>
  <c r="H81" i="16"/>
  <c r="C81" i="16"/>
  <c r="E81" i="16" s="1"/>
  <c r="G81" i="16"/>
  <c r="D42" i="16"/>
  <c r="H42" i="16"/>
  <c r="C42" i="16"/>
  <c r="G42" i="16"/>
  <c r="I45" i="15"/>
  <c r="H24" i="15"/>
  <c r="D24" i="15"/>
  <c r="G24" i="15"/>
  <c r="C24" i="15"/>
  <c r="D85" i="14"/>
  <c r="H85" i="14"/>
  <c r="G85" i="14"/>
  <c r="C85" i="14"/>
  <c r="D44" i="14"/>
  <c r="H44" i="14"/>
  <c r="G44" i="14"/>
  <c r="C44" i="14"/>
  <c r="H66" i="13"/>
  <c r="D66" i="13"/>
  <c r="G66" i="13"/>
  <c r="C66" i="13"/>
  <c r="H129" i="13"/>
  <c r="G129" i="13"/>
  <c r="D129" i="13"/>
  <c r="C129" i="13"/>
  <c r="H81" i="12"/>
  <c r="D81" i="12"/>
  <c r="G81" i="12"/>
  <c r="C81" i="12"/>
  <c r="D42" i="12"/>
  <c r="G42" i="12"/>
  <c r="H42" i="12"/>
  <c r="C42" i="12"/>
  <c r="G45" i="11"/>
  <c r="D45" i="11"/>
  <c r="C45" i="11"/>
  <c r="H45" i="11"/>
  <c r="H87" i="11"/>
  <c r="C87" i="11"/>
  <c r="G87" i="11"/>
  <c r="D87" i="11"/>
  <c r="H50" i="10"/>
  <c r="I50" i="10" s="1"/>
  <c r="D97" i="10"/>
  <c r="H97" i="10"/>
  <c r="G97" i="10"/>
  <c r="C97" i="10"/>
  <c r="H51" i="9"/>
  <c r="G51" i="9"/>
  <c r="D51" i="9"/>
  <c r="C51" i="9"/>
  <c r="H27" i="9"/>
  <c r="D27" i="9"/>
  <c r="C27" i="9"/>
  <c r="G27" i="9"/>
  <c r="G21" i="8"/>
  <c r="H21" i="8"/>
  <c r="C21" i="8"/>
  <c r="D39" i="8"/>
  <c r="H39" i="8"/>
  <c r="C39" i="8"/>
  <c r="G39" i="8"/>
  <c r="G21" i="7"/>
  <c r="D21" i="7"/>
  <c r="E21" i="7" s="1"/>
  <c r="H39" i="7"/>
  <c r="G39" i="7"/>
  <c r="C39" i="7"/>
  <c r="D39" i="7"/>
  <c r="G35" i="6"/>
  <c r="H35" i="6"/>
  <c r="C35" i="6"/>
  <c r="E35" i="6" s="1"/>
  <c r="H19" i="6"/>
  <c r="D19" i="6"/>
  <c r="C19" i="6"/>
  <c r="G19" i="6"/>
  <c r="H16" i="5"/>
  <c r="G16" i="5"/>
  <c r="I16" i="5"/>
  <c r="E16" i="5"/>
  <c r="D16" i="5"/>
  <c r="C16" i="5"/>
  <c r="J26" i="4"/>
  <c r="C27" i="4"/>
  <c r="L27" i="4"/>
  <c r="N27" i="4"/>
  <c r="P27" i="4"/>
  <c r="M27" i="4"/>
  <c r="K27" i="4"/>
  <c r="F27" i="4"/>
  <c r="G27" i="4"/>
  <c r="O27" i="4"/>
  <c r="D27" i="4"/>
  <c r="E45" i="15" l="1"/>
  <c r="I51" i="9"/>
  <c r="I27" i="3"/>
  <c r="I81" i="16"/>
  <c r="K81" i="16" s="1"/>
  <c r="E81" i="12"/>
  <c r="E44" i="14"/>
  <c r="I21" i="7"/>
  <c r="K21" i="7" s="1"/>
  <c r="E22" i="17"/>
  <c r="K22" i="17" s="1"/>
  <c r="E21" i="8"/>
  <c r="I21" i="8"/>
  <c r="E97" i="10"/>
  <c r="I64" i="19"/>
  <c r="E125" i="19"/>
  <c r="E64" i="19"/>
  <c r="I125" i="19"/>
  <c r="E23" i="18"/>
  <c r="E43" i="18"/>
  <c r="I23" i="18"/>
  <c r="I43" i="18"/>
  <c r="I41" i="17"/>
  <c r="E41" i="17"/>
  <c r="E42" i="16"/>
  <c r="I42" i="16"/>
  <c r="K45" i="15"/>
  <c r="E24" i="15"/>
  <c r="I24" i="15"/>
  <c r="I85" i="14"/>
  <c r="E85" i="14"/>
  <c r="I44" i="14"/>
  <c r="I66" i="13"/>
  <c r="I129" i="13"/>
  <c r="E129" i="13"/>
  <c r="E66" i="13"/>
  <c r="E42" i="12"/>
  <c r="I42" i="12"/>
  <c r="I81" i="12"/>
  <c r="E87" i="11"/>
  <c r="E45" i="11"/>
  <c r="I87" i="11"/>
  <c r="I45" i="11"/>
  <c r="K50" i="10"/>
  <c r="I97" i="10"/>
  <c r="I27" i="9"/>
  <c r="E51" i="9"/>
  <c r="E27" i="9"/>
  <c r="E39" i="8"/>
  <c r="I39" i="8"/>
  <c r="I39" i="7"/>
  <c r="E39" i="7"/>
  <c r="I35" i="6"/>
  <c r="K35" i="6" s="1"/>
  <c r="E19" i="6"/>
  <c r="I19" i="6"/>
  <c r="K16" i="5"/>
  <c r="I27" i="4"/>
  <c r="K51" i="9" l="1"/>
  <c r="K81" i="12"/>
  <c r="K44" i="14"/>
  <c r="K97" i="10"/>
  <c r="K129" i="13"/>
  <c r="K21" i="8"/>
  <c r="K39" i="7"/>
  <c r="K64" i="19"/>
  <c r="K125" i="19"/>
  <c r="K43" i="18"/>
  <c r="K23" i="18"/>
  <c r="K41" i="17"/>
  <c r="K42" i="16"/>
  <c r="K24" i="15"/>
  <c r="K85" i="14"/>
  <c r="K66" i="13"/>
  <c r="K42" i="12"/>
  <c r="K45" i="11"/>
  <c r="K87" i="11"/>
  <c r="K27" i="9"/>
  <c r="K39" i="8"/>
  <c r="K19" i="6"/>
</calcChain>
</file>

<file path=xl/sharedStrings.xml><?xml version="1.0" encoding="utf-8"?>
<sst xmlns="http://schemas.openxmlformats.org/spreadsheetml/2006/main" count="1743" uniqueCount="639">
  <si>
    <t>TOTAL SOLICITUDES  (no incluye ex Pasis)</t>
  </si>
  <si>
    <t>PERIODO</t>
  </si>
  <si>
    <t>TOTAL PBS Y APS</t>
  </si>
  <si>
    <t>SEXO</t>
  </si>
  <si>
    <t>ORIGEN DE TRAMITACIÓN DEL BENEFICIO</t>
  </si>
  <si>
    <t xml:space="preserve">PBSV </t>
  </si>
  <si>
    <t xml:space="preserve">PBSI </t>
  </si>
  <si>
    <t>TOTAL PBS</t>
  </si>
  <si>
    <t>APSV</t>
  </si>
  <si>
    <t xml:space="preserve">APSI </t>
  </si>
  <si>
    <t>TOTAL APS</t>
  </si>
  <si>
    <t>Total PBS + APS</t>
  </si>
  <si>
    <t xml:space="preserve">Femenino </t>
  </si>
  <si>
    <t xml:space="preserve">Masculino </t>
  </si>
  <si>
    <t xml:space="preserve">En IPS </t>
  </si>
  <si>
    <t xml:space="preserve">En AFP </t>
  </si>
  <si>
    <t xml:space="preserve">En Cías. de Seguro </t>
  </si>
  <si>
    <t xml:space="preserve">En Municipio </t>
  </si>
  <si>
    <t>Jul a Dic 2008</t>
  </si>
  <si>
    <t>Total 2009</t>
  </si>
  <si>
    <t>Total 2010</t>
  </si>
  <si>
    <t>Total 2011</t>
  </si>
  <si>
    <t>Total 2012</t>
  </si>
  <si>
    <t>Total 2013</t>
  </si>
  <si>
    <t>Total 2014</t>
  </si>
  <si>
    <t>Total 2015</t>
  </si>
  <si>
    <t>Total 2016</t>
  </si>
  <si>
    <t>Enero'17</t>
  </si>
  <si>
    <t>Febrero</t>
  </si>
  <si>
    <t>Marzo</t>
  </si>
  <si>
    <t>Abril</t>
  </si>
  <si>
    <t>Mayo</t>
  </si>
  <si>
    <t>Junio</t>
  </si>
  <si>
    <t>Julio</t>
  </si>
  <si>
    <t>Agosto</t>
  </si>
  <si>
    <t>Septiembre</t>
  </si>
  <si>
    <t>Octubre</t>
  </si>
  <si>
    <t>Noviembre</t>
  </si>
  <si>
    <t>Diciembre</t>
  </si>
  <si>
    <t>Total 2017</t>
  </si>
  <si>
    <t>enero'18</t>
  </si>
  <si>
    <t>febrero'18</t>
  </si>
  <si>
    <t>marzo'18</t>
  </si>
  <si>
    <t>TOTAL</t>
  </si>
  <si>
    <t>TOTAL CONCEDIDAS  (no incluye ex Pasis)</t>
  </si>
  <si>
    <t>MES</t>
  </si>
  <si>
    <t>Total PBS+APS</t>
  </si>
  <si>
    <t>Femenino</t>
  </si>
  <si>
    <t xml:space="preserve">Abril </t>
  </si>
  <si>
    <t>REGIÓN</t>
  </si>
  <si>
    <t>% de Solicitudes PBS+APS</t>
  </si>
  <si>
    <t>ARICA Y PARINACOTA</t>
  </si>
  <si>
    <t>TARAPACA</t>
  </si>
  <si>
    <t>ANTOFAGASTA</t>
  </si>
  <si>
    <t>ATACAMA</t>
  </si>
  <si>
    <t>COQUIMBO</t>
  </si>
  <si>
    <t>VALPARAISO</t>
  </si>
  <si>
    <t>L. G. B. OHIGGINS</t>
  </si>
  <si>
    <t>MAULE</t>
  </si>
  <si>
    <t>BIO-BIO</t>
  </si>
  <si>
    <t>LA ARAUCANIA</t>
  </si>
  <si>
    <t>LOS RIOS</t>
  </si>
  <si>
    <t>LOS LAGOS</t>
  </si>
  <si>
    <t>AYSÉN</t>
  </si>
  <si>
    <t>MAGALLANES Y ANTARTICA</t>
  </si>
  <si>
    <t>METROPOLITANA</t>
  </si>
  <si>
    <t>Totales</t>
  </si>
  <si>
    <t>Participación sobre el total</t>
  </si>
  <si>
    <t>TOTAL CONCEDIDAS  (no incluye ex  Pasis)</t>
  </si>
  <si>
    <t>% de Concesiones PBS+APS</t>
  </si>
  <si>
    <t>Número de solicitudes del Sistema de Pensiones Solidarias según región, tipo de beneficio, sexo y origen de tramitación del beneficio</t>
  </si>
  <si>
    <t>Número de concesiones del Sistema de Pensiones Solidarias según región, tipo de beneficio, sexo y origen de tramitación del beneficio</t>
  </si>
  <si>
    <t>Número de solicitudes mensuales recibidas en el Sistema de Pensiones Solidarias, según tipo de beneficio, sexo y origen de tramitación del beneficio</t>
  </si>
  <si>
    <t>Distribución Regional Solicitudes del Pilar Solidario - no incluye ex Pasis</t>
  </si>
  <si>
    <t>COMUNA</t>
  </si>
  <si>
    <t>PBSV</t>
  </si>
  <si>
    <t>PBSI</t>
  </si>
  <si>
    <t>Total PBS</t>
  </si>
  <si>
    <t>% PBS</t>
  </si>
  <si>
    <t>APSI</t>
  </si>
  <si>
    <t>Total APS</t>
  </si>
  <si>
    <t>%APS</t>
  </si>
  <si>
    <t>% respecto del total de solicitudes</t>
  </si>
  <si>
    <t>Concesiones del Pilar Solidario  a nivel comunal</t>
  </si>
  <si>
    <t>% respecto del total de concesiones</t>
  </si>
  <si>
    <t>ARICA</t>
  </si>
  <si>
    <t>CAMARONES</t>
  </si>
  <si>
    <t>PUTRE</t>
  </si>
  <si>
    <t>GENERAL LAGOS</t>
  </si>
  <si>
    <t>Número de Solicitudes de Beneficios del Pilar Solidario según tipo de beneficio - XV Región de Arica y Parinacota</t>
  </si>
  <si>
    <t>ALTO HOSPICIO</t>
  </si>
  <si>
    <t>POZO ALMONTE</t>
  </si>
  <si>
    <t>CAMIÑA</t>
  </si>
  <si>
    <t>COLCHANE</t>
  </si>
  <si>
    <t>HUARA</t>
  </si>
  <si>
    <t>PICA</t>
  </si>
  <si>
    <t>Copiar extraccion TODOS desde casilla A140, luego formatear numeros con punto sindecimales</t>
  </si>
  <si>
    <t>Número de Solicitudes de Beneficios del Pilar Solidario según tipo de beneficio - I Región de Tarapacá</t>
  </si>
  <si>
    <t>Distribución Regional Solicitudes del Pilar Solidario  - no incluye ex Pasis</t>
  </si>
  <si>
    <t>Número de Solicitudes de Beneficios del Pilar Solidario según tipo de beneficio - II Región de Antofagasta</t>
  </si>
  <si>
    <t>Número de Concesiones de Beneficios del Pilar Solidario según tipo de beneficio - II Región de Antofagasta</t>
  </si>
  <si>
    <t>Número de Solicitudes de Beneficios del Pilar Solidario según tipo de beneficio - IV Región de Coquimbo</t>
  </si>
  <si>
    <t>Número de Concesiones de Beneficios del Pilar Solidario según tipo de beneficio - IV Región de Coquimbo</t>
  </si>
  <si>
    <t>Número de Solicitudes de Beneficios del Pilar Solidario según tipo de beneficio - V Región de Vaparaíso</t>
  </si>
  <si>
    <t>Número de Concesiones de Beneficios del Pilar Solidario según tipo de beneficio - V Región de Vaparaíso</t>
  </si>
  <si>
    <t>Número de Solicitudes de Beneficios del Pilar Solidario según tipo de beneficio - VI Región de L.G.B. O'Higgins</t>
  </si>
  <si>
    <t>Número de Solicitudes de Beneficios del Pilar Solidario según tipo de beneficio - VII Región del Maule</t>
  </si>
  <si>
    <t>Número de Concesiones de Beneficios del Pilar Solidario según tipo de beneficio - VII Región del Maule</t>
  </si>
  <si>
    <t>Número de Concesiones de Beneficios del Pilar Solidario según tipo de beneficio - VI Región de L.G.B. O'Higgins</t>
  </si>
  <si>
    <t>Número de Solicitudes de Beneficios del Pilar Solidario según tipo de beneficio - IX Región de la Araucanía</t>
  </si>
  <si>
    <t>Número de Concesiones de Beneficios del Pilar Solidario según tipo de beneficio - IX Región de la Araucanía</t>
  </si>
  <si>
    <t>Número de Solicitudes de Beneficios del Pilar Solidario según tipo de beneficio - XIV Región de Los Rios</t>
  </si>
  <si>
    <t>Número de Concesiones de Beneficios del Pilar Solidario según tipo de beneficio - XIV Región de Los Rios</t>
  </si>
  <si>
    <t>Número de Solicitudes de Beneficios del Pilar Solidario según tipo de beneficio - X Región de Los Lagos</t>
  </si>
  <si>
    <t>Número de Concesiones de Beneficios del Pilar Solidario según tipo de beneficio - X Región de Los Lagos</t>
  </si>
  <si>
    <t xml:space="preserve">TOTAL </t>
  </si>
  <si>
    <t>Número de Solicitudes de Beneficios del Pilar Solidario según tipo de beneficio - XI Región de Aysen</t>
  </si>
  <si>
    <t>Número de Conceciones de Beneficios del Pilar Solidario según tipo de beneficio - XI Región de Aysen</t>
  </si>
  <si>
    <t>Número de Solicitudes de Beneficios del Pilar Solidario según tipo de beneficio - XII Región de Magallanes</t>
  </si>
  <si>
    <t>Número de Concesiones de Beneficios del Pilar Solidario según tipo de beneficio - XII Región de Magallanes</t>
  </si>
  <si>
    <t xml:space="preserve"> </t>
  </si>
  <si>
    <t>Subsecretaría de Previsión Social</t>
  </si>
  <si>
    <t>Dirección de Estudios Previsionales</t>
  </si>
  <si>
    <t>XV Arica y Parinacota</t>
  </si>
  <si>
    <t>I Tarapaca</t>
  </si>
  <si>
    <t>III Atacama</t>
  </si>
  <si>
    <t>IV Coquimbo</t>
  </si>
  <si>
    <t>V Valparaiso</t>
  </si>
  <si>
    <t>VI Libertador General Bernardo O'Higgins</t>
  </si>
  <si>
    <t>VII Maule</t>
  </si>
  <si>
    <t>VIII Bio Bio</t>
  </si>
  <si>
    <t>II Antofagasta</t>
  </si>
  <si>
    <t>IX Araucania</t>
  </si>
  <si>
    <t>XIV Los Rios</t>
  </si>
  <si>
    <t>X Los Lagos</t>
  </si>
  <si>
    <t>XI Aysen</t>
  </si>
  <si>
    <t>XII Magallanes</t>
  </si>
  <si>
    <t>XIII Metropolitana</t>
  </si>
  <si>
    <t>Número de concesiones de Beneficios del Pilar Solidario según tipo de beneficio - III Región de Atacama</t>
  </si>
  <si>
    <t>Número de Solicitudes de Beneficios del Pilar Solidario según tipo de beneficio - III Región de Atacama</t>
  </si>
  <si>
    <t>Número de Solicitudes de Beneficios del Pilar Solidario según tipo de beneficio - VIII Región del Bio Bio</t>
  </si>
  <si>
    <t>Número de Concesiones de Beneficios del Pilar Solidario según tipo de beneficio - VIII Región del Bio Bio</t>
  </si>
  <si>
    <t>Número de Solicitudes de Beneficios del Pilar Solidario según tipo de beneficio - XIII Región Metropolitana</t>
  </si>
  <si>
    <t>Número de Concesiones de Beneficios del Pilar Solidario según tipo de beneficio - XIII Región Metropolitana</t>
  </si>
  <si>
    <t>Introducción</t>
  </si>
  <si>
    <t>Nacional</t>
  </si>
  <si>
    <t>Número de Concesiones de Beneficios del Pilar Solidario según tipo de beneficio - XV Región de Arica y Parinacota</t>
  </si>
  <si>
    <t>Regional</t>
  </si>
  <si>
    <t>Número de Concesiones de Beneficios del Pilar Solidario según tipo de beneficio - I Región de Tarapacá</t>
  </si>
  <si>
    <t>Fuente: Elaboración propia sobre la base de información del IPS.</t>
  </si>
  <si>
    <t>Nota: La información estadística reportada del número de solicitudes concesionadas, en trámite, rechazadas y anuladas varía mes a mes por actualización de cifras.</t>
  </si>
  <si>
    <t>IQUIQUE</t>
  </si>
  <si>
    <t>MEJILLONES</t>
  </si>
  <si>
    <t>SIERRA GORDA</t>
  </si>
  <si>
    <t>TALTAL</t>
  </si>
  <si>
    <t>CALAMA</t>
  </si>
  <si>
    <t>OLLAGUE</t>
  </si>
  <si>
    <t>SAN PEDRO DE ATACAMA</t>
  </si>
  <si>
    <t>TOCOPILLA</t>
  </si>
  <si>
    <t>MARIA ELENA</t>
  </si>
  <si>
    <t>COPIAPO</t>
  </si>
  <si>
    <t>CALDERA</t>
  </si>
  <si>
    <t>TIERRA AMARILLA</t>
  </si>
  <si>
    <t>CHAÑARAL</t>
  </si>
  <si>
    <t>DIEGO DE ALMAGRO</t>
  </si>
  <si>
    <t>VALLENAR</t>
  </si>
  <si>
    <t>ALTO DEL CARMEN</t>
  </si>
  <si>
    <t>FREIRINA</t>
  </si>
  <si>
    <t>HUASCO</t>
  </si>
  <si>
    <t>LA SERENA</t>
  </si>
  <si>
    <t>ANDACOLLO</t>
  </si>
  <si>
    <t>LA HIGUERA</t>
  </si>
  <si>
    <t>PAIHUANO</t>
  </si>
  <si>
    <t>VICUÑA</t>
  </si>
  <si>
    <t>ILLAPEL</t>
  </si>
  <si>
    <t>CANELA</t>
  </si>
  <si>
    <t>LOS VILOS</t>
  </si>
  <si>
    <t>SALAMANCA</t>
  </si>
  <si>
    <t>OVALLE</t>
  </si>
  <si>
    <t>COMBARBALA</t>
  </si>
  <si>
    <t>MONTE PATRIA</t>
  </si>
  <si>
    <t>PUNITAQUI</t>
  </si>
  <si>
    <t>RIO HURTADO</t>
  </si>
  <si>
    <t>CONCON</t>
  </si>
  <si>
    <t>PUCHUNCAVI</t>
  </si>
  <si>
    <t>VIÑA DEL MAR</t>
  </si>
  <si>
    <t>ISLA DE PASCUA</t>
  </si>
  <si>
    <t>LOS ANDES</t>
  </si>
  <si>
    <t>RINCONADA</t>
  </si>
  <si>
    <t>SAN ESTEBAN</t>
  </si>
  <si>
    <t>PAPUDO</t>
  </si>
  <si>
    <t>LA CALERA</t>
  </si>
  <si>
    <t>HIJUELAS</t>
  </si>
  <si>
    <t>LA CRUZ</t>
  </si>
  <si>
    <t>SAN ANTONIO</t>
  </si>
  <si>
    <t>CARTAGENA</t>
  </si>
  <si>
    <t>EL QUISCO</t>
  </si>
  <si>
    <t>SAN FELIPE</t>
  </si>
  <si>
    <t>LLAY LLAY</t>
  </si>
  <si>
    <t>PUTAENDO</t>
  </si>
  <si>
    <t>JUAN FERNANDEZ</t>
  </si>
  <si>
    <t>CASABLANCA</t>
  </si>
  <si>
    <t>QUINTERO</t>
  </si>
  <si>
    <t>QUILLOTA</t>
  </si>
  <si>
    <t>LA LIGUA</t>
  </si>
  <si>
    <t>CABILDO</t>
  </si>
  <si>
    <t>NOGALES</t>
  </si>
  <si>
    <t>ZAPALLAR</t>
  </si>
  <si>
    <t>PETORCA</t>
  </si>
  <si>
    <t>ALGARROBO</t>
  </si>
  <si>
    <t>EL TABO</t>
  </si>
  <si>
    <t>SANTO DOMINGO</t>
  </si>
  <si>
    <t>CALLE LARGA</t>
  </si>
  <si>
    <t>CATEMU</t>
  </si>
  <si>
    <t>PANQUEHUE</t>
  </si>
  <si>
    <t>SANTA MARIA</t>
  </si>
  <si>
    <t>QUILPUE</t>
  </si>
  <si>
    <t>LIMACHE</t>
  </si>
  <si>
    <t>OLMUE</t>
  </si>
  <si>
    <t>VILLA ALEMANA</t>
  </si>
  <si>
    <t>RANCAGUA</t>
  </si>
  <si>
    <t>COLTAUCO</t>
  </si>
  <si>
    <t>GRANEROS</t>
  </si>
  <si>
    <t>PICHIDEGUA</t>
  </si>
  <si>
    <t>REQUINOA</t>
  </si>
  <si>
    <t>LITUECHE</t>
  </si>
  <si>
    <t>PAREDONES</t>
  </si>
  <si>
    <t>CHEPICA</t>
  </si>
  <si>
    <t>PALMILLA</t>
  </si>
  <si>
    <t>PLACILLA</t>
  </si>
  <si>
    <t>SANTA CRUZ</t>
  </si>
  <si>
    <t>CODEGUA</t>
  </si>
  <si>
    <t>LAS CABRAS</t>
  </si>
  <si>
    <t>MOSTAZAL</t>
  </si>
  <si>
    <t>PEUMO</t>
  </si>
  <si>
    <t>QUINTA TILCOCO</t>
  </si>
  <si>
    <t>RENGO</t>
  </si>
  <si>
    <t>MARCHIGUE</t>
  </si>
  <si>
    <t>NAVIDAD</t>
  </si>
  <si>
    <t>CHIMBARONGO</t>
  </si>
  <si>
    <t>COINCO</t>
  </si>
  <si>
    <t>DOÑIHUE</t>
  </si>
  <si>
    <t>MACHALI</t>
  </si>
  <si>
    <t>OLIVAR</t>
  </si>
  <si>
    <t>MALLOA</t>
  </si>
  <si>
    <t>SAN FERNANDO</t>
  </si>
  <si>
    <t>NANCAGUA</t>
  </si>
  <si>
    <t>PERALILLO</t>
  </si>
  <si>
    <t>LOLOL</t>
  </si>
  <si>
    <t>PUMANQUE</t>
  </si>
  <si>
    <t>SAN VICENTE</t>
  </si>
  <si>
    <t>PICHILEMU</t>
  </si>
  <si>
    <t>LA ESTRELLA</t>
  </si>
  <si>
    <t>CUREPTO</t>
  </si>
  <si>
    <t>PELARCO</t>
  </si>
  <si>
    <t>SAN RAFAEL</t>
  </si>
  <si>
    <t>PELLUHUE</t>
  </si>
  <si>
    <t>LICANTEN</t>
  </si>
  <si>
    <t>ROMERAL</t>
  </si>
  <si>
    <t>LONGAVI</t>
  </si>
  <si>
    <t>YERBAS BUENAS</t>
  </si>
  <si>
    <t>EMPEDRADO</t>
  </si>
  <si>
    <t>SAN CLEMENTE</t>
  </si>
  <si>
    <t>CAUQUENES</t>
  </si>
  <si>
    <t>MOLINA</t>
  </si>
  <si>
    <t>RAUCO</t>
  </si>
  <si>
    <t>TENO</t>
  </si>
  <si>
    <t>VICHUQUEN</t>
  </si>
  <si>
    <t>LINARES</t>
  </si>
  <si>
    <t>RETIRO</t>
  </si>
  <si>
    <t>VILLA ALEGRE</t>
  </si>
  <si>
    <t>TALCA</t>
  </si>
  <si>
    <t>PENCAHUE</t>
  </si>
  <si>
    <t>RIO CLARO</t>
  </si>
  <si>
    <t>CURICO</t>
  </si>
  <si>
    <t>SAGRADA FAMILIA</t>
  </si>
  <si>
    <t>HUALAÑE</t>
  </si>
  <si>
    <t>CHANCO</t>
  </si>
  <si>
    <t>CONSTITUCION</t>
  </si>
  <si>
    <t>SAN JAVIER</t>
  </si>
  <si>
    <t>COLBUN</t>
  </si>
  <si>
    <t>PARRAL</t>
  </si>
  <si>
    <t>CHIGUAYANTE</t>
  </si>
  <si>
    <t>LOTA</t>
  </si>
  <si>
    <t>HUALPEN</t>
  </si>
  <si>
    <t>LOS ANGELES</t>
  </si>
  <si>
    <t>LAJA</t>
  </si>
  <si>
    <t>SANTA BARBARA</t>
  </si>
  <si>
    <t>ALTO BIOBIO</t>
  </si>
  <si>
    <t>CHILLAN VIEJO</t>
  </si>
  <si>
    <t>PEMUCO</t>
  </si>
  <si>
    <t>RANQUIL</t>
  </si>
  <si>
    <t>SAN NICOLAS</t>
  </si>
  <si>
    <t>CORONEL</t>
  </si>
  <si>
    <t>HUALQUI</t>
  </si>
  <si>
    <t>PENCO</t>
  </si>
  <si>
    <t>SANTA JUANA</t>
  </si>
  <si>
    <t>TALCAHUANO</t>
  </si>
  <si>
    <t>LEBU</t>
  </si>
  <si>
    <t>CONTULMO</t>
  </si>
  <si>
    <t>LOS ALAMOS</t>
  </si>
  <si>
    <t>TIRUA</t>
  </si>
  <si>
    <t>ANTUCO</t>
  </si>
  <si>
    <t>CABRERO</t>
  </si>
  <si>
    <t>MULCHEN</t>
  </si>
  <si>
    <t>NEGRETE</t>
  </si>
  <si>
    <t>QUILACO</t>
  </si>
  <si>
    <t>SAN ROSENDO</t>
  </si>
  <si>
    <t>TUCAPEL</t>
  </si>
  <si>
    <t>YUMBEL</t>
  </si>
  <si>
    <t>CHILLAN</t>
  </si>
  <si>
    <t>BULNES</t>
  </si>
  <si>
    <t>COELEMU</t>
  </si>
  <si>
    <t>COIHUECO</t>
  </si>
  <si>
    <t>EL CARMEN</t>
  </si>
  <si>
    <t>NINHUE</t>
  </si>
  <si>
    <t>ÑIQUEN</t>
  </si>
  <si>
    <t>PINTO</t>
  </si>
  <si>
    <t>QUILLON</t>
  </si>
  <si>
    <t>QUIRIHUE</t>
  </si>
  <si>
    <t>SAN CARLOS</t>
  </si>
  <si>
    <t>SAN IGNACIO</t>
  </si>
  <si>
    <t>TREHUACO</t>
  </si>
  <si>
    <t>YUNGAY</t>
  </si>
  <si>
    <t>CONCEPCION</t>
  </si>
  <si>
    <t>TOME</t>
  </si>
  <si>
    <t>SAN PEDRO DE LA PAZ</t>
  </si>
  <si>
    <t>FLORIDA</t>
  </si>
  <si>
    <t>ARAUCO</t>
  </si>
  <si>
    <t>CAÑETE</t>
  </si>
  <si>
    <t>CURANILAHUE</t>
  </si>
  <si>
    <t>COBQUECURA</t>
  </si>
  <si>
    <t>PORTEZUELO</t>
  </si>
  <si>
    <t>SAN FABIAN</t>
  </si>
  <si>
    <t>NACIMIENTO</t>
  </si>
  <si>
    <t>QUILLECO</t>
  </si>
  <si>
    <t>CARAHUE</t>
  </si>
  <si>
    <t>CURARREHUE</t>
  </si>
  <si>
    <t>PITRUFQUEN</t>
  </si>
  <si>
    <t>TEODORO SCHMIDT</t>
  </si>
  <si>
    <t>VILLARRICA</t>
  </si>
  <si>
    <t>COLLIPULLI</t>
  </si>
  <si>
    <t>TRAIGUEN</t>
  </si>
  <si>
    <t>TEMUCO</t>
  </si>
  <si>
    <t>CUNCO</t>
  </si>
  <si>
    <t>FREIRE</t>
  </si>
  <si>
    <t>GALVARINO</t>
  </si>
  <si>
    <t>LAUTARO</t>
  </si>
  <si>
    <t>MELIPEUCO</t>
  </si>
  <si>
    <t>PADRE LAS CASAS</t>
  </si>
  <si>
    <t>PERQUENCO</t>
  </si>
  <si>
    <t>PUCON</t>
  </si>
  <si>
    <t>SAAVEDRA</t>
  </si>
  <si>
    <t>TOLTEN</t>
  </si>
  <si>
    <t>VILCUN</t>
  </si>
  <si>
    <t>CHOLCHOL</t>
  </si>
  <si>
    <t>ANGOL</t>
  </si>
  <si>
    <t>CURACAUTIN</t>
  </si>
  <si>
    <t>ERCILLA</t>
  </si>
  <si>
    <t>LOS SAUCES</t>
  </si>
  <si>
    <t>LUMACO</t>
  </si>
  <si>
    <t>RENAICO</t>
  </si>
  <si>
    <t>VICTORIA</t>
  </si>
  <si>
    <t>NUEVA IMPERIAL</t>
  </si>
  <si>
    <t>GORBEA</t>
  </si>
  <si>
    <t>PUREN</t>
  </si>
  <si>
    <t>LONQUIMAY</t>
  </si>
  <si>
    <t>LONCOCHE</t>
  </si>
  <si>
    <t>VALDIVIA</t>
  </si>
  <si>
    <t>CORRAL</t>
  </si>
  <si>
    <t>LANCO</t>
  </si>
  <si>
    <t>MAFIL</t>
  </si>
  <si>
    <t>SAN JOSE DE LA MARIQUINA</t>
  </si>
  <si>
    <t>PAILLACO</t>
  </si>
  <si>
    <t>PANGUIPULLI</t>
  </si>
  <si>
    <t>LA UNION</t>
  </si>
  <si>
    <t>FUTRONO</t>
  </si>
  <si>
    <t>LAGO RANCO</t>
  </si>
  <si>
    <t>RIO BUENO</t>
  </si>
  <si>
    <t>CALBUCO</t>
  </si>
  <si>
    <t>PUERTO VARAS</t>
  </si>
  <si>
    <t>QUELLON</t>
  </si>
  <si>
    <t>QUINCHAO</t>
  </si>
  <si>
    <t>PURRANQUE</t>
  </si>
  <si>
    <t>RIO NEGRO</t>
  </si>
  <si>
    <t>FUTALEUFU</t>
  </si>
  <si>
    <t>PUERTO MONTT</t>
  </si>
  <si>
    <t>COCHAMO</t>
  </si>
  <si>
    <t>MAULLIN</t>
  </si>
  <si>
    <t>ANCUD</t>
  </si>
  <si>
    <t>PUQUELDON</t>
  </si>
  <si>
    <t>QUEILEN</t>
  </si>
  <si>
    <t>PUYEHUE</t>
  </si>
  <si>
    <t>SAN JUAN DE LA COSTA</t>
  </si>
  <si>
    <t>CHAITEN</t>
  </si>
  <si>
    <t>HUALAIHUE</t>
  </si>
  <si>
    <t>OSORNO</t>
  </si>
  <si>
    <t>SAN PABLO</t>
  </si>
  <si>
    <t>PUERTO OCTAY</t>
  </si>
  <si>
    <t>FRUTILLAR</t>
  </si>
  <si>
    <t>FRESIA</t>
  </si>
  <si>
    <t>LLANQUIHUE</t>
  </si>
  <si>
    <t>LOS MUERMOS</t>
  </si>
  <si>
    <t>CASTRO</t>
  </si>
  <si>
    <t>CHONCHI</t>
  </si>
  <si>
    <t>DALCAHUE</t>
  </si>
  <si>
    <t>CURACO DE VELEZ</t>
  </si>
  <si>
    <t>QUEMCHI</t>
  </si>
  <si>
    <t>PALENA</t>
  </si>
  <si>
    <t>COYHAIQUE</t>
  </si>
  <si>
    <t>LAGO VERDE</t>
  </si>
  <si>
    <t>PUERTO AYSEN</t>
  </si>
  <si>
    <t>CISNES</t>
  </si>
  <si>
    <t>GUAITECAS</t>
  </si>
  <si>
    <t>COCHRANE</t>
  </si>
  <si>
    <t>OHIGGINS</t>
  </si>
  <si>
    <t>TORTEL</t>
  </si>
  <si>
    <t>CHILE CHICO</t>
  </si>
  <si>
    <t>RIO IBAÑEZ</t>
  </si>
  <si>
    <t>PUNTA ARENAS</t>
  </si>
  <si>
    <t>LAGUNA BLANCA</t>
  </si>
  <si>
    <t>RIO VERDE</t>
  </si>
  <si>
    <t>SAN GREGORIO</t>
  </si>
  <si>
    <t>CABO DE HORNOS</t>
  </si>
  <si>
    <t>LA ANTARTICA</t>
  </si>
  <si>
    <t>PORVENIR</t>
  </si>
  <si>
    <t>PRIMAVERA</t>
  </si>
  <si>
    <t>TIMAUKEL</t>
  </si>
  <si>
    <t>NATALES</t>
  </si>
  <si>
    <t>TORRES DEL PAINE</t>
  </si>
  <si>
    <t>SANTIAGO</t>
  </si>
  <si>
    <t>CERRILLOS</t>
  </si>
  <si>
    <t>EL BOSQUE</t>
  </si>
  <si>
    <t>HUECHURABA</t>
  </si>
  <si>
    <t>INDEPENDENCIA</t>
  </si>
  <si>
    <t>LA CISTERNA</t>
  </si>
  <si>
    <t>LA PINTANA</t>
  </si>
  <si>
    <t>LAS CONDES</t>
  </si>
  <si>
    <t>LO BARNECHEA</t>
  </si>
  <si>
    <t>LO PRADO</t>
  </si>
  <si>
    <t>MACUL</t>
  </si>
  <si>
    <t>PEDRO AGUIRRE CERDA</t>
  </si>
  <si>
    <t>PEÑALOLEN</t>
  </si>
  <si>
    <t>QUINTA NORMAL</t>
  </si>
  <si>
    <t>RENCA</t>
  </si>
  <si>
    <t>SAN JOAQUIN</t>
  </si>
  <si>
    <t>PUENTE ALTO</t>
  </si>
  <si>
    <t>SAN JOSE DE MAIPO</t>
  </si>
  <si>
    <t>LAMPA</t>
  </si>
  <si>
    <t>TIL TIL</t>
  </si>
  <si>
    <t>BUIN</t>
  </si>
  <si>
    <t>CALERA DE TANGO</t>
  </si>
  <si>
    <t>ALHUE</t>
  </si>
  <si>
    <t>CURACAVI</t>
  </si>
  <si>
    <t>SAN PEDRO</t>
  </si>
  <si>
    <t>EL MONTE</t>
  </si>
  <si>
    <t>PADRE HURTADO</t>
  </si>
  <si>
    <t>PEÑAFLOR</t>
  </si>
  <si>
    <t>QUILICURA</t>
  </si>
  <si>
    <t>CERRO NAVIA</t>
  </si>
  <si>
    <t>CONCHALI</t>
  </si>
  <si>
    <t>RECOLETA</t>
  </si>
  <si>
    <t>COLINA</t>
  </si>
  <si>
    <t>SAN MIGUEL</t>
  </si>
  <si>
    <t>SAN RAMON</t>
  </si>
  <si>
    <t>LA GRANJA</t>
  </si>
  <si>
    <t>LO ESPEJO</t>
  </si>
  <si>
    <t>PIRQUE</t>
  </si>
  <si>
    <t>PAINE</t>
  </si>
  <si>
    <t>SAN BERNARDO</t>
  </si>
  <si>
    <t>ESTACION CENTRAL</t>
  </si>
  <si>
    <t>PUDAHUEL</t>
  </si>
  <si>
    <t>MAIPU</t>
  </si>
  <si>
    <t>TALAGANTE</t>
  </si>
  <si>
    <t>ISLA DE MAIPO</t>
  </si>
  <si>
    <t>MELIPILLA</t>
  </si>
  <si>
    <t>MARIA PINTO</t>
  </si>
  <si>
    <t>PROVIDENCIA</t>
  </si>
  <si>
    <t>VITACURA</t>
  </si>
  <si>
    <t>ÑUÑOA</t>
  </si>
  <si>
    <t>LA REINA</t>
  </si>
  <si>
    <t>LA FLORIDA</t>
  </si>
  <si>
    <t>Informe Estadístico Mensual del Pilar Solidario</t>
  </si>
  <si>
    <t>Mes</t>
  </si>
  <si>
    <t>Número de concesiones de Bono por Hijo, según tipo de pago y mes</t>
  </si>
  <si>
    <t>NÚMERO DE CONCESIONES DE BONO POR HIJO REALIZADAS CADA MES</t>
  </si>
  <si>
    <t>Pago Mensual Con PBS</t>
  </si>
  <si>
    <t>Pago Mensual Con APS</t>
  </si>
  <si>
    <t xml:space="preserve">Pago Único  </t>
  </si>
  <si>
    <t>Nº Beneficiarias</t>
  </si>
  <si>
    <t>Nº de Hijos</t>
  </si>
  <si>
    <t>Nº de Hijos (causantes)</t>
  </si>
  <si>
    <t>Ago-dic 2009</t>
  </si>
  <si>
    <t>Fuente: IPS</t>
  </si>
  <si>
    <t>Nota: La información corresponde al total de concesiones (beneficiarias) del Bono por Hijo de cada mes.</t>
  </si>
  <si>
    <t>El pago único corresponde a las pensionadas de las AFP y Compañías de Seguros.</t>
  </si>
  <si>
    <t>Número de solicitudes y concesiones de Bono por Hijo, según mes</t>
  </si>
  <si>
    <t>Solicitudes y Concesiones de Bono por Hijo, por mes</t>
  </si>
  <si>
    <t>Número de Solicitudes Concedidas</t>
  </si>
  <si>
    <t>Número de Solicitudes Rechazadas</t>
  </si>
  <si>
    <t>Total Solicitudes</t>
  </si>
  <si>
    <t>S/I</t>
  </si>
  <si>
    <t>Total  2015</t>
  </si>
  <si>
    <t>Nota: Esta estadística reporta el dato del último mes disponible, no se actualizan los meses anteriores.</t>
  </si>
  <si>
    <t>S/I: Sin información</t>
  </si>
  <si>
    <t>Número de concesiones de Bono por Hijo según región y origen de la solicitud</t>
  </si>
  <si>
    <t>Concesiones de Bono por Hijo a nivel regional</t>
  </si>
  <si>
    <t>Región</t>
  </si>
  <si>
    <t>Internas</t>
  </si>
  <si>
    <t xml:space="preserve"> Externas</t>
  </si>
  <si>
    <t>Total</t>
  </si>
  <si>
    <t>Glosa</t>
  </si>
  <si>
    <t>Cód.</t>
  </si>
  <si>
    <t>PBS</t>
  </si>
  <si>
    <t>APS</t>
  </si>
  <si>
    <t>Cuota Unica</t>
  </si>
  <si>
    <t>Arica y Parinacota</t>
  </si>
  <si>
    <t>Nº Beneficiarios</t>
  </si>
  <si>
    <t>XV</t>
  </si>
  <si>
    <t>Nº de Causantes (hijos)</t>
  </si>
  <si>
    <t>Tarapacá</t>
  </si>
  <si>
    <t>I</t>
  </si>
  <si>
    <t>Antofagasta</t>
  </si>
  <si>
    <t>II</t>
  </si>
  <si>
    <t>Atacama</t>
  </si>
  <si>
    <t>III</t>
  </si>
  <si>
    <t>Coquimbo</t>
  </si>
  <si>
    <t>IV</t>
  </si>
  <si>
    <t>Valparaíso</t>
  </si>
  <si>
    <t>V</t>
  </si>
  <si>
    <t>B.O'Higgins</t>
  </si>
  <si>
    <t>VI</t>
  </si>
  <si>
    <t>Maule</t>
  </si>
  <si>
    <t>VII</t>
  </si>
  <si>
    <t>Bío Bío</t>
  </si>
  <si>
    <t>VIII</t>
  </si>
  <si>
    <t>Araucanía</t>
  </si>
  <si>
    <t>IX</t>
  </si>
  <si>
    <t>Los Ríos</t>
  </si>
  <si>
    <t>XIV</t>
  </si>
  <si>
    <t>Los Lagos</t>
  </si>
  <si>
    <t>X</t>
  </si>
  <si>
    <t>Aysén</t>
  </si>
  <si>
    <t>XI</t>
  </si>
  <si>
    <t>Magallanes</t>
  </si>
  <si>
    <t>XII</t>
  </si>
  <si>
    <t>Metropolitana</t>
  </si>
  <si>
    <t>XIII</t>
  </si>
  <si>
    <t>Índice</t>
  </si>
  <si>
    <t>Número de solicitudes del Subsidio a la Contratación por parte del empleador, según sexo y mes</t>
  </si>
  <si>
    <t xml:space="preserve">MES </t>
  </si>
  <si>
    <t>TOTAL SOLICITUDES CADA MES 
(Subsidio a la Contratación)</t>
  </si>
  <si>
    <t>Total Trabajadores</t>
  </si>
  <si>
    <t xml:space="preserve">Total </t>
  </si>
  <si>
    <t>Mujeres</t>
  </si>
  <si>
    <t>Hombres</t>
  </si>
  <si>
    <t>Oct. a Dic. 2008</t>
  </si>
  <si>
    <t xml:space="preserve">Nota: El Subsidio a la Contratación comenzó a pagarse en marzo de 2009
Esta estadística reporta el dato del último mes disponible, no se actualizan los meses anteriores. </t>
  </si>
  <si>
    <t>Número de solicitudes de subsidio a la contratación, según estado de la solicitud y mes</t>
  </si>
  <si>
    <t>ESTADO DE LAS SOLICITUDES
 (Subsidio a la  Contratación)</t>
  </si>
  <si>
    <t>CONCEDIDAS</t>
  </si>
  <si>
    <t>RECHAZADAS</t>
  </si>
  <si>
    <t>EN TRÁMITE</t>
  </si>
  <si>
    <t>Ene. a Dic. 2012</t>
  </si>
  <si>
    <t>Ene. a Dic. 2013</t>
  </si>
  <si>
    <t>Ene. a Dic. 2014</t>
  </si>
  <si>
    <t>Total a Dic-15</t>
  </si>
  <si>
    <t>Total a Dic-16</t>
  </si>
  <si>
    <t>Total a Dic-17</t>
  </si>
  <si>
    <t>Número de solicitudes del Subsidio a la cotización según sexo y mes</t>
  </si>
  <si>
    <t>TOTAL SOLICITUDES CADA MES 
(Subsidio a la Cotización)</t>
  </si>
  <si>
    <t>Jul. a Dic. 2011</t>
  </si>
  <si>
    <t>Nota: A partir del 1 de julio de 2011 comenzó a pagarse el Subsidio a la Cotización.
Esta estadística reporta el dato del último mes disponible, no se actualizan los meses anteriores.</t>
  </si>
  <si>
    <t>Número mensual de solicitudes del subsidio a la cotización, según estado de las solicitudes, sexo y mes</t>
  </si>
  <si>
    <t>ESTADO DE LAS SOLICITUDES 
(Subsidio a la Cotización)</t>
  </si>
  <si>
    <t>Número de subsidios pagados según tipo de subsidio</t>
  </si>
  <si>
    <t>Subsidio a la Contratación</t>
  </si>
  <si>
    <t>Subsidio a la Cotización</t>
  </si>
  <si>
    <t xml:space="preserve">Número de subsidios pagados </t>
  </si>
  <si>
    <t>Número de empleadores que recibieron pago en el mes</t>
  </si>
  <si>
    <t xml:space="preserve">Número de trabajadores que recibieron pago en el mes  </t>
  </si>
  <si>
    <t xml:space="preserve">Hombre </t>
  </si>
  <si>
    <t>Mujer</t>
  </si>
  <si>
    <t>-</t>
  </si>
  <si>
    <t>jun-16*</t>
  </si>
  <si>
    <t>jun-17**</t>
  </si>
  <si>
    <t>Notas:</t>
  </si>
  <si>
    <t xml:space="preserve">A partir del 1 de julio de 2011 comenzó a solicitarse el subsidio a la Cotización. </t>
  </si>
  <si>
    <t xml:space="preserve">El número de subsidios pagados podría ser mayor que el número de trabajadores que originan el beneficio por cuanto algunos de ellos podrían tener más de un empleo con subsidio. Además incluye pagos retroactivos. </t>
  </si>
  <si>
    <t>S/I: Sin Información.</t>
  </si>
  <si>
    <t>A contar de esa fecha, es el propio Fondo de Salud, quien efectúa a través de Previred la recaudación de las cotizaciones de salud. Por este motivo, IPS no cuenta con la información del pago de salud efectuado a través de Previred, sólo dispone de la información de la recaudación manual y de otros portales de recaudación. En estos momentos se encuentra en tramitación un convenio de transferencia de datos con Fonasa que permita a IPS volver a operar con normalidad distintos procesos  como  el STJ.</t>
  </si>
  <si>
    <t xml:space="preserve">** En el mes de Junio 2017, el IPS cursó pagos retroactivos de Subsidios a la Contratación y Cotización.  Esto fue parte del  proceso de regularización de pagos que no se habían cursado por falta de información para otorgan el beneficio. </t>
  </si>
  <si>
    <t>Estadísticas del Sistema de Pensiones Solidarias</t>
  </si>
  <si>
    <t>Estadísticas del Subsidio Previsional a los Trabajadores Jóvenes (STJ)</t>
  </si>
  <si>
    <t>Estadísticas del Bono por Hijo (BxH)</t>
  </si>
  <si>
    <t>Estadísticas Bono por Hijo (BxH)</t>
  </si>
  <si>
    <t>Estadísticas Subsidio Previsional a los Trabajadores Jóvenes (STJ)</t>
  </si>
  <si>
    <t>Se entrega información de los subsidios a la contratación y a la cotización.</t>
  </si>
  <si>
    <t>Sistema de Pensiones Solidarias</t>
  </si>
  <si>
    <t>Volver Sistema de Pensiones Solidadias</t>
  </si>
  <si>
    <t>Volver a Bono por Hijo</t>
  </si>
  <si>
    <t>Volver Sistema de Pensiones Solidarias</t>
  </si>
  <si>
    <t>Volver a Subsidio Previsional a los Trabajadores Jóvenes</t>
  </si>
  <si>
    <t>Volver a Índice</t>
  </si>
  <si>
    <t>Subsecretaría de Previsión Social
Dirección de Estudios Previsionales</t>
  </si>
  <si>
    <r>
      <t>*</t>
    </r>
    <r>
      <rPr>
        <sz val="9"/>
        <color rgb="FF000000"/>
        <rFont val="Calibri"/>
        <family val="2"/>
        <scheme val="minor"/>
      </rPr>
      <t xml:space="preserve"> Con fecha febrero 2016 Fonasa puso término al convenio de recaudación que mantenía con IPS.</t>
    </r>
  </si>
  <si>
    <t>Número de beneficios concedidos mensuales en el Sistema de Pensiones Solidarias, según tipo de beneficio, sexo y origen de tramitación del beneficio</t>
  </si>
  <si>
    <t>abril'18</t>
  </si>
  <si>
    <t>El presente archivo contiene los principales cuadros del Informe Estadístico Mensual del Pilar Solidario del mes de mayo de 2018. 
Correspondiente a:</t>
  </si>
  <si>
    <t>El presente archivo contiene los principales cuadros sobre el Sistema de Pensiones Solidarias del Informe Estadístico Mensual del Pilar Solidario del mes de mayo de 2018. 
Los cuadros entregan información de los beneficios solicitados y concedidos mensualmente a nivel nacional, desde julio de 2008 a mayo de 2018, asi como también la información de las solicitudes y concesiones a nivel regional y comunal acumulado a mayo de 2018.</t>
  </si>
  <si>
    <t>Solicitudes recibidas en el Sistema de Pensiones Solidarias, según mes, desde julio 2008 a mayo 2018</t>
  </si>
  <si>
    <t>Concesiones en el Sistema de Pensiones Solidarias, por mes, desde julio 2008 a mayo 2018</t>
  </si>
  <si>
    <t>Solicitudes recibidas en el Sistema de Pensiones Solidarias acumuladas desde julio 2008 a mayo 2018, según región</t>
  </si>
  <si>
    <t>Concesiones en el Sistema de Pensiones Solidarias acumuladas desde julio 2008 a mayo 2018, según región</t>
  </si>
  <si>
    <t>Solicitudes y Concesiones en el Sistema de Pensiones Solidarias acumulado a mayo 2018 por región y comuna:</t>
  </si>
  <si>
    <t>Este archivo contiene información al 25 de junio de 2018</t>
  </si>
  <si>
    <t>Julio de 2008 a mayo 2018</t>
  </si>
  <si>
    <t>Mayo'18</t>
  </si>
  <si>
    <t>Total a may-18</t>
  </si>
  <si>
    <t>mayo'18</t>
  </si>
  <si>
    <t>Acumuladas de julio de 2008 a mayo de 2018</t>
  </si>
  <si>
    <t>A continuación se entregan los principales cuadros sobre Bono por Hijo que contiene el Informe Estadístico Mensual del Pilar Solidario del mes de mayo de 2018, incluyendo información de Solicitudes, Concesiones y Rechazos de Bono por hijo a nivel nacional, desde su implementación a la fecha, y las concesiones a nivel regional.</t>
  </si>
  <si>
    <t>Concesiones de Bono por Hijo a nivel nacional, por mes, desde Agosto 2009 a mayo 2018</t>
  </si>
  <si>
    <t>Solicitudes, Rechazos y concesiones a nivel nacional, por mes, desde Agosto 2009 a mayo 2018</t>
  </si>
  <si>
    <t>Concesiones de Bono por Hijo a nivel regional en el mes de mayo de 2018</t>
  </si>
  <si>
    <t>Agosto 2009 a mayo 2018</t>
  </si>
  <si>
    <t>A may-18</t>
  </si>
  <si>
    <t>Mayo de 2018</t>
  </si>
  <si>
    <t>A continuación se entregan los principales cuadros sobre el Subsidio Previsional a los Trabajadores Jóvenes del Informe Estadístico Mensual del Pilar Solidario a mayo de 2018</t>
  </si>
  <si>
    <t>Solicitudes del Subsidio a la Contratación por parte del empleador, por mes, desde Octubre 2008 a mayo 2018</t>
  </si>
  <si>
    <t>Solicitudes de subsidio a la contratación, según estado de la solicitud, por mes, desde enero 2012 a mayo 2018</t>
  </si>
  <si>
    <t>Solicitudes del Subsidio a la cotización según sexo, por mes, julio 2011 a mayo 2018</t>
  </si>
  <si>
    <t>Solicitudes del subsidio a la cotización, según estado de las solicitudes, sexo, por mes, desde julio 2011 a mayo 2018</t>
  </si>
  <si>
    <t>Subsidios pagados según tipo de subsidio, por mes, desde abril 2009 a mayo 2018</t>
  </si>
  <si>
    <t>Octubre de 2008 a mayo 2018</t>
  </si>
  <si>
    <t>Enero de 2012 a mayo de 2018</t>
  </si>
  <si>
    <t>Julio de 2011 a mayo de 2018</t>
  </si>
  <si>
    <t>Marzo 2009 a mayo 2018</t>
  </si>
  <si>
    <t xml:space="preserve">El número de pensiones concesionadas no coincide con el número de pensiones pagadas por las siguientes razones:
• El total acumulado de concesiones de la Reforma Previsional incluye personas fallecidas:
El número de personas fallecidas durante el mes de mayo con PBS correspondió a 1.174.
El número aproximado de personas fallecidas con PBS durante el periodo jul-08 a may-18 correspondió a 142.271. 
• Existen personas a quienes se les ha extinguido o suspendido el beneficio.
• El mes de concedida la pensión no necesariamente coincide con el primer mes de pago.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</si>
</sst>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
    <numFmt numFmtId="166" formatCode="0.0"/>
  </numFmts>
  <fonts count="35" x14ac:knownFonts="1">
    <font>
      <sz val="11"/>
      <color theme="1"/>
      <name val="Calibri"/>
      <family val="2"/>
      <scheme val="minor"/>
    </font>
    <font>
      <sz val="11"/>
      <color theme="1"/>
      <name val="Calibri"/>
      <family val="2"/>
      <scheme val="minor"/>
    </font>
    <font>
      <sz val="11"/>
      <color theme="0"/>
      <name val="Calibri"/>
      <family val="2"/>
      <scheme val="minor"/>
    </font>
    <font>
      <b/>
      <sz val="9"/>
      <color theme="0"/>
      <name val="Calibri"/>
      <family val="2"/>
      <scheme val="minor"/>
    </font>
    <font>
      <sz val="9"/>
      <color theme="0"/>
      <name val="Calibri"/>
      <family val="2"/>
      <scheme val="minor"/>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sz val="10"/>
      <name val="Arial"/>
      <family val="2"/>
    </font>
    <font>
      <u/>
      <sz val="11"/>
      <color theme="10"/>
      <name val="Calibri"/>
      <family val="2"/>
    </font>
    <font>
      <sz val="9"/>
      <color indexed="8"/>
      <name val="Calibri"/>
      <family val="2"/>
      <scheme val="minor"/>
    </font>
    <font>
      <b/>
      <sz val="9"/>
      <color indexed="8"/>
      <name val="Calibri"/>
      <family val="2"/>
      <scheme val="minor"/>
    </font>
    <font>
      <u/>
      <sz val="9"/>
      <color theme="10"/>
      <name val="Calibri"/>
      <family val="2"/>
      <scheme val="minor"/>
    </font>
    <font>
      <b/>
      <sz val="9"/>
      <color theme="3"/>
      <name val="Calibri"/>
      <family val="2"/>
      <scheme val="minor"/>
    </font>
    <font>
      <b/>
      <u/>
      <sz val="9"/>
      <color indexed="8"/>
      <name val="Calibri"/>
      <family val="2"/>
      <scheme val="minor"/>
    </font>
    <font>
      <b/>
      <sz val="10"/>
      <color theme="1"/>
      <name val="Calibri"/>
      <family val="2"/>
      <scheme val="minor"/>
    </font>
    <font>
      <b/>
      <sz val="9"/>
      <color rgb="FFFFFFFF"/>
      <name val="Calibri"/>
      <family val="2"/>
      <scheme val="minor"/>
    </font>
    <font>
      <b/>
      <sz val="9"/>
      <color rgb="FF000000"/>
      <name val="Calibri"/>
      <family val="2"/>
      <scheme val="minor"/>
    </font>
    <font>
      <sz val="9"/>
      <color rgb="FF000000"/>
      <name val="Calibri"/>
      <family val="2"/>
      <scheme val="minor"/>
    </font>
    <font>
      <sz val="9"/>
      <color rgb="FFFFFFFF"/>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u/>
      <sz val="10"/>
      <color theme="10"/>
      <name val="Calibri"/>
      <family val="2"/>
    </font>
    <font>
      <b/>
      <sz val="10"/>
      <color indexed="8"/>
      <name val="Calibri"/>
      <family val="2"/>
      <scheme val="minor"/>
    </font>
    <font>
      <b/>
      <u/>
      <sz val="9"/>
      <color theme="10"/>
      <name val="Calibri"/>
      <family val="2"/>
    </font>
    <font>
      <b/>
      <u/>
      <sz val="10"/>
      <color theme="10"/>
      <name val="Calibri"/>
      <family val="2"/>
    </font>
    <font>
      <b/>
      <u/>
      <sz val="9"/>
      <color indexed="30"/>
      <name val="Calibri"/>
      <family val="2"/>
    </font>
    <font>
      <b/>
      <u/>
      <sz val="10"/>
      <color theme="10"/>
      <name val="Calibri"/>
      <family val="2"/>
      <scheme val="minor"/>
    </font>
    <font>
      <sz val="9"/>
      <color rgb="FF000000"/>
      <name val="Calibri"/>
      <family val="2"/>
    </font>
    <font>
      <sz val="8"/>
      <name val="Arial"/>
      <family val="2"/>
    </font>
    <font>
      <sz val="8"/>
      <color rgb="FF000000"/>
      <name val="Calibri"/>
      <family val="2"/>
    </font>
    <font>
      <b/>
      <sz val="9"/>
      <color rgb="FF000000"/>
      <name val="Calibri"/>
      <family val="2"/>
    </font>
  </fonts>
  <fills count="15">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C0504D"/>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E6B8B7"/>
        <bgColor indexed="64"/>
      </patternFill>
    </fill>
    <fill>
      <patternFill patternType="solid">
        <fgColor theme="4"/>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9" fillId="0" borderId="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9" fontId="9" fillId="0" borderId="0" applyFont="0" applyFill="0" applyBorder="0" applyAlignment="0" applyProtection="0"/>
    <xf numFmtId="0" fontId="21" fillId="0" borderId="0" applyNumberFormat="0" applyFill="0" applyBorder="0" applyAlignment="0" applyProtection="0"/>
    <xf numFmtId="0" fontId="9" fillId="0" borderId="0"/>
  </cellStyleXfs>
  <cellXfs count="513">
    <xf numFmtId="0" fontId="0" fillId="0" borderId="0" xfId="0"/>
    <xf numFmtId="164" fontId="5" fillId="3" borderId="14" xfId="3" applyNumberFormat="1" applyFont="1" applyFill="1" applyBorder="1" applyAlignment="1">
      <alignment horizontal="left" vertical="center" wrapText="1"/>
    </xf>
    <xf numFmtId="164" fontId="6" fillId="3" borderId="9" xfId="3" applyNumberFormat="1" applyFont="1" applyFill="1" applyBorder="1" applyAlignment="1">
      <alignment horizontal="center" vertical="center"/>
    </xf>
    <xf numFmtId="164" fontId="6" fillId="3" borderId="10" xfId="3" applyNumberFormat="1" applyFont="1" applyFill="1" applyBorder="1" applyAlignment="1">
      <alignment horizontal="center" vertical="center"/>
    </xf>
    <xf numFmtId="164" fontId="5" fillId="3" borderId="10" xfId="3" applyNumberFormat="1" applyFont="1" applyFill="1" applyBorder="1" applyAlignment="1">
      <alignment horizontal="center" vertical="center"/>
    </xf>
    <xf numFmtId="164" fontId="5" fillId="3" borderId="11" xfId="3" applyNumberFormat="1" applyFont="1" applyFill="1" applyBorder="1" applyAlignment="1">
      <alignment horizontal="center" vertical="center"/>
    </xf>
    <xf numFmtId="164" fontId="5" fillId="3" borderId="9" xfId="3" applyNumberFormat="1" applyFont="1" applyFill="1" applyBorder="1" applyAlignment="1">
      <alignment horizontal="center" vertical="center"/>
    </xf>
    <xf numFmtId="164" fontId="5" fillId="3" borderId="12" xfId="3" applyNumberFormat="1" applyFont="1" applyFill="1" applyBorder="1" applyAlignment="1">
      <alignment horizontal="center" vertical="center"/>
    </xf>
    <xf numFmtId="164" fontId="6" fillId="3" borderId="13" xfId="3" applyNumberFormat="1" applyFont="1" applyFill="1" applyBorder="1" applyAlignment="1">
      <alignment horizontal="center" vertical="center"/>
    </xf>
    <xf numFmtId="164" fontId="6" fillId="3" borderId="12" xfId="3" applyNumberFormat="1" applyFont="1" applyFill="1" applyBorder="1" applyAlignment="1">
      <alignment horizontal="center" vertical="center"/>
    </xf>
    <xf numFmtId="164" fontId="7" fillId="3" borderId="14" xfId="3" applyNumberFormat="1" applyFont="1" applyFill="1" applyBorder="1" applyAlignment="1">
      <alignment horizontal="left" vertical="center" wrapText="1"/>
    </xf>
    <xf numFmtId="164" fontId="8" fillId="3" borderId="9" xfId="1" applyNumberFormat="1" applyFont="1" applyFill="1" applyBorder="1"/>
    <xf numFmtId="164" fontId="7" fillId="3" borderId="9" xfId="1" applyNumberFormat="1" applyFont="1" applyFill="1" applyBorder="1"/>
    <xf numFmtId="164" fontId="7" fillId="3" borderId="11" xfId="1" applyNumberFormat="1" applyFont="1" applyFill="1" applyBorder="1"/>
    <xf numFmtId="164" fontId="7" fillId="3" borderId="15" xfId="1" applyNumberFormat="1" applyFont="1" applyFill="1" applyBorder="1"/>
    <xf numFmtId="164" fontId="8" fillId="3" borderId="13" xfId="1" applyNumberFormat="1" applyFont="1" applyFill="1" applyBorder="1"/>
    <xf numFmtId="164" fontId="8" fillId="3" borderId="15" xfId="1" applyNumberFormat="1" applyFont="1" applyFill="1" applyBorder="1"/>
    <xf numFmtId="164" fontId="5" fillId="3" borderId="14" xfId="3" applyNumberFormat="1" applyFont="1" applyFill="1" applyBorder="1" applyAlignment="1">
      <alignment vertical="center" wrapText="1"/>
    </xf>
    <xf numFmtId="164" fontId="8" fillId="3" borderId="16" xfId="1" applyNumberFormat="1" applyFont="1" applyFill="1" applyBorder="1" applyAlignment="1">
      <alignment vertical="center"/>
    </xf>
    <xf numFmtId="164" fontId="7" fillId="3" borderId="16" xfId="1" applyNumberFormat="1" applyFont="1" applyFill="1" applyBorder="1" applyAlignment="1">
      <alignment vertical="center"/>
    </xf>
    <xf numFmtId="164" fontId="7" fillId="3" borderId="17" xfId="1" applyNumberFormat="1" applyFont="1" applyFill="1" applyBorder="1" applyAlignment="1">
      <alignment vertical="center"/>
    </xf>
    <xf numFmtId="164" fontId="8" fillId="3" borderId="18" xfId="1" applyNumberFormat="1" applyFont="1" applyFill="1" applyBorder="1" applyAlignment="1">
      <alignment vertical="center"/>
    </xf>
    <xf numFmtId="164" fontId="8" fillId="3" borderId="17" xfId="1" applyNumberFormat="1" applyFont="1" applyFill="1" applyBorder="1" applyAlignment="1">
      <alignment vertical="center"/>
    </xf>
    <xf numFmtId="164" fontId="6" fillId="0" borderId="19" xfId="3" applyNumberFormat="1" applyFont="1" applyFill="1" applyBorder="1" applyAlignment="1">
      <alignment vertical="center" wrapText="1"/>
    </xf>
    <xf numFmtId="164" fontId="8" fillId="0" borderId="9" xfId="1" applyNumberFormat="1" applyFont="1" applyFill="1" applyBorder="1"/>
    <xf numFmtId="164" fontId="8" fillId="0" borderId="10" xfId="1" applyNumberFormat="1" applyFont="1" applyFill="1" applyBorder="1"/>
    <xf numFmtId="164" fontId="6" fillId="4" borderId="10" xfId="3" applyNumberFormat="1" applyFont="1" applyFill="1" applyBorder="1" applyAlignment="1">
      <alignment horizontal="center" vertical="center"/>
    </xf>
    <xf numFmtId="164" fontId="8" fillId="0" borderId="10" xfId="1" applyNumberFormat="1" applyFont="1" applyBorder="1"/>
    <xf numFmtId="164" fontId="6" fillId="4" borderId="20" xfId="3" applyNumberFormat="1" applyFont="1" applyFill="1" applyBorder="1" applyAlignment="1">
      <alignment horizontal="center" vertical="center"/>
    </xf>
    <xf numFmtId="164" fontId="8" fillId="0" borderId="9" xfId="1" applyNumberFormat="1" applyFont="1" applyBorder="1"/>
    <xf numFmtId="164" fontId="8" fillId="0" borderId="15" xfId="1" applyNumberFormat="1" applyFont="1" applyBorder="1"/>
    <xf numFmtId="164" fontId="8" fillId="0" borderId="13" xfId="1" applyNumberFormat="1" applyFont="1" applyBorder="1"/>
    <xf numFmtId="164" fontId="6" fillId="0" borderId="14" xfId="3" applyNumberFormat="1" applyFont="1" applyFill="1" applyBorder="1" applyAlignment="1">
      <alignment vertical="center" wrapText="1"/>
    </xf>
    <xf numFmtId="164" fontId="8" fillId="0" borderId="21" xfId="1" applyNumberFormat="1" applyFont="1" applyBorder="1"/>
    <xf numFmtId="164" fontId="8" fillId="0" borderId="22" xfId="1" applyNumberFormat="1" applyFont="1" applyBorder="1"/>
    <xf numFmtId="164" fontId="6" fillId="4" borderId="14" xfId="3" applyNumberFormat="1" applyFont="1" applyFill="1" applyBorder="1" applyAlignment="1">
      <alignment vertical="center" wrapText="1"/>
    </xf>
    <xf numFmtId="164" fontId="6" fillId="3" borderId="14" xfId="3" applyNumberFormat="1" applyFont="1" applyFill="1" applyBorder="1" applyAlignment="1">
      <alignment vertical="center" wrapText="1"/>
    </xf>
    <xf numFmtId="164" fontId="8" fillId="3" borderId="10" xfId="1" applyNumberFormat="1" applyFont="1" applyFill="1" applyBorder="1"/>
    <xf numFmtId="164" fontId="6" fillId="3" borderId="20" xfId="3" applyNumberFormat="1" applyFont="1" applyFill="1" applyBorder="1" applyAlignment="1">
      <alignment horizontal="center" vertical="center"/>
    </xf>
    <xf numFmtId="164" fontId="5" fillId="0" borderId="23" xfId="3" applyNumberFormat="1" applyFont="1" applyFill="1" applyBorder="1" applyAlignment="1">
      <alignment vertical="center" wrapText="1"/>
    </xf>
    <xf numFmtId="164" fontId="7" fillId="0" borderId="24" xfId="1" applyNumberFormat="1" applyFont="1" applyFill="1" applyBorder="1" applyAlignment="1">
      <alignment vertical="center"/>
    </xf>
    <xf numFmtId="164" fontId="7" fillId="0" borderId="25" xfId="1" applyNumberFormat="1" applyFont="1" applyFill="1" applyBorder="1" applyAlignment="1">
      <alignment vertical="center"/>
    </xf>
    <xf numFmtId="164" fontId="4" fillId="5" borderId="9" xfId="3" applyNumberFormat="1" applyFont="1" applyFill="1" applyBorder="1" applyAlignment="1">
      <alignment horizontal="center" vertical="center"/>
    </xf>
    <xf numFmtId="164" fontId="4" fillId="5" borderId="10" xfId="3" applyNumberFormat="1" applyFont="1" applyFill="1" applyBorder="1" applyAlignment="1">
      <alignment horizontal="center" vertical="center"/>
    </xf>
    <xf numFmtId="164" fontId="3" fillId="5" borderId="10" xfId="3" applyNumberFormat="1" applyFont="1" applyFill="1" applyBorder="1" applyAlignment="1">
      <alignment horizontal="center" vertical="center" wrapText="1"/>
    </xf>
    <xf numFmtId="164" fontId="4" fillId="5" borderId="10" xfId="3" applyNumberFormat="1" applyFont="1" applyFill="1" applyBorder="1" applyAlignment="1">
      <alignment horizontal="center" vertical="center" wrapText="1"/>
    </xf>
    <xf numFmtId="0" fontId="3" fillId="5" borderId="11" xfId="3" applyNumberFormat="1" applyFont="1" applyFill="1" applyBorder="1" applyAlignment="1">
      <alignment horizontal="center" vertical="center" wrapText="1"/>
    </xf>
    <xf numFmtId="164" fontId="3" fillId="5" borderId="9" xfId="3" applyNumberFormat="1" applyFont="1" applyFill="1" applyBorder="1" applyAlignment="1">
      <alignment horizontal="center" vertical="center" wrapText="1"/>
    </xf>
    <xf numFmtId="164" fontId="3" fillId="5" borderId="12" xfId="3" applyNumberFormat="1" applyFont="1" applyFill="1" applyBorder="1" applyAlignment="1">
      <alignment horizontal="center" vertical="center" wrapText="1"/>
    </xf>
    <xf numFmtId="0" fontId="3" fillId="5" borderId="13" xfId="3" applyNumberFormat="1" applyFont="1" applyFill="1" applyBorder="1" applyAlignment="1">
      <alignment horizontal="center" vertical="center" wrapText="1"/>
    </xf>
    <xf numFmtId="0" fontId="3" fillId="5" borderId="10" xfId="3" applyNumberFormat="1" applyFont="1" applyFill="1" applyBorder="1" applyAlignment="1">
      <alignment horizontal="center" vertical="center" wrapText="1"/>
    </xf>
    <xf numFmtId="0" fontId="3" fillId="5" borderId="12" xfId="3" applyNumberFormat="1" applyFont="1" applyFill="1" applyBorder="1" applyAlignment="1">
      <alignment horizontal="center" vertical="center" wrapText="1"/>
    </xf>
    <xf numFmtId="164" fontId="5" fillId="3" borderId="19" xfId="3" applyNumberFormat="1" applyFont="1" applyFill="1" applyBorder="1" applyAlignment="1">
      <alignment horizontal="left" vertical="center" wrapText="1"/>
    </xf>
    <xf numFmtId="164" fontId="8" fillId="3" borderId="31" xfId="1" applyNumberFormat="1" applyFont="1" applyFill="1" applyBorder="1"/>
    <xf numFmtId="164" fontId="8" fillId="3" borderId="32" xfId="1" applyNumberFormat="1" applyFont="1" applyFill="1" applyBorder="1"/>
    <xf numFmtId="164" fontId="5" fillId="3" borderId="32" xfId="3" applyNumberFormat="1" applyFont="1" applyFill="1" applyBorder="1" applyAlignment="1">
      <alignment horizontal="center" vertical="center"/>
    </xf>
    <xf numFmtId="164" fontId="5" fillId="3" borderId="33" xfId="3" applyNumberFormat="1" applyFont="1" applyFill="1" applyBorder="1" applyAlignment="1">
      <alignment horizontal="center" vertical="center"/>
    </xf>
    <xf numFmtId="164" fontId="5" fillId="3" borderId="34" xfId="1" applyNumberFormat="1" applyFont="1" applyFill="1" applyBorder="1" applyAlignment="1">
      <alignment vertical="center" wrapText="1"/>
    </xf>
    <xf numFmtId="164" fontId="6" fillId="3" borderId="35" xfId="3" applyNumberFormat="1" applyFont="1" applyFill="1" applyBorder="1" applyAlignment="1">
      <alignment horizontal="center" vertical="center"/>
    </xf>
    <xf numFmtId="164" fontId="8" fillId="3" borderId="21" xfId="1" applyNumberFormat="1" applyFont="1" applyFill="1" applyBorder="1"/>
    <xf numFmtId="164" fontId="8" fillId="3" borderId="36" xfId="1" applyNumberFormat="1" applyFont="1" applyFill="1" applyBorder="1"/>
    <xf numFmtId="164" fontId="8" fillId="3" borderId="37" xfId="1" applyNumberFormat="1" applyFont="1" applyFill="1" applyBorder="1"/>
    <xf numFmtId="164" fontId="5" fillId="3" borderId="38" xfId="3" applyNumberFormat="1" applyFont="1" applyFill="1" applyBorder="1" applyAlignment="1">
      <alignment horizontal="center" vertical="center"/>
    </xf>
    <xf numFmtId="164" fontId="5" fillId="3" borderId="20" xfId="1" applyNumberFormat="1" applyFont="1" applyFill="1" applyBorder="1" applyAlignment="1">
      <alignment vertical="center" wrapText="1"/>
    </xf>
    <xf numFmtId="164" fontId="8" fillId="3" borderId="12" xfId="1" applyNumberFormat="1" applyFont="1" applyFill="1" applyBorder="1"/>
    <xf numFmtId="164" fontId="8" fillId="3" borderId="16" xfId="1" applyNumberFormat="1" applyFont="1" applyFill="1" applyBorder="1"/>
    <xf numFmtId="164" fontId="8" fillId="3" borderId="17" xfId="1" applyNumberFormat="1" applyFont="1" applyFill="1" applyBorder="1"/>
    <xf numFmtId="164" fontId="8" fillId="3" borderId="39" xfId="1" applyNumberFormat="1" applyFont="1" applyFill="1" applyBorder="1"/>
    <xf numFmtId="164" fontId="6" fillId="4" borderId="19" xfId="3" applyNumberFormat="1" applyFont="1" applyFill="1" applyBorder="1" applyAlignment="1">
      <alignment vertical="center" wrapText="1"/>
    </xf>
    <xf numFmtId="164" fontId="8" fillId="0" borderId="31" xfId="1" applyNumberFormat="1" applyFont="1" applyFill="1" applyBorder="1"/>
    <xf numFmtId="164" fontId="8" fillId="0" borderId="32" xfId="1" applyNumberFormat="1" applyFont="1" applyFill="1" applyBorder="1"/>
    <xf numFmtId="164" fontId="5" fillId="4" borderId="32" xfId="3" applyNumberFormat="1" applyFont="1" applyFill="1" applyBorder="1" applyAlignment="1">
      <alignment horizontal="center" vertical="center"/>
    </xf>
    <xf numFmtId="164" fontId="8" fillId="0" borderId="32" xfId="1" applyNumberFormat="1" applyFont="1" applyBorder="1"/>
    <xf numFmtId="164" fontId="5" fillId="4" borderId="33" xfId="3" applyNumberFormat="1" applyFont="1" applyFill="1" applyBorder="1" applyAlignment="1">
      <alignment horizontal="center" vertical="center"/>
    </xf>
    <xf numFmtId="164" fontId="5" fillId="4" borderId="34" xfId="1" applyNumberFormat="1" applyFont="1" applyFill="1" applyBorder="1" applyAlignment="1">
      <alignment vertical="center" wrapText="1"/>
    </xf>
    <xf numFmtId="164" fontId="8" fillId="0" borderId="31" xfId="1" applyNumberFormat="1" applyFont="1" applyBorder="1"/>
    <xf numFmtId="164" fontId="8" fillId="0" borderId="35" xfId="1" applyNumberFormat="1" applyFont="1" applyBorder="1"/>
    <xf numFmtId="164" fontId="5" fillId="4" borderId="10" xfId="3" applyNumberFormat="1" applyFont="1" applyFill="1" applyBorder="1" applyAlignment="1">
      <alignment horizontal="center" vertical="center"/>
    </xf>
    <xf numFmtId="164" fontId="5" fillId="4" borderId="38" xfId="3" applyNumberFormat="1" applyFont="1" applyFill="1" applyBorder="1" applyAlignment="1">
      <alignment horizontal="center" vertical="center"/>
    </xf>
    <xf numFmtId="164" fontId="5" fillId="4" borderId="20" xfId="1" applyNumberFormat="1" applyFont="1" applyFill="1" applyBorder="1" applyAlignment="1">
      <alignment vertical="center" wrapText="1"/>
    </xf>
    <xf numFmtId="164" fontId="8" fillId="0" borderId="12" xfId="1" applyNumberFormat="1" applyFont="1" applyBorder="1"/>
    <xf numFmtId="164" fontId="6" fillId="4" borderId="8" xfId="3" applyNumberFormat="1" applyFont="1" applyFill="1" applyBorder="1" applyAlignment="1">
      <alignment vertical="center" wrapText="1"/>
    </xf>
    <xf numFmtId="164" fontId="8" fillId="0" borderId="21" xfId="1" applyNumberFormat="1" applyFont="1" applyFill="1" applyBorder="1"/>
    <xf numFmtId="164" fontId="5" fillId="4" borderId="21" xfId="3" applyNumberFormat="1" applyFont="1" applyFill="1" applyBorder="1" applyAlignment="1">
      <alignment horizontal="center" vertical="center"/>
    </xf>
    <xf numFmtId="164" fontId="7" fillId="3" borderId="10" xfId="1" applyNumberFormat="1" applyFont="1" applyFill="1" applyBorder="1"/>
    <xf numFmtId="164" fontId="7" fillId="3" borderId="12" xfId="1" applyNumberFormat="1" applyFont="1" applyFill="1" applyBorder="1"/>
    <xf numFmtId="164" fontId="5" fillId="4" borderId="20" xfId="3" applyNumberFormat="1" applyFont="1" applyFill="1" applyBorder="1" applyAlignment="1">
      <alignment horizontal="center" vertical="center"/>
    </xf>
    <xf numFmtId="164" fontId="5" fillId="4" borderId="14" xfId="3" applyNumberFormat="1" applyFont="1" applyFill="1" applyBorder="1" applyAlignment="1">
      <alignment vertical="center" wrapText="1"/>
    </xf>
    <xf numFmtId="164" fontId="7" fillId="0" borderId="9" xfId="1" applyNumberFormat="1" applyFont="1" applyFill="1" applyBorder="1"/>
    <xf numFmtId="164" fontId="7" fillId="0" borderId="10" xfId="1" applyNumberFormat="1" applyFont="1" applyFill="1" applyBorder="1"/>
    <xf numFmtId="164" fontId="7" fillId="0" borderId="10" xfId="1" applyNumberFormat="1" applyFont="1" applyBorder="1"/>
    <xf numFmtId="164" fontId="7" fillId="0" borderId="9" xfId="1" applyNumberFormat="1" applyFont="1" applyBorder="1"/>
    <xf numFmtId="164" fontId="7" fillId="0" borderId="12" xfId="1" applyNumberFormat="1" applyFont="1" applyBorder="1"/>
    <xf numFmtId="164" fontId="4" fillId="5" borderId="26" xfId="3" applyNumberFormat="1" applyFont="1" applyFill="1" applyBorder="1" applyAlignment="1">
      <alignment horizontal="center" vertical="center"/>
    </xf>
    <xf numFmtId="164" fontId="4" fillId="5" borderId="27"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xf>
    <xf numFmtId="164" fontId="3" fillId="5" borderId="28" xfId="3" applyNumberFormat="1" applyFont="1" applyFill="1" applyBorder="1" applyAlignment="1">
      <alignment horizontal="center" vertical="center"/>
    </xf>
    <xf numFmtId="0" fontId="3" fillId="5" borderId="29" xfId="3" applyNumberFormat="1" applyFont="1" applyFill="1" applyBorder="1" applyAlignment="1">
      <alignment horizontal="center" vertical="center" wrapText="1"/>
    </xf>
    <xf numFmtId="164" fontId="3" fillId="5" borderId="26" xfId="3" applyNumberFormat="1" applyFont="1" applyFill="1" applyBorder="1" applyAlignment="1">
      <alignment horizontal="center" vertical="center" wrapText="1"/>
    </xf>
    <xf numFmtId="164" fontId="3" fillId="5" borderId="30" xfId="3" applyNumberFormat="1" applyFont="1" applyFill="1" applyBorder="1" applyAlignment="1">
      <alignment horizontal="center" vertical="center" wrapText="1"/>
    </xf>
    <xf numFmtId="0" fontId="3" fillId="5" borderId="26" xfId="3" applyNumberFormat="1" applyFont="1" applyFill="1" applyBorder="1" applyAlignment="1">
      <alignment horizontal="center" vertical="center" wrapText="1"/>
    </xf>
    <xf numFmtId="0" fontId="3" fillId="5" borderId="27" xfId="3" applyNumberFormat="1" applyFont="1" applyFill="1" applyBorder="1" applyAlignment="1">
      <alignment horizontal="center" vertical="center" wrapText="1"/>
    </xf>
    <xf numFmtId="0" fontId="3" fillId="5" borderId="30" xfId="3" applyNumberFormat="1" applyFont="1" applyFill="1" applyBorder="1" applyAlignment="1">
      <alignment horizontal="center" vertical="center" wrapText="1"/>
    </xf>
    <xf numFmtId="164" fontId="5" fillId="0" borderId="46" xfId="3" applyNumberFormat="1" applyFont="1" applyFill="1" applyBorder="1" applyAlignment="1">
      <alignment vertical="center" wrapText="1"/>
    </xf>
    <xf numFmtId="164" fontId="6" fillId="0" borderId="47" xfId="3" applyNumberFormat="1" applyFont="1" applyFill="1" applyBorder="1" applyAlignment="1">
      <alignment vertical="center" wrapText="1"/>
    </xf>
    <xf numFmtId="164" fontId="6" fillId="0" borderId="32" xfId="3" applyNumberFormat="1" applyFont="1" applyFill="1" applyBorder="1" applyAlignment="1">
      <alignment vertical="center" wrapText="1"/>
    </xf>
    <xf numFmtId="164" fontId="6" fillId="0" borderId="33" xfId="3" applyNumberFormat="1" applyFont="1" applyFill="1" applyBorder="1" applyAlignment="1">
      <alignment vertical="center" wrapText="1"/>
    </xf>
    <xf numFmtId="164" fontId="6" fillId="0" borderId="48" xfId="3" applyNumberFormat="1" applyFont="1" applyFill="1" applyBorder="1" applyAlignment="1">
      <alignment vertical="center" wrapText="1"/>
    </xf>
    <xf numFmtId="165" fontId="6" fillId="0" borderId="49" xfId="2" applyNumberFormat="1" applyFont="1" applyFill="1" applyBorder="1"/>
    <xf numFmtId="164" fontId="6" fillId="0" borderId="9" xfId="3" applyNumberFormat="1" applyFont="1" applyFill="1" applyBorder="1" applyAlignment="1">
      <alignment vertical="center" wrapText="1"/>
    </xf>
    <xf numFmtId="164" fontId="6" fillId="0" borderId="50" xfId="3" applyNumberFormat="1" applyFont="1" applyFill="1" applyBorder="1" applyAlignment="1">
      <alignment vertical="center" wrapText="1"/>
    </xf>
    <xf numFmtId="164" fontId="6" fillId="0" borderId="51" xfId="3" applyNumberFormat="1" applyFont="1" applyFill="1" applyBorder="1" applyAlignment="1">
      <alignment vertical="center" wrapText="1"/>
    </xf>
    <xf numFmtId="164" fontId="6" fillId="0" borderId="52" xfId="3" applyNumberFormat="1" applyFont="1" applyFill="1" applyBorder="1" applyAlignment="1">
      <alignment vertical="center" wrapText="1"/>
    </xf>
    <xf numFmtId="164" fontId="6" fillId="0" borderId="53" xfId="3" applyNumberFormat="1" applyFont="1" applyFill="1" applyBorder="1" applyAlignment="1">
      <alignment vertical="center" wrapText="1"/>
    </xf>
    <xf numFmtId="164" fontId="6" fillId="0" borderId="13" xfId="3" applyNumberFormat="1" applyFont="1" applyFill="1" applyBorder="1" applyAlignment="1">
      <alignment vertical="center" wrapText="1"/>
    </xf>
    <xf numFmtId="164" fontId="6" fillId="0" borderId="10" xfId="3" applyNumberFormat="1" applyFont="1" applyFill="1" applyBorder="1" applyAlignment="1">
      <alignment vertical="center" wrapText="1"/>
    </xf>
    <xf numFmtId="164" fontId="6" fillId="0" borderId="38" xfId="3" applyNumberFormat="1" applyFont="1" applyFill="1" applyBorder="1" applyAlignment="1">
      <alignment vertical="center" wrapText="1"/>
    </xf>
    <xf numFmtId="164" fontId="6" fillId="0" borderId="54" xfId="3" applyNumberFormat="1" applyFont="1" applyFill="1" applyBorder="1" applyAlignment="1">
      <alignment vertical="center" wrapText="1"/>
    </xf>
    <xf numFmtId="165" fontId="6" fillId="0" borderId="20" xfId="2" applyNumberFormat="1" applyFont="1" applyFill="1" applyBorder="1"/>
    <xf numFmtId="164" fontId="6" fillId="0" borderId="12" xfId="3" applyNumberFormat="1" applyFont="1" applyFill="1" applyBorder="1" applyAlignment="1">
      <alignment vertical="center" wrapText="1"/>
    </xf>
    <xf numFmtId="164" fontId="5" fillId="3" borderId="55" xfId="3" applyNumberFormat="1" applyFont="1" applyFill="1" applyBorder="1" applyAlignment="1">
      <alignment vertical="center" wrapText="1"/>
    </xf>
    <xf numFmtId="164" fontId="6" fillId="3" borderId="18" xfId="3" applyNumberFormat="1" applyFont="1" applyFill="1" applyBorder="1" applyAlignment="1">
      <alignment vertical="center" wrapText="1"/>
    </xf>
    <xf numFmtId="164" fontId="6" fillId="3" borderId="39" xfId="3" applyNumberFormat="1" applyFont="1" applyFill="1" applyBorder="1" applyAlignment="1">
      <alignment vertical="center" wrapText="1"/>
    </xf>
    <xf numFmtId="164" fontId="5" fillId="3" borderId="39" xfId="3" applyNumberFormat="1" applyFont="1" applyFill="1" applyBorder="1" applyAlignment="1">
      <alignment vertical="center" wrapText="1"/>
    </xf>
    <xf numFmtId="164" fontId="5" fillId="3" borderId="56" xfId="3" applyNumberFormat="1" applyFont="1" applyFill="1" applyBorder="1" applyAlignment="1">
      <alignment vertical="center" wrapText="1"/>
    </xf>
    <xf numFmtId="164" fontId="5" fillId="3" borderId="57" xfId="3" applyNumberFormat="1" applyFont="1" applyFill="1" applyBorder="1" applyAlignment="1">
      <alignment vertical="center" wrapText="1"/>
    </xf>
    <xf numFmtId="165" fontId="6" fillId="3" borderId="58" xfId="2" applyNumberFormat="1" applyFont="1" applyFill="1" applyBorder="1"/>
    <xf numFmtId="164" fontId="6" fillId="3" borderId="59" xfId="3" applyNumberFormat="1" applyFont="1" applyFill="1" applyBorder="1" applyAlignment="1">
      <alignment vertical="center" wrapText="1"/>
    </xf>
    <xf numFmtId="164" fontId="6" fillId="3" borderId="60" xfId="3" applyNumberFormat="1" applyFont="1" applyFill="1" applyBorder="1" applyAlignment="1">
      <alignment vertical="center" wrapText="1"/>
    </xf>
    <xf numFmtId="164" fontId="6" fillId="3" borderId="61" xfId="3" applyNumberFormat="1" applyFont="1" applyFill="1" applyBorder="1" applyAlignment="1">
      <alignment vertical="center" wrapText="1"/>
    </xf>
    <xf numFmtId="164" fontId="6" fillId="3" borderId="62" xfId="3" applyNumberFormat="1" applyFont="1" applyFill="1" applyBorder="1" applyAlignment="1">
      <alignment vertical="center" wrapText="1"/>
    </xf>
    <xf numFmtId="164" fontId="6" fillId="3" borderId="63" xfId="3" applyNumberFormat="1" applyFont="1" applyFill="1" applyBorder="1" applyAlignment="1">
      <alignment vertical="center" wrapText="1"/>
    </xf>
    <xf numFmtId="164" fontId="5" fillId="0" borderId="1" xfId="3" applyNumberFormat="1" applyFont="1" applyFill="1" applyBorder="1" applyAlignment="1">
      <alignment vertical="center" wrapText="1"/>
    </xf>
    <xf numFmtId="9" fontId="5" fillId="0" borderId="40" xfId="2" applyFont="1" applyFill="1" applyBorder="1" applyAlignment="1">
      <alignment vertical="center" wrapText="1"/>
    </xf>
    <xf numFmtId="9" fontId="5" fillId="0" borderId="27" xfId="2" applyFont="1" applyFill="1" applyBorder="1" applyAlignment="1">
      <alignment vertical="center" wrapText="1"/>
    </xf>
    <xf numFmtId="9" fontId="5" fillId="0" borderId="28" xfId="2" applyFont="1" applyFill="1" applyBorder="1" applyAlignment="1">
      <alignment vertical="center" wrapText="1"/>
    </xf>
    <xf numFmtId="9" fontId="5" fillId="0" borderId="26" xfId="2" applyFont="1" applyFill="1" applyBorder="1" applyAlignment="1">
      <alignment vertical="center" wrapText="1"/>
    </xf>
    <xf numFmtId="9" fontId="5" fillId="0" borderId="30" xfId="2" applyFont="1" applyFill="1" applyBorder="1" applyAlignment="1">
      <alignment vertical="center" wrapText="1"/>
    </xf>
    <xf numFmtId="9" fontId="5" fillId="0" borderId="66" xfId="2" applyFont="1" applyFill="1" applyBorder="1" applyAlignment="1">
      <alignment vertical="center" wrapText="1"/>
    </xf>
    <xf numFmtId="9" fontId="5" fillId="0" borderId="67" xfId="2" applyFont="1" applyFill="1" applyBorder="1" applyAlignment="1">
      <alignment vertical="center" wrapText="1"/>
    </xf>
    <xf numFmtId="9" fontId="5" fillId="0" borderId="68" xfId="2" applyFont="1" applyFill="1" applyBorder="1" applyAlignment="1">
      <alignment vertical="center" wrapText="1"/>
    </xf>
    <xf numFmtId="164" fontId="4" fillId="5" borderId="40" xfId="3" applyNumberFormat="1" applyFont="1" applyFill="1" applyBorder="1" applyAlignment="1">
      <alignment horizontal="center" vertical="center"/>
    </xf>
    <xf numFmtId="164" fontId="3" fillId="5" borderId="27" xfId="3" applyNumberFormat="1" applyFont="1" applyFill="1" applyBorder="1" applyAlignment="1">
      <alignment horizontal="center" vertical="center" wrapText="1"/>
    </xf>
    <xf numFmtId="164" fontId="3" fillId="5" borderId="28" xfId="3" applyNumberFormat="1" applyFont="1" applyFill="1" applyBorder="1" applyAlignment="1">
      <alignment horizontal="center" vertical="center" wrapText="1"/>
    </xf>
    <xf numFmtId="0" fontId="3" fillId="5" borderId="41" xfId="3" applyNumberFormat="1" applyFont="1" applyFill="1" applyBorder="1" applyAlignment="1">
      <alignment horizontal="center" vertical="center" wrapText="1"/>
    </xf>
    <xf numFmtId="0" fontId="3" fillId="5" borderId="42" xfId="3" applyNumberFormat="1" applyFont="1" applyFill="1" applyBorder="1" applyAlignment="1">
      <alignment horizontal="center" vertical="center" wrapText="1"/>
    </xf>
    <xf numFmtId="0" fontId="3" fillId="5" borderId="43" xfId="3" applyNumberFormat="1" applyFont="1" applyFill="1" applyBorder="1" applyAlignment="1">
      <alignment horizontal="center" vertical="center" wrapText="1"/>
    </xf>
    <xf numFmtId="0" fontId="3" fillId="5" borderId="44" xfId="3" applyNumberFormat="1" applyFont="1" applyFill="1" applyBorder="1" applyAlignment="1">
      <alignment horizontal="center" vertical="center" wrapText="1"/>
    </xf>
    <xf numFmtId="0" fontId="3" fillId="5" borderId="45" xfId="3" applyNumberFormat="1" applyFont="1" applyFill="1" applyBorder="1" applyAlignment="1">
      <alignment horizontal="center" vertical="center" wrapText="1"/>
    </xf>
    <xf numFmtId="164" fontId="5" fillId="4" borderId="46" xfId="3" applyNumberFormat="1" applyFont="1" applyFill="1" applyBorder="1" applyAlignment="1">
      <alignment vertical="center" wrapText="1"/>
    </xf>
    <xf numFmtId="164" fontId="6" fillId="4" borderId="51" xfId="3" applyNumberFormat="1" applyFont="1" applyFill="1" applyBorder="1" applyAlignment="1">
      <alignment vertical="center" wrapText="1"/>
    </xf>
    <xf numFmtId="164" fontId="6" fillId="4" borderId="52" xfId="3" applyNumberFormat="1" applyFont="1" applyFill="1" applyBorder="1" applyAlignment="1">
      <alignment vertical="center" wrapText="1"/>
    </xf>
    <xf numFmtId="164" fontId="6" fillId="4" borderId="76" xfId="3" applyNumberFormat="1" applyFont="1" applyFill="1" applyBorder="1" applyAlignment="1">
      <alignment vertical="center" wrapText="1"/>
    </xf>
    <xf numFmtId="164" fontId="6" fillId="4" borderId="54" xfId="3" applyNumberFormat="1" applyFont="1" applyFill="1" applyBorder="1" applyAlignment="1">
      <alignment vertical="center" wrapText="1"/>
    </xf>
    <xf numFmtId="165" fontId="6" fillId="4" borderId="20" xfId="2" applyNumberFormat="1" applyFont="1" applyFill="1" applyBorder="1"/>
    <xf numFmtId="164" fontId="6" fillId="4" borderId="9" xfId="3" applyNumberFormat="1" applyFont="1" applyFill="1" applyBorder="1" applyAlignment="1">
      <alignment vertical="center" wrapText="1"/>
    </xf>
    <xf numFmtId="164" fontId="6" fillId="4" borderId="50" xfId="3" applyNumberFormat="1" applyFont="1" applyFill="1" applyBorder="1" applyAlignment="1">
      <alignment vertical="center" wrapText="1"/>
    </xf>
    <xf numFmtId="164" fontId="6" fillId="4" borderId="53" xfId="3" applyNumberFormat="1" applyFont="1" applyFill="1" applyBorder="1" applyAlignment="1">
      <alignment vertical="center" wrapText="1"/>
    </xf>
    <xf numFmtId="164" fontId="6" fillId="4" borderId="13" xfId="3" applyNumberFormat="1" applyFont="1" applyFill="1" applyBorder="1" applyAlignment="1">
      <alignment vertical="center" wrapText="1"/>
    </xf>
    <xf numFmtId="164" fontId="6" fillId="4" borderId="10" xfId="3" applyNumberFormat="1" applyFont="1" applyFill="1" applyBorder="1" applyAlignment="1">
      <alignment vertical="center" wrapText="1"/>
    </xf>
    <xf numFmtId="164" fontId="6" fillId="4" borderId="38" xfId="3" applyNumberFormat="1" applyFont="1" applyFill="1" applyBorder="1" applyAlignment="1">
      <alignment vertical="center" wrapText="1"/>
    </xf>
    <xf numFmtId="164" fontId="6" fillId="4" borderId="12" xfId="3" applyNumberFormat="1" applyFont="1" applyFill="1" applyBorder="1" applyAlignment="1">
      <alignment vertical="center" wrapText="1"/>
    </xf>
    <xf numFmtId="164" fontId="5" fillId="3" borderId="62" xfId="3" applyNumberFormat="1" applyFont="1" applyFill="1" applyBorder="1" applyAlignment="1">
      <alignment vertical="center" wrapText="1"/>
    </xf>
    <xf numFmtId="164" fontId="5" fillId="3" borderId="77" xfId="3" applyNumberFormat="1" applyFont="1" applyFill="1" applyBorder="1" applyAlignment="1">
      <alignment vertical="center" wrapText="1"/>
    </xf>
    <xf numFmtId="164" fontId="5" fillId="3" borderId="59" xfId="3" applyNumberFormat="1" applyFont="1" applyFill="1" applyBorder="1" applyAlignment="1">
      <alignment vertical="center" wrapText="1"/>
    </xf>
    <xf numFmtId="164" fontId="5" fillId="3" borderId="60" xfId="3" applyNumberFormat="1" applyFont="1" applyFill="1" applyBorder="1" applyAlignment="1">
      <alignment vertical="center" wrapText="1"/>
    </xf>
    <xf numFmtId="164" fontId="5" fillId="3" borderId="61" xfId="3" applyNumberFormat="1" applyFont="1" applyFill="1" applyBorder="1" applyAlignment="1">
      <alignment vertical="center" wrapText="1"/>
    </xf>
    <xf numFmtId="164" fontId="5" fillId="3" borderId="63" xfId="3" applyNumberFormat="1" applyFont="1" applyFill="1" applyBorder="1" applyAlignment="1">
      <alignment vertical="center" wrapText="1"/>
    </xf>
    <xf numFmtId="9" fontId="5" fillId="0" borderId="78" xfId="2" applyFont="1" applyFill="1" applyBorder="1" applyAlignment="1">
      <alignment vertical="center" wrapText="1"/>
    </xf>
    <xf numFmtId="9" fontId="5" fillId="0" borderId="2" xfId="2" applyFont="1" applyFill="1" applyBorder="1" applyAlignment="1">
      <alignment vertical="center" wrapText="1"/>
    </xf>
    <xf numFmtId="164" fontId="4" fillId="5" borderId="72" xfId="3" applyNumberFormat="1" applyFont="1" applyFill="1" applyBorder="1" applyAlignment="1">
      <alignment horizontal="center" vertical="center"/>
    </xf>
    <xf numFmtId="164" fontId="4" fillId="5" borderId="36" xfId="3" applyNumberFormat="1" applyFont="1" applyFill="1" applyBorder="1" applyAlignment="1">
      <alignment horizontal="center" vertical="center"/>
    </xf>
    <xf numFmtId="164" fontId="3" fillId="5" borderId="36" xfId="3" applyNumberFormat="1" applyFont="1" applyFill="1" applyBorder="1" applyAlignment="1">
      <alignment horizontal="center" vertical="center"/>
    </xf>
    <xf numFmtId="164" fontId="3" fillId="5" borderId="73" xfId="3" applyNumberFormat="1" applyFont="1" applyFill="1" applyBorder="1" applyAlignment="1">
      <alignment horizontal="center" vertical="center"/>
    </xf>
    <xf numFmtId="0" fontId="3" fillId="5" borderId="48" xfId="3" applyNumberFormat="1" applyFont="1" applyFill="1" applyBorder="1" applyAlignment="1">
      <alignment horizontal="center" vertical="center" wrapText="1"/>
    </xf>
    <xf numFmtId="0" fontId="3" fillId="5" borderId="49" xfId="3" applyNumberFormat="1" applyFont="1" applyFill="1" applyBorder="1" applyAlignment="1">
      <alignment horizontal="center" vertical="center" wrapText="1"/>
    </xf>
    <xf numFmtId="164" fontId="3" fillId="5" borderId="74" xfId="3" applyNumberFormat="1" applyFont="1" applyFill="1" applyBorder="1" applyAlignment="1">
      <alignment horizontal="center" vertical="center" wrapText="1"/>
    </xf>
    <xf numFmtId="164" fontId="3" fillId="5" borderId="75" xfId="3" applyNumberFormat="1" applyFont="1" applyFill="1" applyBorder="1" applyAlignment="1">
      <alignment horizontal="center" vertical="center" wrapText="1"/>
    </xf>
    <xf numFmtId="0" fontId="3" fillId="5" borderId="72" xfId="3" applyNumberFormat="1" applyFont="1" applyFill="1" applyBorder="1" applyAlignment="1">
      <alignment horizontal="center" vertical="center" wrapText="1"/>
    </xf>
    <xf numFmtId="0" fontId="3" fillId="5" borderId="36" xfId="3" applyNumberFormat="1" applyFont="1" applyFill="1" applyBorder="1" applyAlignment="1">
      <alignment horizontal="center" vertical="center" wrapText="1"/>
    </xf>
    <xf numFmtId="0" fontId="3" fillId="5" borderId="37" xfId="3" applyNumberFormat="1" applyFont="1" applyFill="1" applyBorder="1" applyAlignment="1">
      <alignment horizontal="center" vertical="center" wrapText="1"/>
    </xf>
    <xf numFmtId="164" fontId="11" fillId="4" borderId="10" xfId="5" applyNumberFormat="1" applyFont="1" applyFill="1" applyBorder="1" applyAlignment="1">
      <alignment vertical="center" wrapText="1"/>
    </xf>
    <xf numFmtId="165" fontId="11" fillId="4" borderId="10" xfId="2" applyNumberFormat="1" applyFont="1" applyFill="1" applyBorder="1" applyAlignment="1">
      <alignment vertical="center" wrapText="1"/>
    </xf>
    <xf numFmtId="164" fontId="12" fillId="4" borderId="10" xfId="5" applyNumberFormat="1" applyFont="1" applyFill="1" applyBorder="1" applyAlignment="1">
      <alignment vertical="center" wrapText="1"/>
    </xf>
    <xf numFmtId="9" fontId="11" fillId="4" borderId="10" xfId="2" applyFont="1" applyFill="1" applyBorder="1" applyAlignment="1">
      <alignment vertical="center" wrapText="1"/>
    </xf>
    <xf numFmtId="9" fontId="11" fillId="4" borderId="10" xfId="2" applyNumberFormat="1" applyFont="1" applyFill="1" applyBorder="1" applyAlignment="1">
      <alignment vertical="center" wrapText="1"/>
    </xf>
    <xf numFmtId="164" fontId="4" fillId="5" borderId="10" xfId="5" applyNumberFormat="1" applyFont="1" applyFill="1" applyBorder="1" applyAlignment="1">
      <alignment horizontal="center" vertical="center" wrapText="1"/>
    </xf>
    <xf numFmtId="164" fontId="3" fillId="5" borderId="10" xfId="5" applyNumberFormat="1" applyFont="1" applyFill="1" applyBorder="1" applyAlignment="1">
      <alignment horizontal="center" vertical="center" wrapText="1"/>
    </xf>
    <xf numFmtId="0" fontId="8" fillId="0" borderId="0" xfId="0" applyFont="1"/>
    <xf numFmtId="164" fontId="11" fillId="6" borderId="0" xfId="5" applyNumberFormat="1" applyFont="1" applyFill="1"/>
    <xf numFmtId="164" fontId="11" fillId="6" borderId="0" xfId="5" applyNumberFormat="1" applyFont="1" applyFill="1" applyBorder="1"/>
    <xf numFmtId="0" fontId="13" fillId="0" borderId="0" xfId="6" applyFont="1" applyAlignment="1" applyProtection="1"/>
    <xf numFmtId="164" fontId="11" fillId="4" borderId="0" xfId="5" applyNumberFormat="1" applyFont="1" applyFill="1" applyAlignment="1"/>
    <xf numFmtId="164" fontId="11" fillId="4" borderId="0" xfId="5" applyNumberFormat="1" applyFont="1" applyFill="1"/>
    <xf numFmtId="165" fontId="11" fillId="6" borderId="0" xfId="2" applyNumberFormat="1" applyFont="1" applyFill="1"/>
    <xf numFmtId="164" fontId="12" fillId="3" borderId="10" xfId="5" applyNumberFormat="1" applyFont="1" applyFill="1" applyBorder="1" applyAlignment="1">
      <alignment vertical="center" wrapText="1"/>
    </xf>
    <xf numFmtId="9" fontId="11" fillId="3" borderId="10" xfId="2" applyFont="1" applyFill="1" applyBorder="1" applyAlignment="1">
      <alignment vertical="center" wrapText="1"/>
    </xf>
    <xf numFmtId="9" fontId="12" fillId="3" borderId="10" xfId="2" applyFont="1" applyFill="1" applyBorder="1" applyAlignment="1">
      <alignment vertical="center" wrapText="1"/>
    </xf>
    <xf numFmtId="164" fontId="12" fillId="0" borderId="0" xfId="5" applyNumberFormat="1" applyFont="1" applyFill="1" applyBorder="1" applyAlignment="1">
      <alignment vertical="center" wrapText="1"/>
    </xf>
    <xf numFmtId="9" fontId="11" fillId="0" borderId="0" xfId="2" applyFont="1" applyFill="1" applyBorder="1" applyAlignment="1">
      <alignment vertical="center" wrapText="1"/>
    </xf>
    <xf numFmtId="9" fontId="12" fillId="0" borderId="0" xfId="2" applyFont="1" applyFill="1" applyBorder="1" applyAlignment="1">
      <alignment vertical="center" wrapText="1"/>
    </xf>
    <xf numFmtId="164" fontId="11" fillId="6" borderId="0" xfId="5" applyNumberFormat="1" applyFont="1" applyFill="1" applyAlignment="1">
      <alignment wrapText="1"/>
    </xf>
    <xf numFmtId="164" fontId="14" fillId="6" borderId="0" xfId="5" applyNumberFormat="1" applyFont="1" applyFill="1" applyBorder="1" applyAlignment="1">
      <alignment vertical="center" wrapText="1"/>
    </xf>
    <xf numFmtId="0" fontId="8" fillId="0" borderId="0" xfId="0" applyFont="1" applyBorder="1"/>
    <xf numFmtId="165" fontId="11" fillId="4" borderId="38" xfId="2" applyNumberFormat="1" applyFont="1" applyFill="1" applyBorder="1" applyAlignment="1">
      <alignment vertical="center" wrapText="1"/>
    </xf>
    <xf numFmtId="9" fontId="11" fillId="4" borderId="38" xfId="2" applyNumberFormat="1" applyFont="1" applyFill="1" applyBorder="1" applyAlignment="1">
      <alignment vertical="center" wrapText="1"/>
    </xf>
    <xf numFmtId="9" fontId="12" fillId="3" borderId="38" xfId="2" applyFont="1" applyFill="1" applyBorder="1" applyAlignment="1">
      <alignment vertical="center" wrapText="1"/>
    </xf>
    <xf numFmtId="164" fontId="4" fillId="5" borderId="38" xfId="5" applyNumberFormat="1" applyFont="1" applyFill="1" applyBorder="1" applyAlignment="1">
      <alignment horizontal="center" vertical="center" wrapText="1"/>
    </xf>
    <xf numFmtId="164" fontId="14" fillId="0" borderId="0" xfId="5" applyNumberFormat="1" applyFont="1" applyFill="1" applyBorder="1" applyAlignment="1">
      <alignment vertical="center" wrapText="1"/>
    </xf>
    <xf numFmtId="164" fontId="6" fillId="4" borderId="10" xfId="5" applyNumberFormat="1" applyFont="1" applyFill="1" applyBorder="1" applyAlignment="1">
      <alignment vertical="center" wrapText="1"/>
    </xf>
    <xf numFmtId="165" fontId="6" fillId="4" borderId="10" xfId="2" applyNumberFormat="1" applyFont="1" applyFill="1" applyBorder="1" applyAlignment="1">
      <alignment vertical="center" wrapText="1"/>
    </xf>
    <xf numFmtId="164" fontId="5" fillId="4" borderId="10" xfId="5" applyNumberFormat="1" applyFont="1" applyFill="1" applyBorder="1" applyAlignment="1">
      <alignment vertical="center" wrapText="1"/>
    </xf>
    <xf numFmtId="9" fontId="6" fillId="4" borderId="10" xfId="2" applyNumberFormat="1" applyFont="1" applyFill="1" applyBorder="1" applyAlignment="1">
      <alignment vertical="center" wrapText="1"/>
    </xf>
    <xf numFmtId="165" fontId="12" fillId="3" borderId="10" xfId="2" applyNumberFormat="1" applyFont="1" applyFill="1" applyBorder="1" applyAlignment="1">
      <alignment vertical="center" wrapText="1"/>
    </xf>
    <xf numFmtId="9" fontId="12" fillId="4" borderId="10" xfId="2" applyNumberFormat="1" applyFont="1" applyFill="1" applyBorder="1" applyAlignment="1">
      <alignment vertical="center" wrapText="1"/>
    </xf>
    <xf numFmtId="9" fontId="6" fillId="3" borderId="10" xfId="2" applyFont="1" applyFill="1" applyBorder="1" applyAlignment="1">
      <alignment vertical="center" wrapText="1"/>
    </xf>
    <xf numFmtId="9" fontId="5" fillId="3" borderId="10" xfId="2" applyFont="1" applyFill="1" applyBorder="1" applyAlignment="1">
      <alignment vertical="center" wrapText="1"/>
    </xf>
    <xf numFmtId="0" fontId="7" fillId="0" borderId="0" xfId="0" applyFont="1"/>
    <xf numFmtId="0" fontId="8" fillId="0" borderId="0" xfId="0" applyFont="1" applyFill="1"/>
    <xf numFmtId="164" fontId="5" fillId="3" borderId="10" xfId="5" applyNumberFormat="1" applyFont="1" applyFill="1" applyBorder="1" applyAlignment="1">
      <alignment vertical="center" wrapText="1"/>
    </xf>
    <xf numFmtId="9" fontId="11" fillId="3" borderId="10" xfId="7" applyNumberFormat="1" applyFont="1" applyFill="1" applyBorder="1" applyAlignment="1">
      <alignment vertical="center" wrapText="1"/>
    </xf>
    <xf numFmtId="9" fontId="12" fillId="3" borderId="10" xfId="7" applyNumberFormat="1" applyFont="1" applyFill="1" applyBorder="1" applyAlignment="1">
      <alignment vertical="center" wrapText="1"/>
    </xf>
    <xf numFmtId="9" fontId="11" fillId="0" borderId="0" xfId="7" applyNumberFormat="1" applyFont="1" applyFill="1" applyBorder="1" applyAlignment="1">
      <alignment vertical="center" wrapText="1"/>
    </xf>
    <xf numFmtId="9" fontId="12" fillId="0" borderId="0" xfId="7" applyNumberFormat="1" applyFont="1" applyFill="1" applyBorder="1" applyAlignment="1">
      <alignment vertical="center" wrapText="1"/>
    </xf>
    <xf numFmtId="164" fontId="11" fillId="0" borderId="0" xfId="5" applyNumberFormat="1" applyFont="1" applyFill="1" applyAlignment="1">
      <alignment wrapText="1"/>
    </xf>
    <xf numFmtId="164" fontId="11" fillId="0" borderId="0" xfId="5" applyNumberFormat="1" applyFont="1" applyFill="1"/>
    <xf numFmtId="164" fontId="11" fillId="0" borderId="10" xfId="5" applyNumberFormat="1" applyFont="1" applyFill="1" applyBorder="1" applyAlignment="1">
      <alignment vertical="center" wrapText="1"/>
    </xf>
    <xf numFmtId="165" fontId="11" fillId="0" borderId="10" xfId="2" applyNumberFormat="1" applyFont="1" applyFill="1" applyBorder="1" applyAlignment="1">
      <alignment vertical="center" wrapText="1"/>
    </xf>
    <xf numFmtId="164" fontId="12" fillId="0" borderId="10" xfId="5" applyNumberFormat="1" applyFont="1" applyFill="1" applyBorder="1" applyAlignment="1">
      <alignment vertical="center" wrapText="1"/>
    </xf>
    <xf numFmtId="9" fontId="11" fillId="0" borderId="10" xfId="2" applyNumberFormat="1" applyFont="1" applyFill="1" applyBorder="1" applyAlignment="1">
      <alignment vertical="center" wrapText="1"/>
    </xf>
    <xf numFmtId="9" fontId="12" fillId="0" borderId="10" xfId="2" applyFont="1" applyFill="1" applyBorder="1" applyAlignment="1">
      <alignment vertical="center" wrapText="1"/>
    </xf>
    <xf numFmtId="164" fontId="11" fillId="4" borderId="0" xfId="5" applyNumberFormat="1" applyFont="1" applyFill="1" applyBorder="1" applyAlignment="1"/>
    <xf numFmtId="164" fontId="11" fillId="4" borderId="10" xfId="5" applyNumberFormat="1" applyFont="1" applyFill="1" applyBorder="1" applyAlignment="1">
      <alignment horizontal="right" vertical="center" wrapText="1"/>
    </xf>
    <xf numFmtId="165" fontId="11" fillId="4" borderId="10" xfId="2" applyNumberFormat="1" applyFont="1" applyFill="1" applyBorder="1" applyAlignment="1">
      <alignment horizontal="right" vertical="center" wrapText="1"/>
    </xf>
    <xf numFmtId="164" fontId="12" fillId="4" borderId="10" xfId="5" applyNumberFormat="1" applyFont="1" applyFill="1" applyBorder="1" applyAlignment="1">
      <alignment horizontal="right" vertical="center" wrapText="1"/>
    </xf>
    <xf numFmtId="9" fontId="11" fillId="4" borderId="10" xfId="2" applyNumberFormat="1" applyFont="1" applyFill="1" applyBorder="1" applyAlignment="1">
      <alignment horizontal="right" vertical="center" wrapText="1"/>
    </xf>
    <xf numFmtId="9" fontId="11" fillId="6" borderId="0" xfId="2" applyNumberFormat="1" applyFont="1" applyFill="1"/>
    <xf numFmtId="9" fontId="12" fillId="3" borderId="10" xfId="2" applyNumberFormat="1" applyFont="1" applyFill="1" applyBorder="1" applyAlignment="1">
      <alignment vertical="center" wrapText="1"/>
    </xf>
    <xf numFmtId="164" fontId="12" fillId="4" borderId="0" xfId="5" applyNumberFormat="1" applyFont="1" applyFill="1" applyBorder="1" applyAlignment="1"/>
    <xf numFmtId="165" fontId="11" fillId="3" borderId="10" xfId="2" applyNumberFormat="1" applyFont="1" applyFill="1" applyBorder="1" applyAlignment="1">
      <alignment vertical="center" wrapText="1"/>
    </xf>
    <xf numFmtId="164" fontId="11" fillId="4" borderId="0" xfId="5" applyNumberFormat="1" applyFont="1" applyFill="1" applyBorder="1"/>
    <xf numFmtId="164" fontId="15" fillId="6" borderId="0" xfId="5" applyNumberFormat="1" applyFont="1" applyFill="1" applyBorder="1" applyAlignment="1">
      <alignment horizontal="center" vertical="center" wrapText="1"/>
    </xf>
    <xf numFmtId="164" fontId="8" fillId="6" borderId="0" xfId="5" applyNumberFormat="1" applyFont="1" applyFill="1" applyBorder="1" applyAlignment="1">
      <alignment horizontal="center" vertical="center"/>
    </xf>
    <xf numFmtId="164" fontId="15" fillId="6" borderId="0" xfId="5" applyNumberFormat="1" applyFont="1" applyFill="1" applyBorder="1" applyAlignment="1">
      <alignment vertical="center" wrapText="1"/>
    </xf>
    <xf numFmtId="164" fontId="12" fillId="6" borderId="0" xfId="5" applyNumberFormat="1" applyFont="1" applyFill="1" applyBorder="1" applyAlignment="1">
      <alignment horizontal="center" vertical="center" wrapText="1"/>
    </xf>
    <xf numFmtId="10" fontId="12" fillId="6" borderId="0" xfId="7" applyNumberFormat="1" applyFont="1" applyFill="1" applyBorder="1" applyAlignment="1">
      <alignment vertical="center" wrapText="1"/>
    </xf>
    <xf numFmtId="0" fontId="8" fillId="0" borderId="0" xfId="0" applyFont="1" applyAlignment="1">
      <alignment vertical="top"/>
    </xf>
    <xf numFmtId="164" fontId="3" fillId="5" borderId="10" xfId="5" applyNumberFormat="1" applyFont="1" applyFill="1" applyBorder="1" applyAlignment="1">
      <alignment horizontal="center" vertical="center" wrapText="1"/>
    </xf>
    <xf numFmtId="0" fontId="16" fillId="0" borderId="0" xfId="0" applyFont="1"/>
    <xf numFmtId="0" fontId="8" fillId="0" borderId="0" xfId="0" applyFont="1" applyBorder="1" applyAlignment="1">
      <alignment horizontal="left" vertical="top" wrapText="1"/>
    </xf>
    <xf numFmtId="0" fontId="17" fillId="5" borderId="10" xfId="0" applyFont="1" applyFill="1" applyBorder="1" applyAlignment="1">
      <alignment horizontal="center" vertical="center" wrapText="1"/>
    </xf>
    <xf numFmtId="0" fontId="18" fillId="7" borderId="10" xfId="0" applyFont="1" applyFill="1" applyBorder="1" applyAlignment="1">
      <alignment horizontal="left" vertical="center" wrapText="1"/>
    </xf>
    <xf numFmtId="0" fontId="19" fillId="7" borderId="10" xfId="0" applyFont="1" applyFill="1" applyBorder="1" applyAlignment="1">
      <alignment horizontal="center" vertical="center" wrapText="1"/>
    </xf>
    <xf numFmtId="3" fontId="18" fillId="7" borderId="10" xfId="0" applyNumberFormat="1" applyFont="1" applyFill="1" applyBorder="1" applyAlignment="1">
      <alignment horizontal="right" vertical="center" wrapText="1"/>
    </xf>
    <xf numFmtId="17" fontId="19" fillId="0" borderId="10" xfId="0" applyNumberFormat="1" applyFont="1" applyBorder="1" applyAlignment="1">
      <alignment horizontal="left" vertical="center"/>
    </xf>
    <xf numFmtId="3" fontId="19" fillId="0" borderId="10" xfId="0" applyNumberFormat="1" applyFont="1" applyBorder="1" applyAlignment="1">
      <alignment horizontal="right" vertical="center"/>
    </xf>
    <xf numFmtId="0" fontId="19" fillId="0" borderId="10" xfId="0" applyFont="1" applyBorder="1" applyAlignment="1">
      <alignment horizontal="right" vertical="center"/>
    </xf>
    <xf numFmtId="3" fontId="19" fillId="8" borderId="10" xfId="0" applyNumberFormat="1" applyFont="1" applyFill="1" applyBorder="1" applyAlignment="1">
      <alignment horizontal="right" vertical="center"/>
    </xf>
    <xf numFmtId="0" fontId="19" fillId="8" borderId="10" xfId="0" applyFont="1" applyFill="1" applyBorder="1" applyAlignment="1">
      <alignment horizontal="right" vertical="center"/>
    </xf>
    <xf numFmtId="0" fontId="18" fillId="7" borderId="10" xfId="0" applyFont="1" applyFill="1" applyBorder="1" applyAlignment="1">
      <alignment horizontal="left" vertical="center"/>
    </xf>
    <xf numFmtId="3" fontId="18" fillId="7" borderId="10" xfId="0" applyNumberFormat="1" applyFont="1" applyFill="1" applyBorder="1" applyAlignment="1">
      <alignment horizontal="right" vertical="center"/>
    </xf>
    <xf numFmtId="17" fontId="19" fillId="0" borderId="10" xfId="0" applyNumberFormat="1" applyFont="1" applyFill="1" applyBorder="1" applyAlignment="1">
      <alignment horizontal="left" vertical="center"/>
    </xf>
    <xf numFmtId="3" fontId="19" fillId="0" borderId="10" xfId="0" applyNumberFormat="1" applyFont="1" applyFill="1" applyBorder="1" applyAlignment="1">
      <alignment horizontal="right" vertical="center"/>
    </xf>
    <xf numFmtId="3" fontId="18" fillId="3" borderId="10" xfId="0" applyNumberFormat="1" applyFont="1" applyFill="1" applyBorder="1" applyAlignment="1">
      <alignment horizontal="right" vertical="center"/>
    </xf>
    <xf numFmtId="3" fontId="18" fillId="9" borderId="10" xfId="0" applyNumberFormat="1" applyFont="1" applyFill="1" applyBorder="1" applyAlignment="1">
      <alignment horizontal="right" vertical="center"/>
    </xf>
    <xf numFmtId="166" fontId="8" fillId="0" borderId="0" xfId="0" applyNumberFormat="1" applyFont="1"/>
    <xf numFmtId="0" fontId="17" fillId="5" borderId="10" xfId="0" applyFont="1" applyFill="1" applyBorder="1" applyAlignment="1">
      <alignment horizontal="center" vertical="center"/>
    </xf>
    <xf numFmtId="0" fontId="17" fillId="5" borderId="10" xfId="0" applyFont="1" applyFill="1" applyBorder="1" applyAlignment="1">
      <alignment vertical="center"/>
    </xf>
    <xf numFmtId="0" fontId="18" fillId="3" borderId="10" xfId="0" applyFont="1" applyFill="1" applyBorder="1" applyAlignment="1">
      <alignment horizontal="left" vertical="center"/>
    </xf>
    <xf numFmtId="17" fontId="18" fillId="3" borderId="10" xfId="0" applyNumberFormat="1" applyFont="1" applyFill="1" applyBorder="1" applyAlignment="1">
      <alignment horizontal="left" vertical="center"/>
    </xf>
    <xf numFmtId="165" fontId="8" fillId="0" borderId="0" xfId="2" applyNumberFormat="1" applyFont="1"/>
    <xf numFmtId="3" fontId="19" fillId="3" borderId="10" xfId="0" applyNumberFormat="1" applyFont="1" applyFill="1" applyBorder="1" applyAlignment="1">
      <alignment horizontal="right" vertical="center"/>
    </xf>
    <xf numFmtId="0" fontId="20" fillId="5" borderId="10" xfId="0" applyFont="1" applyFill="1" applyBorder="1" applyAlignment="1">
      <alignment vertical="center"/>
    </xf>
    <xf numFmtId="0" fontId="7" fillId="0" borderId="10" xfId="0" applyFont="1" applyBorder="1" applyAlignment="1">
      <alignment horizontal="center" vertical="center"/>
    </xf>
    <xf numFmtId="0" fontId="19" fillId="0" borderId="10" xfId="0" applyFont="1" applyBorder="1" applyAlignment="1">
      <alignment vertical="center"/>
    </xf>
    <xf numFmtId="0" fontId="8" fillId="0" borderId="10" xfId="0" applyFont="1" applyBorder="1" applyAlignment="1">
      <alignment horizontal="right" vertical="center"/>
    </xf>
    <xf numFmtId="0" fontId="7" fillId="0" borderId="10" xfId="0" applyFont="1" applyBorder="1" applyAlignment="1">
      <alignment horizontal="right" vertical="center"/>
    </xf>
    <xf numFmtId="0" fontId="8" fillId="0" borderId="10" xfId="0" applyFont="1" applyBorder="1" applyAlignment="1">
      <alignment vertical="center"/>
    </xf>
    <xf numFmtId="3" fontId="8" fillId="0" borderId="10" xfId="0" applyNumberFormat="1" applyFont="1" applyBorder="1" applyAlignment="1">
      <alignment horizontal="right" vertical="center"/>
    </xf>
    <xf numFmtId="3" fontId="7" fillId="0" borderId="10" xfId="0" applyNumberFormat="1" applyFont="1" applyBorder="1" applyAlignment="1">
      <alignment horizontal="right" vertical="center"/>
    </xf>
    <xf numFmtId="0" fontId="7" fillId="7" borderId="10" xfId="0" applyFont="1" applyFill="1" applyBorder="1" applyAlignment="1">
      <alignment horizontal="center" vertical="center"/>
    </xf>
    <xf numFmtId="0" fontId="18" fillId="7" borderId="10" xfId="0" applyFont="1" applyFill="1" applyBorder="1" applyAlignment="1">
      <alignment vertical="center"/>
    </xf>
    <xf numFmtId="3" fontId="7" fillId="7" borderId="10" xfId="0" applyNumberFormat="1" applyFont="1" applyFill="1" applyBorder="1" applyAlignment="1">
      <alignment horizontal="right" vertical="center"/>
    </xf>
    <xf numFmtId="0" fontId="7" fillId="7" borderId="10" xfId="0" applyFont="1" applyFill="1" applyBorder="1" applyAlignment="1">
      <alignment horizontal="right" vertical="center"/>
    </xf>
    <xf numFmtId="0" fontId="7" fillId="7" borderId="10" xfId="0" applyFont="1" applyFill="1" applyBorder="1" applyAlignment="1">
      <alignment vertical="center"/>
    </xf>
    <xf numFmtId="0" fontId="3" fillId="5" borderId="16" xfId="0" applyFont="1" applyFill="1" applyBorder="1" applyAlignment="1">
      <alignment horizontal="center" vertical="center" wrapText="1"/>
    </xf>
    <xf numFmtId="0" fontId="3" fillId="5" borderId="39" xfId="0" applyFont="1" applyFill="1" applyBorder="1" applyAlignment="1">
      <alignment horizontal="center" vertical="center" wrapText="1"/>
    </xf>
    <xf numFmtId="17" fontId="7" fillId="11" borderId="10" xfId="0" applyNumberFormat="1" applyFont="1" applyFill="1" applyBorder="1" applyAlignment="1">
      <alignment horizontal="left"/>
    </xf>
    <xf numFmtId="164" fontId="7" fillId="11" borderId="20" xfId="1" applyNumberFormat="1" applyFont="1" applyFill="1" applyBorder="1"/>
    <xf numFmtId="164" fontId="7" fillId="11" borderId="9" xfId="1" applyNumberFormat="1" applyFont="1" applyFill="1" applyBorder="1"/>
    <xf numFmtId="164" fontId="7" fillId="11" borderId="10" xfId="1" applyNumberFormat="1" applyFont="1" applyFill="1" applyBorder="1"/>
    <xf numFmtId="0" fontId="7" fillId="11" borderId="10" xfId="0" applyNumberFormat="1" applyFont="1" applyFill="1" applyBorder="1" applyAlignment="1">
      <alignment horizontal="left"/>
    </xf>
    <xf numFmtId="164" fontId="5" fillId="11" borderId="20" xfId="1" applyNumberFormat="1" applyFont="1" applyFill="1" applyBorder="1"/>
    <xf numFmtId="164" fontId="5" fillId="11" borderId="9" xfId="1" applyNumberFormat="1" applyFont="1" applyFill="1" applyBorder="1"/>
    <xf numFmtId="164" fontId="5" fillId="11" borderId="10" xfId="1" applyNumberFormat="1" applyFont="1" applyFill="1" applyBorder="1"/>
    <xf numFmtId="17" fontId="8" fillId="4" borderId="10" xfId="0" applyNumberFormat="1" applyFont="1" applyFill="1" applyBorder="1" applyAlignment="1">
      <alignment horizontal="left"/>
    </xf>
    <xf numFmtId="164" fontId="6" fillId="4" borderId="20" xfId="1" applyNumberFormat="1" applyFont="1" applyFill="1" applyBorder="1"/>
    <xf numFmtId="164" fontId="6" fillId="4" borderId="9" xfId="1" applyNumberFormat="1" applyFont="1" applyFill="1" applyBorder="1"/>
    <xf numFmtId="164" fontId="6" fillId="4" borderId="10" xfId="1" applyNumberFormat="1" applyFont="1" applyFill="1" applyBorder="1"/>
    <xf numFmtId="164" fontId="8" fillId="4" borderId="20" xfId="1" applyNumberFormat="1" applyFont="1" applyFill="1" applyBorder="1"/>
    <xf numFmtId="164" fontId="8" fillId="4" borderId="9" xfId="1" applyNumberFormat="1" applyFont="1" applyFill="1" applyBorder="1"/>
    <xf numFmtId="164" fontId="8" fillId="4" borderId="10" xfId="1" applyNumberFormat="1" applyFont="1" applyFill="1" applyBorder="1"/>
    <xf numFmtId="164" fontId="8" fillId="4" borderId="9" xfId="1" applyNumberFormat="1" applyFont="1" applyFill="1" applyBorder="1" applyAlignment="1">
      <alignment horizontal="right"/>
    </xf>
    <xf numFmtId="164" fontId="8" fillId="4" borderId="10" xfId="1" applyNumberFormat="1" applyFont="1" applyFill="1" applyBorder="1" applyAlignment="1">
      <alignment horizontal="right"/>
    </xf>
    <xf numFmtId="164" fontId="8" fillId="11" borderId="9" xfId="1" applyNumberFormat="1" applyFont="1" applyFill="1" applyBorder="1"/>
    <xf numFmtId="17" fontId="7" fillId="12" borderId="10" xfId="0" applyNumberFormat="1" applyFont="1" applyFill="1" applyBorder="1" applyAlignment="1">
      <alignment horizontal="left"/>
    </xf>
    <xf numFmtId="164" fontId="7" fillId="12" borderId="20" xfId="0" applyNumberFormat="1" applyFont="1" applyFill="1" applyBorder="1"/>
    <xf numFmtId="164" fontId="7" fillId="12" borderId="9" xfId="0" applyNumberFormat="1" applyFont="1" applyFill="1" applyBorder="1"/>
    <xf numFmtId="164" fontId="7" fillId="12" borderId="10" xfId="0" applyNumberFormat="1" applyFont="1" applyFill="1" applyBorder="1"/>
    <xf numFmtId="0" fontId="3" fillId="5" borderId="10" xfId="0" applyFont="1" applyFill="1" applyBorder="1" applyAlignment="1">
      <alignment horizontal="center"/>
    </xf>
    <xf numFmtId="17" fontId="7" fillId="4" borderId="10" xfId="0" applyNumberFormat="1" applyFont="1" applyFill="1" applyBorder="1" applyAlignment="1">
      <alignment horizontal="left"/>
    </xf>
    <xf numFmtId="164" fontId="7" fillId="4" borderId="10" xfId="1" applyNumberFormat="1" applyFont="1" applyFill="1" applyBorder="1" applyAlignment="1">
      <alignment horizontal="right"/>
    </xf>
    <xf numFmtId="0" fontId="7" fillId="4" borderId="10" xfId="0" applyFont="1" applyFill="1" applyBorder="1" applyAlignment="1">
      <alignment horizontal="right"/>
    </xf>
    <xf numFmtId="164" fontId="7" fillId="3" borderId="10" xfId="1" applyNumberFormat="1" applyFont="1" applyFill="1" applyBorder="1" applyAlignment="1">
      <alignment horizontal="right"/>
    </xf>
    <xf numFmtId="0" fontId="8" fillId="4" borderId="10" xfId="0" applyFont="1" applyFill="1" applyBorder="1" applyAlignment="1">
      <alignment horizontal="right"/>
    </xf>
    <xf numFmtId="164" fontId="8" fillId="3" borderId="10" xfId="1" applyNumberFormat="1" applyFont="1" applyFill="1" applyBorder="1" applyAlignment="1">
      <alignment horizontal="right"/>
    </xf>
    <xf numFmtId="164" fontId="7" fillId="3" borderId="10" xfId="0" applyNumberFormat="1" applyFont="1" applyFill="1" applyBorder="1" applyAlignment="1">
      <alignment horizontal="right"/>
    </xf>
    <xf numFmtId="17" fontId="8" fillId="0" borderId="10" xfId="0" applyNumberFormat="1" applyFont="1" applyBorder="1" applyAlignment="1">
      <alignment horizontal="left"/>
    </xf>
    <xf numFmtId="17" fontId="7" fillId="0" borderId="10" xfId="0" applyNumberFormat="1" applyFont="1" applyBorder="1" applyAlignment="1">
      <alignment horizontal="left"/>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17" fontId="8" fillId="4" borderId="38" xfId="0" applyNumberFormat="1" applyFont="1" applyFill="1" applyBorder="1" applyAlignment="1">
      <alignment horizontal="left"/>
    </xf>
    <xf numFmtId="164" fontId="7" fillId="3" borderId="10" xfId="0" applyNumberFormat="1" applyFont="1" applyFill="1" applyBorder="1"/>
    <xf numFmtId="0" fontId="7" fillId="3" borderId="10" xfId="0" applyNumberFormat="1" applyFont="1" applyFill="1" applyBorder="1" applyAlignment="1">
      <alignment horizontal="left"/>
    </xf>
    <xf numFmtId="164" fontId="7" fillId="3" borderId="10" xfId="0" applyNumberFormat="1" applyFont="1" applyFill="1" applyBorder="1" applyAlignment="1"/>
    <xf numFmtId="164" fontId="7" fillId="12" borderId="10" xfId="0" applyNumberFormat="1" applyFont="1" applyFill="1" applyBorder="1" applyAlignment="1">
      <alignment horizontal="right"/>
    </xf>
    <xf numFmtId="0" fontId="3" fillId="5" borderId="10" xfId="0" applyFont="1" applyFill="1" applyBorder="1" applyAlignment="1">
      <alignment horizontal="center" vertical="center"/>
    </xf>
    <xf numFmtId="164" fontId="7" fillId="4" borderId="20" xfId="1" applyNumberFormat="1" applyFont="1" applyFill="1" applyBorder="1"/>
    <xf numFmtId="164" fontId="7" fillId="4" borderId="54" xfId="1" applyNumberFormat="1" applyFont="1" applyFill="1" applyBorder="1"/>
    <xf numFmtId="164" fontId="7" fillId="4" borderId="10" xfId="1" applyNumberFormat="1" applyFont="1" applyFill="1" applyBorder="1"/>
    <xf numFmtId="164" fontId="7" fillId="4" borderId="82" xfId="1" applyNumberFormat="1" applyFont="1" applyFill="1" applyBorder="1"/>
    <xf numFmtId="164" fontId="7" fillId="4" borderId="11" xfId="1" applyNumberFormat="1" applyFont="1" applyFill="1" applyBorder="1"/>
    <xf numFmtId="164" fontId="7" fillId="4" borderId="9" xfId="1" applyNumberFormat="1" applyFont="1" applyFill="1" applyBorder="1"/>
    <xf numFmtId="0" fontId="7" fillId="4" borderId="10" xfId="0" applyNumberFormat="1" applyFont="1" applyFill="1" applyBorder="1" applyAlignment="1">
      <alignment horizontal="left"/>
    </xf>
    <xf numFmtId="164" fontId="8" fillId="4" borderId="54" xfId="1" applyNumberFormat="1" applyFont="1" applyFill="1" applyBorder="1"/>
    <xf numFmtId="164" fontId="8" fillId="4" borderId="82" xfId="1" applyNumberFormat="1" applyFont="1" applyFill="1" applyBorder="1"/>
    <xf numFmtId="164" fontId="8" fillId="4" borderId="11" xfId="1" applyNumberFormat="1" applyFont="1" applyFill="1" applyBorder="1"/>
    <xf numFmtId="164" fontId="8" fillId="0" borderId="20" xfId="1" applyNumberFormat="1" applyFont="1" applyFill="1" applyBorder="1"/>
    <xf numFmtId="164" fontId="8" fillId="0" borderId="54" xfId="1" applyNumberFormat="1" applyFont="1" applyFill="1" applyBorder="1"/>
    <xf numFmtId="0" fontId="8" fillId="0" borderId="20" xfId="0" applyFont="1" applyBorder="1"/>
    <xf numFmtId="0" fontId="8" fillId="0" borderId="82" xfId="0" applyFont="1" applyBorder="1"/>
    <xf numFmtId="0" fontId="8" fillId="0" borderId="10" xfId="0" applyFont="1" applyBorder="1"/>
    <xf numFmtId="164" fontId="8" fillId="0" borderId="11" xfId="1" applyNumberFormat="1" applyFont="1" applyBorder="1"/>
    <xf numFmtId="164" fontId="7" fillId="0" borderId="20" xfId="0" applyNumberFormat="1" applyFont="1" applyFill="1" applyBorder="1"/>
    <xf numFmtId="164" fontId="7" fillId="0" borderId="54" xfId="0" applyNumberFormat="1" applyFont="1" applyFill="1" applyBorder="1"/>
    <xf numFmtId="164" fontId="7" fillId="0" borderId="10" xfId="0" applyNumberFormat="1" applyFont="1" applyFill="1" applyBorder="1"/>
    <xf numFmtId="164" fontId="7" fillId="0" borderId="82" xfId="0" applyNumberFormat="1" applyFont="1" applyFill="1" applyBorder="1"/>
    <xf numFmtId="164" fontId="7" fillId="0" borderId="11" xfId="0" applyNumberFormat="1" applyFont="1" applyFill="1" applyBorder="1"/>
    <xf numFmtId="164" fontId="7" fillId="0" borderId="9" xfId="0" applyNumberFormat="1" applyFont="1" applyFill="1" applyBorder="1"/>
    <xf numFmtId="164" fontId="8" fillId="0" borderId="20" xfId="1" applyNumberFormat="1" applyFont="1" applyBorder="1"/>
    <xf numFmtId="164" fontId="8" fillId="0" borderId="82" xfId="1" applyNumberFormat="1" applyFont="1" applyBorder="1"/>
    <xf numFmtId="17" fontId="8" fillId="0" borderId="10" xfId="0" applyNumberFormat="1" applyFont="1" applyFill="1" applyBorder="1" applyAlignment="1">
      <alignment horizontal="left"/>
    </xf>
    <xf numFmtId="164" fontId="8" fillId="0" borderId="54" xfId="1" applyNumberFormat="1" applyFont="1" applyBorder="1"/>
    <xf numFmtId="164" fontId="7" fillId="0" borderId="20" xfId="1" applyNumberFormat="1" applyFont="1" applyFill="1" applyBorder="1"/>
    <xf numFmtId="164" fontId="7" fillId="0" borderId="54" xfId="1" applyNumberFormat="1" applyFont="1" applyFill="1" applyBorder="1"/>
    <xf numFmtId="164" fontId="7" fillId="0" borderId="82" xfId="1" applyNumberFormat="1" applyFont="1" applyFill="1" applyBorder="1"/>
    <xf numFmtId="164" fontId="7" fillId="0" borderId="11" xfId="1" applyNumberFormat="1" applyFont="1" applyFill="1" applyBorder="1"/>
    <xf numFmtId="0" fontId="7" fillId="0" borderId="10" xfId="0" applyFont="1" applyBorder="1"/>
    <xf numFmtId="164" fontId="7" fillId="0" borderId="11" xfId="1" applyNumberFormat="1" applyFont="1" applyBorder="1"/>
    <xf numFmtId="164" fontId="7" fillId="0" borderId="54" xfId="1" applyNumberFormat="1" applyFont="1" applyBorder="1"/>
    <xf numFmtId="164" fontId="7" fillId="0" borderId="82" xfId="1" applyNumberFormat="1" applyFont="1" applyBorder="1"/>
    <xf numFmtId="0" fontId="6" fillId="13" borderId="10" xfId="0" applyFont="1" applyFill="1" applyBorder="1" applyAlignment="1">
      <alignment horizontal="center" vertical="center" wrapText="1"/>
    </xf>
    <xf numFmtId="0" fontId="5" fillId="13" borderId="10" xfId="0" applyFont="1" applyFill="1" applyBorder="1" applyAlignment="1">
      <alignment horizontal="center" vertical="center" wrapText="1"/>
    </xf>
    <xf numFmtId="17" fontId="8" fillId="8" borderId="10" xfId="0" applyNumberFormat="1" applyFont="1" applyFill="1" applyBorder="1" applyAlignment="1">
      <alignment horizontal="left" vertical="center"/>
    </xf>
    <xf numFmtId="3" fontId="8" fillId="8" borderId="10" xfId="0" applyNumberFormat="1" applyFont="1" applyFill="1" applyBorder="1" applyAlignment="1">
      <alignment horizontal="center" vertical="center"/>
    </xf>
    <xf numFmtId="0" fontId="8" fillId="8" borderId="10" xfId="0" applyFont="1" applyFill="1" applyBorder="1" applyAlignment="1">
      <alignment horizontal="center" vertical="center"/>
    </xf>
    <xf numFmtId="0" fontId="8" fillId="4" borderId="10" xfId="0" applyFont="1" applyFill="1" applyBorder="1" applyAlignment="1">
      <alignment horizontal="center" vertical="center"/>
    </xf>
    <xf numFmtId="3" fontId="8" fillId="4" borderId="10" xfId="0" applyNumberFormat="1" applyFont="1" applyFill="1" applyBorder="1" applyAlignment="1">
      <alignment horizontal="center" vertical="center"/>
    </xf>
    <xf numFmtId="17" fontId="7" fillId="8" borderId="10" xfId="0" applyNumberFormat="1" applyFont="1" applyFill="1" applyBorder="1" applyAlignment="1">
      <alignment horizontal="left" vertical="center"/>
    </xf>
    <xf numFmtId="3" fontId="7" fillId="8" borderId="10" xfId="0" applyNumberFormat="1" applyFont="1" applyFill="1" applyBorder="1" applyAlignment="1">
      <alignment horizontal="center" vertical="center"/>
    </xf>
    <xf numFmtId="0" fontId="8" fillId="0" borderId="0" xfId="0" applyFont="1" applyAlignment="1"/>
    <xf numFmtId="0" fontId="8" fillId="0" borderId="0" xfId="0" applyFont="1" applyBorder="1" applyAlignment="1">
      <alignment vertical="top" wrapText="1"/>
    </xf>
    <xf numFmtId="0" fontId="8" fillId="14" borderId="0" xfId="0" applyFont="1" applyFill="1"/>
    <xf numFmtId="0" fontId="0" fillId="14" borderId="0" xfId="0" applyFill="1"/>
    <xf numFmtId="0" fontId="10" fillId="0" borderId="0" xfId="6" applyAlignment="1" applyProtection="1"/>
    <xf numFmtId="164" fontId="13" fillId="6" borderId="0" xfId="5" applyNumberFormat="1" applyFont="1" applyFill="1" applyBorder="1"/>
    <xf numFmtId="0" fontId="13" fillId="0" borderId="0" xfId="0" applyFont="1"/>
    <xf numFmtId="0" fontId="23" fillId="0" borderId="0" xfId="0" applyFont="1"/>
    <xf numFmtId="0" fontId="22" fillId="0" borderId="0" xfId="0" applyFont="1" applyBorder="1"/>
    <xf numFmtId="0" fontId="0" fillId="0" borderId="0" xfId="0" applyFont="1" applyBorder="1" applyAlignment="1">
      <alignment horizontal="left" vertical="top"/>
    </xf>
    <xf numFmtId="0" fontId="10" fillId="0" borderId="0" xfId="6" quotePrefix="1" applyFont="1" applyBorder="1" applyAlignment="1" applyProtection="1">
      <alignment vertical="top"/>
    </xf>
    <xf numFmtId="0" fontId="10" fillId="0" borderId="0" xfId="6" quotePrefix="1" applyFont="1" applyFill="1" applyBorder="1" applyAlignment="1" applyProtection="1"/>
    <xf numFmtId="0" fontId="10" fillId="0" borderId="0" xfId="6" quotePrefix="1" applyFont="1" applyAlignment="1" applyProtection="1"/>
    <xf numFmtId="0" fontId="22" fillId="0" borderId="0" xfId="0" applyFont="1"/>
    <xf numFmtId="0" fontId="16" fillId="0" borderId="0" xfId="0" applyFont="1" applyAlignment="1">
      <alignment vertical="center" wrapText="1"/>
    </xf>
    <xf numFmtId="0" fontId="22" fillId="14" borderId="0" xfId="0" applyFont="1" applyFill="1"/>
    <xf numFmtId="0" fontId="24" fillId="0" borderId="0" xfId="0" applyFont="1"/>
    <xf numFmtId="0" fontId="16" fillId="0" borderId="56" xfId="0" applyFont="1" applyBorder="1"/>
    <xf numFmtId="0" fontId="24" fillId="0" borderId="79" xfId="0" applyFont="1" applyBorder="1"/>
    <xf numFmtId="0" fontId="24" fillId="0" borderId="16" xfId="0" applyFont="1" applyBorder="1"/>
    <xf numFmtId="0" fontId="24" fillId="0" borderId="33" xfId="0" applyFont="1" applyFill="1" applyBorder="1"/>
    <xf numFmtId="0" fontId="24" fillId="0" borderId="80" xfId="0" applyFont="1" applyBorder="1"/>
    <xf numFmtId="0" fontId="24" fillId="0" borderId="31" xfId="0" applyFont="1" applyBorder="1"/>
    <xf numFmtId="0" fontId="25" fillId="0" borderId="0" xfId="6" quotePrefix="1" applyFont="1" applyAlignment="1" applyProtection="1"/>
    <xf numFmtId="0" fontId="25" fillId="0" borderId="0" xfId="6" applyFont="1" applyAlignment="1" applyProtection="1"/>
    <xf numFmtId="0" fontId="27" fillId="0" borderId="0" xfId="6" applyFont="1" applyAlignment="1" applyProtection="1"/>
    <xf numFmtId="0" fontId="16" fillId="0" borderId="0" xfId="0" applyFont="1" applyFill="1" applyBorder="1"/>
    <xf numFmtId="0" fontId="27" fillId="0" borderId="0" xfId="6" quotePrefix="1" applyFont="1" applyAlignment="1" applyProtection="1"/>
    <xf numFmtId="0" fontId="24" fillId="0" borderId="73" xfId="0" applyFont="1" applyBorder="1"/>
    <xf numFmtId="0" fontId="24" fillId="0" borderId="0" xfId="0" applyFont="1" applyBorder="1"/>
    <xf numFmtId="0" fontId="24" fillId="0" borderId="21" xfId="0" applyFont="1" applyBorder="1"/>
    <xf numFmtId="0" fontId="24" fillId="0" borderId="33" xfId="0" applyFont="1" applyBorder="1"/>
    <xf numFmtId="0" fontId="25" fillId="0" borderId="0" xfId="6" quotePrefix="1" applyFont="1" applyFill="1" applyBorder="1" applyAlignment="1" applyProtection="1"/>
    <xf numFmtId="0" fontId="19" fillId="0" borderId="0" xfId="0" applyFont="1" applyAlignment="1">
      <alignment vertical="center"/>
    </xf>
    <xf numFmtId="0" fontId="18" fillId="0" borderId="0" xfId="0" applyFont="1" applyAlignment="1">
      <alignment horizontal="left" vertical="center"/>
    </xf>
    <xf numFmtId="0" fontId="28" fillId="0" borderId="0" xfId="6" applyFont="1" applyAlignment="1" applyProtection="1"/>
    <xf numFmtId="0" fontId="29" fillId="0" borderId="0" xfId="6" applyFont="1" applyAlignment="1" applyProtection="1"/>
    <xf numFmtId="0" fontId="30" fillId="0" borderId="0" xfId="6" applyFont="1" applyAlignment="1" applyProtection="1"/>
    <xf numFmtId="164" fontId="8" fillId="0" borderId="50" xfId="1" applyNumberFormat="1" applyFont="1" applyBorder="1"/>
    <xf numFmtId="3" fontId="31" fillId="0" borderId="10" xfId="0" applyNumberFormat="1" applyFont="1" applyFill="1" applyBorder="1" applyAlignment="1">
      <alignment horizontal="right" vertical="center"/>
    </xf>
    <xf numFmtId="3" fontId="31" fillId="0" borderId="10" xfId="0" applyNumberFormat="1" applyFont="1" applyBorder="1" applyAlignment="1">
      <alignment horizontal="right" vertical="center"/>
    </xf>
    <xf numFmtId="0" fontId="32" fillId="0" borderId="10" xfId="9" applyFont="1" applyBorder="1" applyAlignment="1">
      <alignment horizontal="center" vertical="center"/>
    </xf>
    <xf numFmtId="3" fontId="33" fillId="0" borderId="10" xfId="0" applyNumberFormat="1" applyFont="1" applyFill="1" applyBorder="1" applyAlignment="1">
      <alignment horizontal="right" vertical="center"/>
    </xf>
    <xf numFmtId="17" fontId="31" fillId="0" borderId="10" xfId="0" applyNumberFormat="1" applyFont="1" applyBorder="1" applyAlignment="1">
      <alignment horizontal="left" vertical="center"/>
    </xf>
    <xf numFmtId="17" fontId="34" fillId="3" borderId="10" xfId="0" applyNumberFormat="1" applyFont="1" applyFill="1" applyBorder="1" applyAlignment="1">
      <alignment horizontal="left" vertical="center"/>
    </xf>
    <xf numFmtId="3" fontId="31" fillId="3" borderId="10" xfId="0" applyNumberFormat="1" applyFont="1" applyFill="1" applyBorder="1" applyAlignment="1">
      <alignment horizontal="right" vertical="center"/>
    </xf>
    <xf numFmtId="0" fontId="34" fillId="10" borderId="10" xfId="0" applyFont="1" applyFill="1" applyBorder="1" applyAlignment="1">
      <alignment horizontal="left" vertical="center"/>
    </xf>
    <xf numFmtId="3" fontId="34" fillId="10" borderId="10" xfId="0" applyNumberFormat="1" applyFont="1" applyFill="1" applyBorder="1" applyAlignment="1">
      <alignment horizontal="right" vertical="center"/>
    </xf>
    <xf numFmtId="0" fontId="24" fillId="0" borderId="73" xfId="0" applyFont="1" applyBorder="1" applyAlignment="1">
      <alignment horizontal="left" vertical="top" wrapText="1"/>
    </xf>
    <xf numFmtId="0" fontId="24" fillId="0" borderId="0" xfId="0" applyFont="1" applyBorder="1" applyAlignment="1">
      <alignment horizontal="left" vertical="top" wrapText="1"/>
    </xf>
    <xf numFmtId="0" fontId="24" fillId="0" borderId="21" xfId="0" applyFont="1" applyBorder="1" applyAlignment="1">
      <alignment horizontal="left" vertical="top" wrapText="1"/>
    </xf>
    <xf numFmtId="0" fontId="1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164" fontId="3" fillId="5" borderId="4" xfId="3" applyNumberFormat="1" applyFont="1" applyFill="1" applyBorder="1" applyAlignment="1">
      <alignment horizontal="center" vertical="center" wrapText="1"/>
    </xf>
    <xf numFmtId="164" fontId="3" fillId="5" borderId="8" xfId="3" applyNumberFormat="1" applyFont="1" applyFill="1"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8" fillId="0" borderId="0" xfId="0" applyFont="1" applyAlignment="1">
      <alignment horizontal="left" vertical="top" wrapText="1"/>
    </xf>
    <xf numFmtId="164" fontId="3" fillId="5" borderId="23" xfId="3" applyNumberFormat="1" applyFont="1" applyFill="1" applyBorder="1" applyAlignment="1">
      <alignment horizontal="center" vertical="center" wrapText="1"/>
    </xf>
    <xf numFmtId="9" fontId="5" fillId="0" borderId="64" xfId="2" applyFont="1" applyFill="1" applyBorder="1" applyAlignment="1">
      <alignment horizontal="center" vertical="center" wrapText="1"/>
    </xf>
    <xf numFmtId="9" fontId="5" fillId="0" borderId="65" xfId="2" applyFont="1" applyFill="1" applyBorder="1" applyAlignment="1">
      <alignment horizontal="center" vertical="center" wrapText="1"/>
    </xf>
    <xf numFmtId="17" fontId="16" fillId="0" borderId="0" xfId="0" applyNumberFormat="1" applyFont="1" applyAlignment="1">
      <alignment horizontal="center"/>
    </xf>
    <xf numFmtId="0" fontId="5" fillId="0" borderId="40" xfId="0" applyFont="1" applyBorder="1" applyAlignment="1">
      <alignment horizontal="center"/>
    </xf>
    <xf numFmtId="0" fontId="5" fillId="0" borderId="28" xfId="0" applyFont="1" applyBorder="1" applyAlignment="1">
      <alignment horizontal="center"/>
    </xf>
    <xf numFmtId="0" fontId="5" fillId="0" borderId="27" xfId="0" applyFont="1" applyBorder="1" applyAlignment="1">
      <alignment horizontal="center"/>
    </xf>
    <xf numFmtId="0" fontId="5" fillId="0" borderId="30" xfId="0" applyFont="1" applyBorder="1" applyAlignment="1">
      <alignment horizontal="center"/>
    </xf>
    <xf numFmtId="0" fontId="26" fillId="0" borderId="0" xfId="0" applyFont="1" applyAlignment="1">
      <alignment horizontal="center"/>
    </xf>
    <xf numFmtId="9" fontId="5" fillId="0" borderId="1" xfId="4" applyNumberFormat="1" applyFont="1" applyBorder="1" applyAlignment="1">
      <alignment horizontal="center"/>
    </xf>
    <xf numFmtId="9" fontId="5" fillId="0" borderId="3" xfId="4" applyNumberFormat="1" applyFont="1" applyBorder="1" applyAlignment="1">
      <alignment horizontal="center"/>
    </xf>
    <xf numFmtId="164" fontId="3" fillId="5" borderId="19" xfId="3" applyNumberFormat="1" applyFont="1" applyFill="1" applyBorder="1" applyAlignment="1">
      <alignment horizontal="center" vertical="center" wrapText="1"/>
    </xf>
    <xf numFmtId="0" fontId="5" fillId="0" borderId="66" xfId="0" applyFont="1" applyBorder="1" applyAlignment="1">
      <alignment horizontal="center"/>
    </xf>
    <xf numFmtId="0" fontId="5" fillId="0" borderId="67"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5" fillId="0" borderId="71" xfId="0" applyFont="1" applyBorder="1" applyAlignment="1">
      <alignment horizontal="center"/>
    </xf>
    <xf numFmtId="0" fontId="5" fillId="0" borderId="68" xfId="0" applyFont="1" applyBorder="1" applyAlignment="1">
      <alignment horizontal="center"/>
    </xf>
    <xf numFmtId="164" fontId="3" fillId="5" borderId="10" xfId="5" applyNumberFormat="1" applyFont="1" applyFill="1" applyBorder="1" applyAlignment="1">
      <alignment horizontal="center" vertical="center" wrapText="1"/>
    </xf>
    <xf numFmtId="164" fontId="3" fillId="5" borderId="38" xfId="5" applyNumberFormat="1" applyFont="1" applyFill="1" applyBorder="1" applyAlignment="1">
      <alignment horizontal="center" vertical="center" wrapText="1"/>
    </xf>
    <xf numFmtId="164" fontId="3" fillId="5" borderId="50" xfId="5" applyNumberFormat="1" applyFont="1" applyFill="1" applyBorder="1" applyAlignment="1">
      <alignment horizontal="center" vertical="center" wrapText="1"/>
    </xf>
    <xf numFmtId="164" fontId="3" fillId="5" borderId="9" xfId="5" applyNumberFormat="1" applyFont="1" applyFill="1" applyBorder="1" applyAlignment="1">
      <alignment horizontal="center" vertical="center" wrapText="1"/>
    </xf>
    <xf numFmtId="164" fontId="26" fillId="0" borderId="0" xfId="5" applyNumberFormat="1" applyFont="1" applyFill="1" applyBorder="1" applyAlignment="1">
      <alignment horizontal="center" vertical="center"/>
    </xf>
    <xf numFmtId="164" fontId="3" fillId="5" borderId="32" xfId="5" applyNumberFormat="1" applyFont="1" applyFill="1" applyBorder="1" applyAlignment="1">
      <alignment horizontal="center" vertical="center" wrapText="1"/>
    </xf>
    <xf numFmtId="164" fontId="3" fillId="5" borderId="39" xfId="5" applyNumberFormat="1" applyFont="1" applyFill="1" applyBorder="1" applyAlignment="1">
      <alignment horizontal="center" vertical="center" wrapText="1"/>
    </xf>
    <xf numFmtId="0" fontId="24" fillId="0" borderId="33" xfId="0" applyFont="1" applyBorder="1" applyAlignment="1">
      <alignment horizontal="left" vertical="top" wrapText="1"/>
    </xf>
    <xf numFmtId="0" fontId="24" fillId="0" borderId="80" xfId="0" applyFont="1" applyBorder="1" applyAlignment="1">
      <alignment horizontal="left" vertical="top" wrapText="1"/>
    </xf>
    <xf numFmtId="0" fontId="24" fillId="0" borderId="31" xfId="0" applyFont="1" applyBorder="1" applyAlignment="1">
      <alignment horizontal="left" vertical="top" wrapText="1"/>
    </xf>
    <xf numFmtId="0" fontId="18" fillId="0" borderId="38" xfId="0" applyFont="1" applyBorder="1" applyAlignment="1">
      <alignment horizontal="center" vertical="center"/>
    </xf>
    <xf numFmtId="0" fontId="18" fillId="0" borderId="50" xfId="0" applyFont="1" applyBorder="1" applyAlignment="1">
      <alignment horizontal="center" vertical="center"/>
    </xf>
    <xf numFmtId="0" fontId="18" fillId="0" borderId="9" xfId="0" applyFont="1" applyBorder="1" applyAlignment="1">
      <alignment horizontal="center" vertical="center"/>
    </xf>
    <xf numFmtId="0" fontId="17" fillId="5" borderId="10" xfId="0" applyFont="1" applyFill="1" applyBorder="1" applyAlignment="1">
      <alignment horizontal="center" vertical="center" wrapText="1"/>
    </xf>
    <xf numFmtId="0" fontId="17" fillId="5" borderId="10" xfId="0" applyFont="1" applyFill="1" applyBorder="1" applyAlignment="1">
      <alignment horizontal="center" vertical="center"/>
    </xf>
    <xf numFmtId="0" fontId="3" fillId="5" borderId="10" xfId="0" applyFont="1" applyFill="1" applyBorder="1" applyAlignment="1">
      <alignment horizontal="center"/>
    </xf>
    <xf numFmtId="0" fontId="7" fillId="0" borderId="10" xfId="0" applyFont="1" applyBorder="1" applyAlignment="1">
      <alignment horizontal="center" vertical="center"/>
    </xf>
    <xf numFmtId="0" fontId="16" fillId="0" borderId="0" xfId="0" quotePrefix="1" applyFont="1" applyAlignment="1">
      <alignment horizontal="center"/>
    </xf>
    <xf numFmtId="0" fontId="7" fillId="7" borderId="10" xfId="0" applyFont="1" applyFill="1" applyBorder="1" applyAlignment="1">
      <alignment horizontal="center" vertical="center"/>
    </xf>
    <xf numFmtId="0" fontId="16" fillId="0" borderId="0" xfId="0" applyFont="1" applyAlignment="1">
      <alignment horizontal="center" vertical="top" wrapText="1"/>
    </xf>
    <xf numFmtId="0" fontId="3" fillId="5" borderId="10" xfId="0" applyNumberFormat="1"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0" xfId="0" applyFont="1" applyFill="1" applyBorder="1" applyAlignment="1">
      <alignment horizontal="center" vertical="center"/>
    </xf>
    <xf numFmtId="0" fontId="3" fillId="5" borderId="81"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vertical="center"/>
    </xf>
    <xf numFmtId="0" fontId="3" fillId="5" borderId="38" xfId="0" applyFont="1" applyFill="1" applyBorder="1" applyAlignment="1">
      <alignment horizontal="center" vertical="center" wrapText="1"/>
    </xf>
    <xf numFmtId="0" fontId="3" fillId="5" borderId="50"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39" xfId="0" applyNumberFormat="1" applyFont="1" applyFill="1" applyBorder="1" applyAlignment="1">
      <alignment horizontal="center" vertical="center" wrapText="1"/>
    </xf>
    <xf numFmtId="0" fontId="3" fillId="5" borderId="32" xfId="0" applyNumberFormat="1" applyFont="1" applyFill="1" applyBorder="1" applyAlignment="1">
      <alignment horizontal="center" vertical="center" wrapText="1"/>
    </xf>
    <xf numFmtId="17" fontId="7" fillId="3" borderId="38" xfId="0" applyNumberFormat="1" applyFont="1" applyFill="1" applyBorder="1" applyAlignment="1">
      <alignment horizontal="left"/>
    </xf>
    <xf numFmtId="17" fontId="7" fillId="3" borderId="50" xfId="0" applyNumberFormat="1" applyFont="1" applyFill="1" applyBorder="1" applyAlignment="1">
      <alignment horizontal="left"/>
    </xf>
    <xf numFmtId="17" fontId="7" fillId="3" borderId="9" xfId="0" applyNumberFormat="1" applyFont="1" applyFill="1" applyBorder="1" applyAlignment="1">
      <alignment horizontal="left"/>
    </xf>
    <xf numFmtId="0" fontId="7" fillId="3" borderId="38" xfId="0" applyNumberFormat="1" applyFont="1" applyFill="1" applyBorder="1" applyAlignment="1">
      <alignment horizontal="left"/>
    </xf>
    <xf numFmtId="0" fontId="7" fillId="3" borderId="50" xfId="0" applyNumberFormat="1" applyFont="1" applyFill="1" applyBorder="1" applyAlignment="1">
      <alignment horizontal="left"/>
    </xf>
    <xf numFmtId="0" fontId="7" fillId="3" borderId="9" xfId="0" applyNumberFormat="1" applyFont="1" applyFill="1" applyBorder="1" applyAlignment="1">
      <alignment horizontal="left"/>
    </xf>
    <xf numFmtId="17" fontId="7" fillId="12" borderId="10" xfId="0" applyNumberFormat="1" applyFont="1" applyFill="1" applyBorder="1" applyAlignment="1">
      <alignment horizontal="center"/>
    </xf>
    <xf numFmtId="0" fontId="3" fillId="5" borderId="39"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2"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7" fillId="0" borderId="39"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17" fillId="5" borderId="38" xfId="0" applyFont="1" applyFill="1" applyBorder="1" applyAlignment="1">
      <alignment horizontal="center" vertical="center"/>
    </xf>
    <xf numFmtId="0" fontId="17" fillId="5" borderId="9" xfId="0" applyFont="1" applyFill="1" applyBorder="1" applyAlignment="1">
      <alignment horizontal="center" vertical="center"/>
    </xf>
    <xf numFmtId="0" fontId="5" fillId="13" borderId="38" xfId="0" applyFont="1" applyFill="1" applyBorder="1" applyAlignment="1">
      <alignment horizontal="center" vertical="center"/>
    </xf>
    <xf numFmtId="0" fontId="5" fillId="13" borderId="50" xfId="0" applyFont="1" applyFill="1" applyBorder="1" applyAlignment="1">
      <alignment horizontal="center" vertical="center"/>
    </xf>
    <xf numFmtId="0" fontId="5" fillId="13" borderId="9" xfId="0" applyFont="1" applyFill="1" applyBorder="1" applyAlignment="1">
      <alignment horizontal="center" vertical="center"/>
    </xf>
    <xf numFmtId="0" fontId="17" fillId="5" borderId="39"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32"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9" xfId="0" applyFont="1" applyFill="1" applyBorder="1" applyAlignment="1">
      <alignment horizontal="center" vertical="center" wrapText="1"/>
    </xf>
  </cellXfs>
  <cellStyles count="10">
    <cellStyle name="Énfasis1" xfId="3" builtinId="29"/>
    <cellStyle name="Hipervínculo" xfId="6" builtinId="8"/>
    <cellStyle name="Hipervínculo 2" xfId="8"/>
    <cellStyle name="Millares" xfId="1" builtinId="3"/>
    <cellStyle name="Millares 2 3" xfId="5"/>
    <cellStyle name="Normal" xfId="0" builtinId="0"/>
    <cellStyle name="Normal 2" xfId="4"/>
    <cellStyle name="Normal 46" xfId="9"/>
    <cellStyle name="Porcentaje" xfId="2" builtinId="5"/>
    <cellStyle name="Porcentual 2" xfId="7"/>
  </cellStyles>
  <dxfs count="0"/>
  <tableStyles count="0" defaultTableStyle="TableStyleMedium2" defaultPivotStyle="PivotStyleLight16"/>
  <colors>
    <mruColors>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885825</xdr:colOff>
      <xdr:row>1</xdr:row>
      <xdr:rowOff>0</xdr:rowOff>
    </xdr:to>
    <xdr:pic>
      <xdr:nvPicPr>
        <xdr:cNvPr id="2" name="Imagen 1" descr="cid:image001.png@01CC8988.715F2480"/>
        <xdr:cNvPicPr/>
      </xdr:nvPicPr>
      <xdr:blipFill>
        <a:blip xmlns:r="http://schemas.openxmlformats.org/officeDocument/2006/relationships" r:embed="rId1"/>
        <a:srcRect/>
        <a:stretch>
          <a:fillRect/>
        </a:stretch>
      </xdr:blipFill>
      <xdr:spPr bwMode="auto">
        <a:xfrm>
          <a:off x="0" y="0"/>
          <a:ext cx="885825"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
  <sheetViews>
    <sheetView workbookViewId="0">
      <selection activeCell="B2" sqref="B2"/>
    </sheetView>
  </sheetViews>
  <sheetFormatPr baseColWidth="10" defaultRowHeight="15" x14ac:dyDescent="0.25"/>
  <sheetData>
    <row r="2" spans="1:2" x14ac:dyDescent="0.25">
      <c r="A2" t="s">
        <v>483</v>
      </c>
      <c r="B2" t="s">
        <v>627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4" width="8.5703125" style="189" bestFit="1" customWidth="1"/>
    <col min="5" max="6" width="8.5703125" style="189" customWidth="1"/>
    <col min="7" max="7" width="9.42578125" style="189" bestFit="1" customWidth="1"/>
    <col min="8" max="8" width="7.5703125" style="189" bestFit="1" customWidth="1"/>
    <col min="9" max="10" width="7.5703125" style="189" customWidth="1"/>
    <col min="11" max="11" width="9.7109375" style="189" customWidth="1"/>
    <col min="12" max="12" width="11.140625" style="189" customWidth="1"/>
    <col min="13" max="14" width="11.42578125" style="189"/>
    <col min="15" max="15" width="12.42578125" style="189" bestFit="1" customWidth="1"/>
    <col min="16" max="251" width="11.42578125" style="189"/>
    <col min="252" max="252" width="18.140625" style="189" customWidth="1"/>
    <col min="253" max="254" width="8.5703125" style="189" bestFit="1" customWidth="1"/>
    <col min="255" max="256" width="8.5703125" style="189" customWidth="1"/>
    <col min="257" max="257" width="9.42578125" style="189" bestFit="1" customWidth="1"/>
    <col min="258" max="258" width="7.5703125" style="189" bestFit="1" customWidth="1"/>
    <col min="259" max="260" width="7.5703125" style="189" customWidth="1"/>
    <col min="261" max="261" width="9.7109375" style="189" customWidth="1"/>
    <col min="262" max="267" width="0" style="189" hidden="1" customWidth="1"/>
    <col min="268" max="268" width="11.140625" style="189" customWidth="1"/>
    <col min="269" max="270" width="11.42578125" style="189"/>
    <col min="271" max="271" width="12.42578125" style="189" bestFit="1" customWidth="1"/>
    <col min="272" max="507" width="11.42578125" style="189"/>
    <col min="508" max="508" width="18.140625" style="189" customWidth="1"/>
    <col min="509" max="510" width="8.5703125" style="189" bestFit="1" customWidth="1"/>
    <col min="511" max="512" width="8.5703125" style="189" customWidth="1"/>
    <col min="513" max="513" width="9.42578125" style="189" bestFit="1" customWidth="1"/>
    <col min="514" max="514" width="7.5703125" style="189" bestFit="1" customWidth="1"/>
    <col min="515" max="516" width="7.5703125" style="189" customWidth="1"/>
    <col min="517" max="517" width="9.7109375" style="189" customWidth="1"/>
    <col min="518" max="523" width="0" style="189" hidden="1" customWidth="1"/>
    <col min="524" max="524" width="11.140625" style="189" customWidth="1"/>
    <col min="525" max="526" width="11.42578125" style="189"/>
    <col min="527" max="527" width="12.42578125" style="189" bestFit="1" customWidth="1"/>
    <col min="528" max="763" width="11.42578125" style="189"/>
    <col min="764" max="764" width="18.140625" style="189" customWidth="1"/>
    <col min="765" max="766" width="8.5703125" style="189" bestFit="1" customWidth="1"/>
    <col min="767" max="768" width="8.5703125" style="189" customWidth="1"/>
    <col min="769" max="769" width="9.42578125" style="189" bestFit="1" customWidth="1"/>
    <col min="770" max="770" width="7.5703125" style="189" bestFit="1" customWidth="1"/>
    <col min="771" max="772" width="7.5703125" style="189" customWidth="1"/>
    <col min="773" max="773" width="9.7109375" style="189" customWidth="1"/>
    <col min="774" max="779" width="0" style="189" hidden="1" customWidth="1"/>
    <col min="780" max="780" width="11.140625" style="189" customWidth="1"/>
    <col min="781" max="782" width="11.42578125" style="189"/>
    <col min="783" max="783" width="12.42578125" style="189" bestFit="1" customWidth="1"/>
    <col min="784" max="1019" width="11.42578125" style="189"/>
    <col min="1020" max="1020" width="18.140625" style="189" customWidth="1"/>
    <col min="1021" max="1022" width="8.5703125" style="189" bestFit="1" customWidth="1"/>
    <col min="1023" max="1024" width="8.5703125" style="189" customWidth="1"/>
    <col min="1025" max="1025" width="9.42578125" style="189" bestFit="1" customWidth="1"/>
    <col min="1026" max="1026" width="7.5703125" style="189" bestFit="1" customWidth="1"/>
    <col min="1027" max="1028" width="7.5703125" style="189" customWidth="1"/>
    <col min="1029" max="1029" width="9.7109375" style="189" customWidth="1"/>
    <col min="1030" max="1035" width="0" style="189" hidden="1" customWidth="1"/>
    <col min="1036" max="1036" width="11.140625" style="189" customWidth="1"/>
    <col min="1037" max="1038" width="11.42578125" style="189"/>
    <col min="1039" max="1039" width="12.42578125" style="189" bestFit="1" customWidth="1"/>
    <col min="1040" max="1275" width="11.42578125" style="189"/>
    <col min="1276" max="1276" width="18.140625" style="189" customWidth="1"/>
    <col min="1277" max="1278" width="8.5703125" style="189" bestFit="1" customWidth="1"/>
    <col min="1279" max="1280" width="8.5703125" style="189" customWidth="1"/>
    <col min="1281" max="1281" width="9.42578125" style="189" bestFit="1" customWidth="1"/>
    <col min="1282" max="1282" width="7.5703125" style="189" bestFit="1" customWidth="1"/>
    <col min="1283" max="1284" width="7.5703125" style="189" customWidth="1"/>
    <col min="1285" max="1285" width="9.7109375" style="189" customWidth="1"/>
    <col min="1286" max="1291" width="0" style="189" hidden="1" customWidth="1"/>
    <col min="1292" max="1292" width="11.140625" style="189" customWidth="1"/>
    <col min="1293" max="1294" width="11.42578125" style="189"/>
    <col min="1295" max="1295" width="12.42578125" style="189" bestFit="1" customWidth="1"/>
    <col min="1296" max="1531" width="11.42578125" style="189"/>
    <col min="1532" max="1532" width="18.140625" style="189" customWidth="1"/>
    <col min="1533" max="1534" width="8.5703125" style="189" bestFit="1" customWidth="1"/>
    <col min="1535" max="1536" width="8.5703125" style="189" customWidth="1"/>
    <col min="1537" max="1537" width="9.42578125" style="189" bestFit="1" customWidth="1"/>
    <col min="1538" max="1538" width="7.5703125" style="189" bestFit="1" customWidth="1"/>
    <col min="1539" max="1540" width="7.5703125" style="189" customWidth="1"/>
    <col min="1541" max="1541" width="9.7109375" style="189" customWidth="1"/>
    <col min="1542" max="1547" width="0" style="189" hidden="1" customWidth="1"/>
    <col min="1548" max="1548" width="11.140625" style="189" customWidth="1"/>
    <col min="1549" max="1550" width="11.42578125" style="189"/>
    <col min="1551" max="1551" width="12.42578125" style="189" bestFit="1" customWidth="1"/>
    <col min="1552" max="1787" width="11.42578125" style="189"/>
    <col min="1788" max="1788" width="18.140625" style="189" customWidth="1"/>
    <col min="1789" max="1790" width="8.5703125" style="189" bestFit="1" customWidth="1"/>
    <col min="1791" max="1792" width="8.5703125" style="189" customWidth="1"/>
    <col min="1793" max="1793" width="9.42578125" style="189" bestFit="1" customWidth="1"/>
    <col min="1794" max="1794" width="7.5703125" style="189" bestFit="1" customWidth="1"/>
    <col min="1795" max="1796" width="7.5703125" style="189" customWidth="1"/>
    <col min="1797" max="1797" width="9.7109375" style="189" customWidth="1"/>
    <col min="1798" max="1803" width="0" style="189" hidden="1" customWidth="1"/>
    <col min="1804" max="1804" width="11.140625" style="189" customWidth="1"/>
    <col min="1805" max="1806" width="11.42578125" style="189"/>
    <col min="1807" max="1807" width="12.42578125" style="189" bestFit="1" customWidth="1"/>
    <col min="1808" max="2043" width="11.42578125" style="189"/>
    <col min="2044" max="2044" width="18.140625" style="189" customWidth="1"/>
    <col min="2045" max="2046" width="8.5703125" style="189" bestFit="1" customWidth="1"/>
    <col min="2047" max="2048" width="8.5703125" style="189" customWidth="1"/>
    <col min="2049" max="2049" width="9.42578125" style="189" bestFit="1" customWidth="1"/>
    <col min="2050" max="2050" width="7.5703125" style="189" bestFit="1" customWidth="1"/>
    <col min="2051" max="2052" width="7.5703125" style="189" customWidth="1"/>
    <col min="2053" max="2053" width="9.7109375" style="189" customWidth="1"/>
    <col min="2054" max="2059" width="0" style="189" hidden="1" customWidth="1"/>
    <col min="2060" max="2060" width="11.140625" style="189" customWidth="1"/>
    <col min="2061" max="2062" width="11.42578125" style="189"/>
    <col min="2063" max="2063" width="12.42578125" style="189" bestFit="1" customWidth="1"/>
    <col min="2064" max="2299" width="11.42578125" style="189"/>
    <col min="2300" max="2300" width="18.140625" style="189" customWidth="1"/>
    <col min="2301" max="2302" width="8.5703125" style="189" bestFit="1" customWidth="1"/>
    <col min="2303" max="2304" width="8.5703125" style="189" customWidth="1"/>
    <col min="2305" max="2305" width="9.42578125" style="189" bestFit="1" customWidth="1"/>
    <col min="2306" max="2306" width="7.5703125" style="189" bestFit="1" customWidth="1"/>
    <col min="2307" max="2308" width="7.5703125" style="189" customWidth="1"/>
    <col min="2309" max="2309" width="9.7109375" style="189" customWidth="1"/>
    <col min="2310" max="2315" width="0" style="189" hidden="1" customWidth="1"/>
    <col min="2316" max="2316" width="11.140625" style="189" customWidth="1"/>
    <col min="2317" max="2318" width="11.42578125" style="189"/>
    <col min="2319" max="2319" width="12.42578125" style="189" bestFit="1" customWidth="1"/>
    <col min="2320" max="2555" width="11.42578125" style="189"/>
    <col min="2556" max="2556" width="18.140625" style="189" customWidth="1"/>
    <col min="2557" max="2558" width="8.5703125" style="189" bestFit="1" customWidth="1"/>
    <col min="2559" max="2560" width="8.5703125" style="189" customWidth="1"/>
    <col min="2561" max="2561" width="9.42578125" style="189" bestFit="1" customWidth="1"/>
    <col min="2562" max="2562" width="7.5703125" style="189" bestFit="1" customWidth="1"/>
    <col min="2563" max="2564" width="7.5703125" style="189" customWidth="1"/>
    <col min="2565" max="2565" width="9.7109375" style="189" customWidth="1"/>
    <col min="2566" max="2571" width="0" style="189" hidden="1" customWidth="1"/>
    <col min="2572" max="2572" width="11.140625" style="189" customWidth="1"/>
    <col min="2573" max="2574" width="11.42578125" style="189"/>
    <col min="2575" max="2575" width="12.42578125" style="189" bestFit="1" customWidth="1"/>
    <col min="2576" max="2811" width="11.42578125" style="189"/>
    <col min="2812" max="2812" width="18.140625" style="189" customWidth="1"/>
    <col min="2813" max="2814" width="8.5703125" style="189" bestFit="1" customWidth="1"/>
    <col min="2815" max="2816" width="8.5703125" style="189" customWidth="1"/>
    <col min="2817" max="2817" width="9.42578125" style="189" bestFit="1" customWidth="1"/>
    <col min="2818" max="2818" width="7.5703125" style="189" bestFit="1" customWidth="1"/>
    <col min="2819" max="2820" width="7.5703125" style="189" customWidth="1"/>
    <col min="2821" max="2821" width="9.7109375" style="189" customWidth="1"/>
    <col min="2822" max="2827" width="0" style="189" hidden="1" customWidth="1"/>
    <col min="2828" max="2828" width="11.140625" style="189" customWidth="1"/>
    <col min="2829" max="2830" width="11.42578125" style="189"/>
    <col min="2831" max="2831" width="12.42578125" style="189" bestFit="1" customWidth="1"/>
    <col min="2832" max="3067" width="11.42578125" style="189"/>
    <col min="3068" max="3068" width="18.140625" style="189" customWidth="1"/>
    <col min="3069" max="3070" width="8.5703125" style="189" bestFit="1" customWidth="1"/>
    <col min="3071" max="3072" width="8.5703125" style="189" customWidth="1"/>
    <col min="3073" max="3073" width="9.42578125" style="189" bestFit="1" customWidth="1"/>
    <col min="3074" max="3074" width="7.5703125" style="189" bestFit="1" customWidth="1"/>
    <col min="3075" max="3076" width="7.5703125" style="189" customWidth="1"/>
    <col min="3077" max="3077" width="9.7109375" style="189" customWidth="1"/>
    <col min="3078" max="3083" width="0" style="189" hidden="1" customWidth="1"/>
    <col min="3084" max="3084" width="11.140625" style="189" customWidth="1"/>
    <col min="3085" max="3086" width="11.42578125" style="189"/>
    <col min="3087" max="3087" width="12.42578125" style="189" bestFit="1" customWidth="1"/>
    <col min="3088" max="3323" width="11.42578125" style="189"/>
    <col min="3324" max="3324" width="18.140625" style="189" customWidth="1"/>
    <col min="3325" max="3326" width="8.5703125" style="189" bestFit="1" customWidth="1"/>
    <col min="3327" max="3328" width="8.5703125" style="189" customWidth="1"/>
    <col min="3329" max="3329" width="9.42578125" style="189" bestFit="1" customWidth="1"/>
    <col min="3330" max="3330" width="7.5703125" style="189" bestFit="1" customWidth="1"/>
    <col min="3331" max="3332" width="7.5703125" style="189" customWidth="1"/>
    <col min="3333" max="3333" width="9.7109375" style="189" customWidth="1"/>
    <col min="3334" max="3339" width="0" style="189" hidden="1" customWidth="1"/>
    <col min="3340" max="3340" width="11.140625" style="189" customWidth="1"/>
    <col min="3341" max="3342" width="11.42578125" style="189"/>
    <col min="3343" max="3343" width="12.42578125" style="189" bestFit="1" customWidth="1"/>
    <col min="3344" max="3579" width="11.42578125" style="189"/>
    <col min="3580" max="3580" width="18.140625" style="189" customWidth="1"/>
    <col min="3581" max="3582" width="8.5703125" style="189" bestFit="1" customWidth="1"/>
    <col min="3583" max="3584" width="8.5703125" style="189" customWidth="1"/>
    <col min="3585" max="3585" width="9.42578125" style="189" bestFit="1" customWidth="1"/>
    <col min="3586" max="3586" width="7.5703125" style="189" bestFit="1" customWidth="1"/>
    <col min="3587" max="3588" width="7.5703125" style="189" customWidth="1"/>
    <col min="3589" max="3589" width="9.7109375" style="189" customWidth="1"/>
    <col min="3590" max="3595" width="0" style="189" hidden="1" customWidth="1"/>
    <col min="3596" max="3596" width="11.140625" style="189" customWidth="1"/>
    <col min="3597" max="3598" width="11.42578125" style="189"/>
    <col min="3599" max="3599" width="12.42578125" style="189" bestFit="1" customWidth="1"/>
    <col min="3600" max="3835" width="11.42578125" style="189"/>
    <col min="3836" max="3836" width="18.140625" style="189" customWidth="1"/>
    <col min="3837" max="3838" width="8.5703125" style="189" bestFit="1" customWidth="1"/>
    <col min="3839" max="3840" width="8.5703125" style="189" customWidth="1"/>
    <col min="3841" max="3841" width="9.42578125" style="189" bestFit="1" customWidth="1"/>
    <col min="3842" max="3842" width="7.5703125" style="189" bestFit="1" customWidth="1"/>
    <col min="3843" max="3844" width="7.5703125" style="189" customWidth="1"/>
    <col min="3845" max="3845" width="9.7109375" style="189" customWidth="1"/>
    <col min="3846" max="3851" width="0" style="189" hidden="1" customWidth="1"/>
    <col min="3852" max="3852" width="11.140625" style="189" customWidth="1"/>
    <col min="3853" max="3854" width="11.42578125" style="189"/>
    <col min="3855" max="3855" width="12.42578125" style="189" bestFit="1" customWidth="1"/>
    <col min="3856" max="4091" width="11.42578125" style="189"/>
    <col min="4092" max="4092" width="18.140625" style="189" customWidth="1"/>
    <col min="4093" max="4094" width="8.5703125" style="189" bestFit="1" customWidth="1"/>
    <col min="4095" max="4096" width="8.5703125" style="189" customWidth="1"/>
    <col min="4097" max="4097" width="9.42578125" style="189" bestFit="1" customWidth="1"/>
    <col min="4098" max="4098" width="7.5703125" style="189" bestFit="1" customWidth="1"/>
    <col min="4099" max="4100" width="7.5703125" style="189" customWidth="1"/>
    <col min="4101" max="4101" width="9.7109375" style="189" customWidth="1"/>
    <col min="4102" max="4107" width="0" style="189" hidden="1" customWidth="1"/>
    <col min="4108" max="4108" width="11.140625" style="189" customWidth="1"/>
    <col min="4109" max="4110" width="11.42578125" style="189"/>
    <col min="4111" max="4111" width="12.42578125" style="189" bestFit="1" customWidth="1"/>
    <col min="4112" max="4347" width="11.42578125" style="189"/>
    <col min="4348" max="4348" width="18.140625" style="189" customWidth="1"/>
    <col min="4349" max="4350" width="8.5703125" style="189" bestFit="1" customWidth="1"/>
    <col min="4351" max="4352" width="8.5703125" style="189" customWidth="1"/>
    <col min="4353" max="4353" width="9.42578125" style="189" bestFit="1" customWidth="1"/>
    <col min="4354" max="4354" width="7.5703125" style="189" bestFit="1" customWidth="1"/>
    <col min="4355" max="4356" width="7.5703125" style="189" customWidth="1"/>
    <col min="4357" max="4357" width="9.7109375" style="189" customWidth="1"/>
    <col min="4358" max="4363" width="0" style="189" hidden="1" customWidth="1"/>
    <col min="4364" max="4364" width="11.140625" style="189" customWidth="1"/>
    <col min="4365" max="4366" width="11.42578125" style="189"/>
    <col min="4367" max="4367" width="12.42578125" style="189" bestFit="1" customWidth="1"/>
    <col min="4368" max="4603" width="11.42578125" style="189"/>
    <col min="4604" max="4604" width="18.140625" style="189" customWidth="1"/>
    <col min="4605" max="4606" width="8.5703125" style="189" bestFit="1" customWidth="1"/>
    <col min="4607" max="4608" width="8.5703125" style="189" customWidth="1"/>
    <col min="4609" max="4609" width="9.42578125" style="189" bestFit="1" customWidth="1"/>
    <col min="4610" max="4610" width="7.5703125" style="189" bestFit="1" customWidth="1"/>
    <col min="4611" max="4612" width="7.5703125" style="189" customWidth="1"/>
    <col min="4613" max="4613" width="9.7109375" style="189" customWidth="1"/>
    <col min="4614" max="4619" width="0" style="189" hidden="1" customWidth="1"/>
    <col min="4620" max="4620" width="11.140625" style="189" customWidth="1"/>
    <col min="4621" max="4622" width="11.42578125" style="189"/>
    <col min="4623" max="4623" width="12.42578125" style="189" bestFit="1" customWidth="1"/>
    <col min="4624" max="4859" width="11.42578125" style="189"/>
    <col min="4860" max="4860" width="18.140625" style="189" customWidth="1"/>
    <col min="4861" max="4862" width="8.5703125" style="189" bestFit="1" customWidth="1"/>
    <col min="4863" max="4864" width="8.5703125" style="189" customWidth="1"/>
    <col min="4865" max="4865" width="9.42578125" style="189" bestFit="1" customWidth="1"/>
    <col min="4866" max="4866" width="7.5703125" style="189" bestFit="1" customWidth="1"/>
    <col min="4867" max="4868" width="7.5703125" style="189" customWidth="1"/>
    <col min="4869" max="4869" width="9.7109375" style="189" customWidth="1"/>
    <col min="4870" max="4875" width="0" style="189" hidden="1" customWidth="1"/>
    <col min="4876" max="4876" width="11.140625" style="189" customWidth="1"/>
    <col min="4877" max="4878" width="11.42578125" style="189"/>
    <col min="4879" max="4879" width="12.42578125" style="189" bestFit="1" customWidth="1"/>
    <col min="4880" max="5115" width="11.42578125" style="189"/>
    <col min="5116" max="5116" width="18.140625" style="189" customWidth="1"/>
    <col min="5117" max="5118" width="8.5703125" style="189" bestFit="1" customWidth="1"/>
    <col min="5119" max="5120" width="8.5703125" style="189" customWidth="1"/>
    <col min="5121" max="5121" width="9.42578125" style="189" bestFit="1" customWidth="1"/>
    <col min="5122" max="5122" width="7.5703125" style="189" bestFit="1" customWidth="1"/>
    <col min="5123" max="5124" width="7.5703125" style="189" customWidth="1"/>
    <col min="5125" max="5125" width="9.7109375" style="189" customWidth="1"/>
    <col min="5126" max="5131" width="0" style="189" hidden="1" customWidth="1"/>
    <col min="5132" max="5132" width="11.140625" style="189" customWidth="1"/>
    <col min="5133" max="5134" width="11.42578125" style="189"/>
    <col min="5135" max="5135" width="12.42578125" style="189" bestFit="1" customWidth="1"/>
    <col min="5136" max="5371" width="11.42578125" style="189"/>
    <col min="5372" max="5372" width="18.140625" style="189" customWidth="1"/>
    <col min="5373" max="5374" width="8.5703125" style="189" bestFit="1" customWidth="1"/>
    <col min="5375" max="5376" width="8.5703125" style="189" customWidth="1"/>
    <col min="5377" max="5377" width="9.42578125" style="189" bestFit="1" customWidth="1"/>
    <col min="5378" max="5378" width="7.5703125" style="189" bestFit="1" customWidth="1"/>
    <col min="5379" max="5380" width="7.5703125" style="189" customWidth="1"/>
    <col min="5381" max="5381" width="9.7109375" style="189" customWidth="1"/>
    <col min="5382" max="5387" width="0" style="189" hidden="1" customWidth="1"/>
    <col min="5388" max="5388" width="11.140625" style="189" customWidth="1"/>
    <col min="5389" max="5390" width="11.42578125" style="189"/>
    <col min="5391" max="5391" width="12.42578125" style="189" bestFit="1" customWidth="1"/>
    <col min="5392" max="5627" width="11.42578125" style="189"/>
    <col min="5628" max="5628" width="18.140625" style="189" customWidth="1"/>
    <col min="5629" max="5630" width="8.5703125" style="189" bestFit="1" customWidth="1"/>
    <col min="5631" max="5632" width="8.5703125" style="189" customWidth="1"/>
    <col min="5633" max="5633" width="9.42578125" style="189" bestFit="1" customWidth="1"/>
    <col min="5634" max="5634" width="7.5703125" style="189" bestFit="1" customWidth="1"/>
    <col min="5635" max="5636" width="7.5703125" style="189" customWidth="1"/>
    <col min="5637" max="5637" width="9.7109375" style="189" customWidth="1"/>
    <col min="5638" max="5643" width="0" style="189" hidden="1" customWidth="1"/>
    <col min="5644" max="5644" width="11.140625" style="189" customWidth="1"/>
    <col min="5645" max="5646" width="11.42578125" style="189"/>
    <col min="5647" max="5647" width="12.42578125" style="189" bestFit="1" customWidth="1"/>
    <col min="5648" max="5883" width="11.42578125" style="189"/>
    <col min="5884" max="5884" width="18.140625" style="189" customWidth="1"/>
    <col min="5885" max="5886" width="8.5703125" style="189" bestFit="1" customWidth="1"/>
    <col min="5887" max="5888" width="8.5703125" style="189" customWidth="1"/>
    <col min="5889" max="5889" width="9.42578125" style="189" bestFit="1" customWidth="1"/>
    <col min="5890" max="5890" width="7.5703125" style="189" bestFit="1" customWidth="1"/>
    <col min="5891" max="5892" width="7.5703125" style="189" customWidth="1"/>
    <col min="5893" max="5893" width="9.7109375" style="189" customWidth="1"/>
    <col min="5894" max="5899" width="0" style="189" hidden="1" customWidth="1"/>
    <col min="5900" max="5900" width="11.140625" style="189" customWidth="1"/>
    <col min="5901" max="5902" width="11.42578125" style="189"/>
    <col min="5903" max="5903" width="12.42578125" style="189" bestFit="1" customWidth="1"/>
    <col min="5904" max="6139" width="11.42578125" style="189"/>
    <col min="6140" max="6140" width="18.140625" style="189" customWidth="1"/>
    <col min="6141" max="6142" width="8.5703125" style="189" bestFit="1" customWidth="1"/>
    <col min="6143" max="6144" width="8.5703125" style="189" customWidth="1"/>
    <col min="6145" max="6145" width="9.42578125" style="189" bestFit="1" customWidth="1"/>
    <col min="6146" max="6146" width="7.5703125" style="189" bestFit="1" customWidth="1"/>
    <col min="6147" max="6148" width="7.5703125" style="189" customWidth="1"/>
    <col min="6149" max="6149" width="9.7109375" style="189" customWidth="1"/>
    <col min="6150" max="6155" width="0" style="189" hidden="1" customWidth="1"/>
    <col min="6156" max="6156" width="11.140625" style="189" customWidth="1"/>
    <col min="6157" max="6158" width="11.42578125" style="189"/>
    <col min="6159" max="6159" width="12.42578125" style="189" bestFit="1" customWidth="1"/>
    <col min="6160" max="6395" width="11.42578125" style="189"/>
    <col min="6396" max="6396" width="18.140625" style="189" customWidth="1"/>
    <col min="6397" max="6398" width="8.5703125" style="189" bestFit="1" customWidth="1"/>
    <col min="6399" max="6400" width="8.5703125" style="189" customWidth="1"/>
    <col min="6401" max="6401" width="9.42578125" style="189" bestFit="1" customWidth="1"/>
    <col min="6402" max="6402" width="7.5703125" style="189" bestFit="1" customWidth="1"/>
    <col min="6403" max="6404" width="7.5703125" style="189" customWidth="1"/>
    <col min="6405" max="6405" width="9.7109375" style="189" customWidth="1"/>
    <col min="6406" max="6411" width="0" style="189" hidden="1" customWidth="1"/>
    <col min="6412" max="6412" width="11.140625" style="189" customWidth="1"/>
    <col min="6413" max="6414" width="11.42578125" style="189"/>
    <col min="6415" max="6415" width="12.42578125" style="189" bestFit="1" customWidth="1"/>
    <col min="6416" max="6651" width="11.42578125" style="189"/>
    <col min="6652" max="6652" width="18.140625" style="189" customWidth="1"/>
    <col min="6653" max="6654" width="8.5703125" style="189" bestFit="1" customWidth="1"/>
    <col min="6655" max="6656" width="8.5703125" style="189" customWidth="1"/>
    <col min="6657" max="6657" width="9.42578125" style="189" bestFit="1" customWidth="1"/>
    <col min="6658" max="6658" width="7.5703125" style="189" bestFit="1" customWidth="1"/>
    <col min="6659" max="6660" width="7.5703125" style="189" customWidth="1"/>
    <col min="6661" max="6661" width="9.7109375" style="189" customWidth="1"/>
    <col min="6662" max="6667" width="0" style="189" hidden="1" customWidth="1"/>
    <col min="6668" max="6668" width="11.140625" style="189" customWidth="1"/>
    <col min="6669" max="6670" width="11.42578125" style="189"/>
    <col min="6671" max="6671" width="12.42578125" style="189" bestFit="1" customWidth="1"/>
    <col min="6672" max="6907" width="11.42578125" style="189"/>
    <col min="6908" max="6908" width="18.140625" style="189" customWidth="1"/>
    <col min="6909" max="6910" width="8.5703125" style="189" bestFit="1" customWidth="1"/>
    <col min="6911" max="6912" width="8.5703125" style="189" customWidth="1"/>
    <col min="6913" max="6913" width="9.42578125" style="189" bestFit="1" customWidth="1"/>
    <col min="6914" max="6914" width="7.5703125" style="189" bestFit="1" customWidth="1"/>
    <col min="6915" max="6916" width="7.5703125" style="189" customWidth="1"/>
    <col min="6917" max="6917" width="9.7109375" style="189" customWidth="1"/>
    <col min="6918" max="6923" width="0" style="189" hidden="1" customWidth="1"/>
    <col min="6924" max="6924" width="11.140625" style="189" customWidth="1"/>
    <col min="6925" max="6926" width="11.42578125" style="189"/>
    <col min="6927" max="6927" width="12.42578125" style="189" bestFit="1" customWidth="1"/>
    <col min="6928" max="7163" width="11.42578125" style="189"/>
    <col min="7164" max="7164" width="18.140625" style="189" customWidth="1"/>
    <col min="7165" max="7166" width="8.5703125" style="189" bestFit="1" customWidth="1"/>
    <col min="7167" max="7168" width="8.5703125" style="189" customWidth="1"/>
    <col min="7169" max="7169" width="9.42578125" style="189" bestFit="1" customWidth="1"/>
    <col min="7170" max="7170" width="7.5703125" style="189" bestFit="1" customWidth="1"/>
    <col min="7171" max="7172" width="7.5703125" style="189" customWidth="1"/>
    <col min="7173" max="7173" width="9.7109375" style="189" customWidth="1"/>
    <col min="7174" max="7179" width="0" style="189" hidden="1" customWidth="1"/>
    <col min="7180" max="7180" width="11.140625" style="189" customWidth="1"/>
    <col min="7181" max="7182" width="11.42578125" style="189"/>
    <col min="7183" max="7183" width="12.42578125" style="189" bestFit="1" customWidth="1"/>
    <col min="7184" max="7419" width="11.42578125" style="189"/>
    <col min="7420" max="7420" width="18.140625" style="189" customWidth="1"/>
    <col min="7421" max="7422" width="8.5703125" style="189" bestFit="1" customWidth="1"/>
    <col min="7423" max="7424" width="8.5703125" style="189" customWidth="1"/>
    <col min="7425" max="7425" width="9.42578125" style="189" bestFit="1" customWidth="1"/>
    <col min="7426" max="7426" width="7.5703125" style="189" bestFit="1" customWidth="1"/>
    <col min="7427" max="7428" width="7.5703125" style="189" customWidth="1"/>
    <col min="7429" max="7429" width="9.7109375" style="189" customWidth="1"/>
    <col min="7430" max="7435" width="0" style="189" hidden="1" customWidth="1"/>
    <col min="7436" max="7436" width="11.140625" style="189" customWidth="1"/>
    <col min="7437" max="7438" width="11.42578125" style="189"/>
    <col min="7439" max="7439" width="12.42578125" style="189" bestFit="1" customWidth="1"/>
    <col min="7440" max="7675" width="11.42578125" style="189"/>
    <col min="7676" max="7676" width="18.140625" style="189" customWidth="1"/>
    <col min="7677" max="7678" width="8.5703125" style="189" bestFit="1" customWidth="1"/>
    <col min="7679" max="7680" width="8.5703125" style="189" customWidth="1"/>
    <col min="7681" max="7681" width="9.42578125" style="189" bestFit="1" customWidth="1"/>
    <col min="7682" max="7682" width="7.5703125" style="189" bestFit="1" customWidth="1"/>
    <col min="7683" max="7684" width="7.5703125" style="189" customWidth="1"/>
    <col min="7685" max="7685" width="9.7109375" style="189" customWidth="1"/>
    <col min="7686" max="7691" width="0" style="189" hidden="1" customWidth="1"/>
    <col min="7692" max="7692" width="11.140625" style="189" customWidth="1"/>
    <col min="7693" max="7694" width="11.42578125" style="189"/>
    <col min="7695" max="7695" width="12.42578125" style="189" bestFit="1" customWidth="1"/>
    <col min="7696" max="7931" width="11.42578125" style="189"/>
    <col min="7932" max="7932" width="18.140625" style="189" customWidth="1"/>
    <col min="7933" max="7934" width="8.5703125" style="189" bestFit="1" customWidth="1"/>
    <col min="7935" max="7936" width="8.5703125" style="189" customWidth="1"/>
    <col min="7937" max="7937" width="9.42578125" style="189" bestFit="1" customWidth="1"/>
    <col min="7938" max="7938" width="7.5703125" style="189" bestFit="1" customWidth="1"/>
    <col min="7939" max="7940" width="7.5703125" style="189" customWidth="1"/>
    <col min="7941" max="7941" width="9.7109375" style="189" customWidth="1"/>
    <col min="7942" max="7947" width="0" style="189" hidden="1" customWidth="1"/>
    <col min="7948" max="7948" width="11.140625" style="189" customWidth="1"/>
    <col min="7949" max="7950" width="11.42578125" style="189"/>
    <col min="7951" max="7951" width="12.42578125" style="189" bestFit="1" customWidth="1"/>
    <col min="7952" max="8187" width="11.42578125" style="189"/>
    <col min="8188" max="8188" width="18.140625" style="189" customWidth="1"/>
    <col min="8189" max="8190" width="8.5703125" style="189" bestFit="1" customWidth="1"/>
    <col min="8191" max="8192" width="8.5703125" style="189" customWidth="1"/>
    <col min="8193" max="8193" width="9.42578125" style="189" bestFit="1" customWidth="1"/>
    <col min="8194" max="8194" width="7.5703125" style="189" bestFit="1" customWidth="1"/>
    <col min="8195" max="8196" width="7.5703125" style="189" customWidth="1"/>
    <col min="8197" max="8197" width="9.7109375" style="189" customWidth="1"/>
    <col min="8198" max="8203" width="0" style="189" hidden="1" customWidth="1"/>
    <col min="8204" max="8204" width="11.140625" style="189" customWidth="1"/>
    <col min="8205" max="8206" width="11.42578125" style="189"/>
    <col min="8207" max="8207" width="12.42578125" style="189" bestFit="1" customWidth="1"/>
    <col min="8208" max="8443" width="11.42578125" style="189"/>
    <col min="8444" max="8444" width="18.140625" style="189" customWidth="1"/>
    <col min="8445" max="8446" width="8.5703125" style="189" bestFit="1" customWidth="1"/>
    <col min="8447" max="8448" width="8.5703125" style="189" customWidth="1"/>
    <col min="8449" max="8449" width="9.42578125" style="189" bestFit="1" customWidth="1"/>
    <col min="8450" max="8450" width="7.5703125" style="189" bestFit="1" customWidth="1"/>
    <col min="8451" max="8452" width="7.5703125" style="189" customWidth="1"/>
    <col min="8453" max="8453" width="9.7109375" style="189" customWidth="1"/>
    <col min="8454" max="8459" width="0" style="189" hidden="1" customWidth="1"/>
    <col min="8460" max="8460" width="11.140625" style="189" customWidth="1"/>
    <col min="8461" max="8462" width="11.42578125" style="189"/>
    <col min="8463" max="8463" width="12.42578125" style="189" bestFit="1" customWidth="1"/>
    <col min="8464" max="8699" width="11.42578125" style="189"/>
    <col min="8700" max="8700" width="18.140625" style="189" customWidth="1"/>
    <col min="8701" max="8702" width="8.5703125" style="189" bestFit="1" customWidth="1"/>
    <col min="8703" max="8704" width="8.5703125" style="189" customWidth="1"/>
    <col min="8705" max="8705" width="9.42578125" style="189" bestFit="1" customWidth="1"/>
    <col min="8706" max="8706" width="7.5703125" style="189" bestFit="1" customWidth="1"/>
    <col min="8707" max="8708" width="7.5703125" style="189" customWidth="1"/>
    <col min="8709" max="8709" width="9.7109375" style="189" customWidth="1"/>
    <col min="8710" max="8715" width="0" style="189" hidden="1" customWidth="1"/>
    <col min="8716" max="8716" width="11.140625" style="189" customWidth="1"/>
    <col min="8717" max="8718" width="11.42578125" style="189"/>
    <col min="8719" max="8719" width="12.42578125" style="189" bestFit="1" customWidth="1"/>
    <col min="8720" max="8955" width="11.42578125" style="189"/>
    <col min="8956" max="8956" width="18.140625" style="189" customWidth="1"/>
    <col min="8957" max="8958" width="8.5703125" style="189" bestFit="1" customWidth="1"/>
    <col min="8959" max="8960" width="8.5703125" style="189" customWidth="1"/>
    <col min="8961" max="8961" width="9.42578125" style="189" bestFit="1" customWidth="1"/>
    <col min="8962" max="8962" width="7.5703125" style="189" bestFit="1" customWidth="1"/>
    <col min="8963" max="8964" width="7.5703125" style="189" customWidth="1"/>
    <col min="8965" max="8965" width="9.7109375" style="189" customWidth="1"/>
    <col min="8966" max="8971" width="0" style="189" hidden="1" customWidth="1"/>
    <col min="8972" max="8972" width="11.140625" style="189" customWidth="1"/>
    <col min="8973" max="8974" width="11.42578125" style="189"/>
    <col min="8975" max="8975" width="12.42578125" style="189" bestFit="1" customWidth="1"/>
    <col min="8976" max="9211" width="11.42578125" style="189"/>
    <col min="9212" max="9212" width="18.140625" style="189" customWidth="1"/>
    <col min="9213" max="9214" width="8.5703125" style="189" bestFit="1" customWidth="1"/>
    <col min="9215" max="9216" width="8.5703125" style="189" customWidth="1"/>
    <col min="9217" max="9217" width="9.42578125" style="189" bestFit="1" customWidth="1"/>
    <col min="9218" max="9218" width="7.5703125" style="189" bestFit="1" customWidth="1"/>
    <col min="9219" max="9220" width="7.5703125" style="189" customWidth="1"/>
    <col min="9221" max="9221" width="9.7109375" style="189" customWidth="1"/>
    <col min="9222" max="9227" width="0" style="189" hidden="1" customWidth="1"/>
    <col min="9228" max="9228" width="11.140625" style="189" customWidth="1"/>
    <col min="9229" max="9230" width="11.42578125" style="189"/>
    <col min="9231" max="9231" width="12.42578125" style="189" bestFit="1" customWidth="1"/>
    <col min="9232" max="9467" width="11.42578125" style="189"/>
    <col min="9468" max="9468" width="18.140625" style="189" customWidth="1"/>
    <col min="9469" max="9470" width="8.5703125" style="189" bestFit="1" customWidth="1"/>
    <col min="9471" max="9472" width="8.5703125" style="189" customWidth="1"/>
    <col min="9473" max="9473" width="9.42578125" style="189" bestFit="1" customWidth="1"/>
    <col min="9474" max="9474" width="7.5703125" style="189" bestFit="1" customWidth="1"/>
    <col min="9475" max="9476" width="7.5703125" style="189" customWidth="1"/>
    <col min="9477" max="9477" width="9.7109375" style="189" customWidth="1"/>
    <col min="9478" max="9483" width="0" style="189" hidden="1" customWidth="1"/>
    <col min="9484" max="9484" width="11.140625" style="189" customWidth="1"/>
    <col min="9485" max="9486" width="11.42578125" style="189"/>
    <col min="9487" max="9487" width="12.42578125" style="189" bestFit="1" customWidth="1"/>
    <col min="9488" max="9723" width="11.42578125" style="189"/>
    <col min="9724" max="9724" width="18.140625" style="189" customWidth="1"/>
    <col min="9725" max="9726" width="8.5703125" style="189" bestFit="1" customWidth="1"/>
    <col min="9727" max="9728" width="8.5703125" style="189" customWidth="1"/>
    <col min="9729" max="9729" width="9.42578125" style="189" bestFit="1" customWidth="1"/>
    <col min="9730" max="9730" width="7.5703125" style="189" bestFit="1" customWidth="1"/>
    <col min="9731" max="9732" width="7.5703125" style="189" customWidth="1"/>
    <col min="9733" max="9733" width="9.7109375" style="189" customWidth="1"/>
    <col min="9734" max="9739" width="0" style="189" hidden="1" customWidth="1"/>
    <col min="9740" max="9740" width="11.140625" style="189" customWidth="1"/>
    <col min="9741" max="9742" width="11.42578125" style="189"/>
    <col min="9743" max="9743" width="12.42578125" style="189" bestFit="1" customWidth="1"/>
    <col min="9744" max="9979" width="11.42578125" style="189"/>
    <col min="9980" max="9980" width="18.140625" style="189" customWidth="1"/>
    <col min="9981" max="9982" width="8.5703125" style="189" bestFit="1" customWidth="1"/>
    <col min="9983" max="9984" width="8.5703125" style="189" customWidth="1"/>
    <col min="9985" max="9985" width="9.42578125" style="189" bestFit="1" customWidth="1"/>
    <col min="9986" max="9986" width="7.5703125" style="189" bestFit="1" customWidth="1"/>
    <col min="9987" max="9988" width="7.5703125" style="189" customWidth="1"/>
    <col min="9989" max="9989" width="9.7109375" style="189" customWidth="1"/>
    <col min="9990" max="9995" width="0" style="189" hidden="1" customWidth="1"/>
    <col min="9996" max="9996" width="11.140625" style="189" customWidth="1"/>
    <col min="9997" max="9998" width="11.42578125" style="189"/>
    <col min="9999" max="9999" width="12.42578125" style="189" bestFit="1" customWidth="1"/>
    <col min="10000" max="10235" width="11.42578125" style="189"/>
    <col min="10236" max="10236" width="18.140625" style="189" customWidth="1"/>
    <col min="10237" max="10238" width="8.5703125" style="189" bestFit="1" customWidth="1"/>
    <col min="10239" max="10240" width="8.5703125" style="189" customWidth="1"/>
    <col min="10241" max="10241" width="9.42578125" style="189" bestFit="1" customWidth="1"/>
    <col min="10242" max="10242" width="7.5703125" style="189" bestFit="1" customWidth="1"/>
    <col min="10243" max="10244" width="7.5703125" style="189" customWidth="1"/>
    <col min="10245" max="10245" width="9.7109375" style="189" customWidth="1"/>
    <col min="10246" max="10251" width="0" style="189" hidden="1" customWidth="1"/>
    <col min="10252" max="10252" width="11.140625" style="189" customWidth="1"/>
    <col min="10253" max="10254" width="11.42578125" style="189"/>
    <col min="10255" max="10255" width="12.42578125" style="189" bestFit="1" customWidth="1"/>
    <col min="10256" max="10491" width="11.42578125" style="189"/>
    <col min="10492" max="10492" width="18.140625" style="189" customWidth="1"/>
    <col min="10493" max="10494" width="8.5703125" style="189" bestFit="1" customWidth="1"/>
    <col min="10495" max="10496" width="8.5703125" style="189" customWidth="1"/>
    <col min="10497" max="10497" width="9.42578125" style="189" bestFit="1" customWidth="1"/>
    <col min="10498" max="10498" width="7.5703125" style="189" bestFit="1" customWidth="1"/>
    <col min="10499" max="10500" width="7.5703125" style="189" customWidth="1"/>
    <col min="10501" max="10501" width="9.7109375" style="189" customWidth="1"/>
    <col min="10502" max="10507" width="0" style="189" hidden="1" customWidth="1"/>
    <col min="10508" max="10508" width="11.140625" style="189" customWidth="1"/>
    <col min="10509" max="10510" width="11.42578125" style="189"/>
    <col min="10511" max="10511" width="12.42578125" style="189" bestFit="1" customWidth="1"/>
    <col min="10512" max="10747" width="11.42578125" style="189"/>
    <col min="10748" max="10748" width="18.140625" style="189" customWidth="1"/>
    <col min="10749" max="10750" width="8.5703125" style="189" bestFit="1" customWidth="1"/>
    <col min="10751" max="10752" width="8.5703125" style="189" customWidth="1"/>
    <col min="10753" max="10753" width="9.42578125" style="189" bestFit="1" customWidth="1"/>
    <col min="10754" max="10754" width="7.5703125" style="189" bestFit="1" customWidth="1"/>
    <col min="10755" max="10756" width="7.5703125" style="189" customWidth="1"/>
    <col min="10757" max="10757" width="9.7109375" style="189" customWidth="1"/>
    <col min="10758" max="10763" width="0" style="189" hidden="1" customWidth="1"/>
    <col min="10764" max="10764" width="11.140625" style="189" customWidth="1"/>
    <col min="10765" max="10766" width="11.42578125" style="189"/>
    <col min="10767" max="10767" width="12.42578125" style="189" bestFit="1" customWidth="1"/>
    <col min="10768" max="11003" width="11.42578125" style="189"/>
    <col min="11004" max="11004" width="18.140625" style="189" customWidth="1"/>
    <col min="11005" max="11006" width="8.5703125" style="189" bestFit="1" customWidth="1"/>
    <col min="11007" max="11008" width="8.5703125" style="189" customWidth="1"/>
    <col min="11009" max="11009" width="9.42578125" style="189" bestFit="1" customWidth="1"/>
    <col min="11010" max="11010" width="7.5703125" style="189" bestFit="1" customWidth="1"/>
    <col min="11011" max="11012" width="7.5703125" style="189" customWidth="1"/>
    <col min="11013" max="11013" width="9.7109375" style="189" customWidth="1"/>
    <col min="11014" max="11019" width="0" style="189" hidden="1" customWidth="1"/>
    <col min="11020" max="11020" width="11.140625" style="189" customWidth="1"/>
    <col min="11021" max="11022" width="11.42578125" style="189"/>
    <col min="11023" max="11023" width="12.42578125" style="189" bestFit="1" customWidth="1"/>
    <col min="11024" max="11259" width="11.42578125" style="189"/>
    <col min="11260" max="11260" width="18.140625" style="189" customWidth="1"/>
    <col min="11261" max="11262" width="8.5703125" style="189" bestFit="1" customWidth="1"/>
    <col min="11263" max="11264" width="8.5703125" style="189" customWidth="1"/>
    <col min="11265" max="11265" width="9.42578125" style="189" bestFit="1" customWidth="1"/>
    <col min="11266" max="11266" width="7.5703125" style="189" bestFit="1" customWidth="1"/>
    <col min="11267" max="11268" width="7.5703125" style="189" customWidth="1"/>
    <col min="11269" max="11269" width="9.7109375" style="189" customWidth="1"/>
    <col min="11270" max="11275" width="0" style="189" hidden="1" customWidth="1"/>
    <col min="11276" max="11276" width="11.140625" style="189" customWidth="1"/>
    <col min="11277" max="11278" width="11.42578125" style="189"/>
    <col min="11279" max="11279" width="12.42578125" style="189" bestFit="1" customWidth="1"/>
    <col min="11280" max="11515" width="11.42578125" style="189"/>
    <col min="11516" max="11516" width="18.140625" style="189" customWidth="1"/>
    <col min="11517" max="11518" width="8.5703125" style="189" bestFit="1" customWidth="1"/>
    <col min="11519" max="11520" width="8.5703125" style="189" customWidth="1"/>
    <col min="11521" max="11521" width="9.42578125" style="189" bestFit="1" customWidth="1"/>
    <col min="11522" max="11522" width="7.5703125" style="189" bestFit="1" customWidth="1"/>
    <col min="11523" max="11524" width="7.5703125" style="189" customWidth="1"/>
    <col min="11525" max="11525" width="9.7109375" style="189" customWidth="1"/>
    <col min="11526" max="11531" width="0" style="189" hidden="1" customWidth="1"/>
    <col min="11532" max="11532" width="11.140625" style="189" customWidth="1"/>
    <col min="11533" max="11534" width="11.42578125" style="189"/>
    <col min="11535" max="11535" width="12.42578125" style="189" bestFit="1" customWidth="1"/>
    <col min="11536" max="11771" width="11.42578125" style="189"/>
    <col min="11772" max="11772" width="18.140625" style="189" customWidth="1"/>
    <col min="11773" max="11774" width="8.5703125" style="189" bestFit="1" customWidth="1"/>
    <col min="11775" max="11776" width="8.5703125" style="189" customWidth="1"/>
    <col min="11777" max="11777" width="9.42578125" style="189" bestFit="1" customWidth="1"/>
    <col min="11778" max="11778" width="7.5703125" style="189" bestFit="1" customWidth="1"/>
    <col min="11779" max="11780" width="7.5703125" style="189" customWidth="1"/>
    <col min="11781" max="11781" width="9.7109375" style="189" customWidth="1"/>
    <col min="11782" max="11787" width="0" style="189" hidden="1" customWidth="1"/>
    <col min="11788" max="11788" width="11.140625" style="189" customWidth="1"/>
    <col min="11789" max="11790" width="11.42578125" style="189"/>
    <col min="11791" max="11791" width="12.42578125" style="189" bestFit="1" customWidth="1"/>
    <col min="11792" max="12027" width="11.42578125" style="189"/>
    <col min="12028" max="12028" width="18.140625" style="189" customWidth="1"/>
    <col min="12029" max="12030" width="8.5703125" style="189" bestFit="1" customWidth="1"/>
    <col min="12031" max="12032" width="8.5703125" style="189" customWidth="1"/>
    <col min="12033" max="12033" width="9.42578125" style="189" bestFit="1" customWidth="1"/>
    <col min="12034" max="12034" width="7.5703125" style="189" bestFit="1" customWidth="1"/>
    <col min="12035" max="12036" width="7.5703125" style="189" customWidth="1"/>
    <col min="12037" max="12037" width="9.7109375" style="189" customWidth="1"/>
    <col min="12038" max="12043" width="0" style="189" hidden="1" customWidth="1"/>
    <col min="12044" max="12044" width="11.140625" style="189" customWidth="1"/>
    <col min="12045" max="12046" width="11.42578125" style="189"/>
    <col min="12047" max="12047" width="12.42578125" style="189" bestFit="1" customWidth="1"/>
    <col min="12048" max="12283" width="11.42578125" style="189"/>
    <col min="12284" max="12284" width="18.140625" style="189" customWidth="1"/>
    <col min="12285" max="12286" width="8.5703125" style="189" bestFit="1" customWidth="1"/>
    <col min="12287" max="12288" width="8.5703125" style="189" customWidth="1"/>
    <col min="12289" max="12289" width="9.42578125" style="189" bestFit="1" customWidth="1"/>
    <col min="12290" max="12290" width="7.5703125" style="189" bestFit="1" customWidth="1"/>
    <col min="12291" max="12292" width="7.5703125" style="189" customWidth="1"/>
    <col min="12293" max="12293" width="9.7109375" style="189" customWidth="1"/>
    <col min="12294" max="12299" width="0" style="189" hidden="1" customWidth="1"/>
    <col min="12300" max="12300" width="11.140625" style="189" customWidth="1"/>
    <col min="12301" max="12302" width="11.42578125" style="189"/>
    <col min="12303" max="12303" width="12.42578125" style="189" bestFit="1" customWidth="1"/>
    <col min="12304" max="12539" width="11.42578125" style="189"/>
    <col min="12540" max="12540" width="18.140625" style="189" customWidth="1"/>
    <col min="12541" max="12542" width="8.5703125" style="189" bestFit="1" customWidth="1"/>
    <col min="12543" max="12544" width="8.5703125" style="189" customWidth="1"/>
    <col min="12545" max="12545" width="9.42578125" style="189" bestFit="1" customWidth="1"/>
    <col min="12546" max="12546" width="7.5703125" style="189" bestFit="1" customWidth="1"/>
    <col min="12547" max="12548" width="7.5703125" style="189" customWidth="1"/>
    <col min="12549" max="12549" width="9.7109375" style="189" customWidth="1"/>
    <col min="12550" max="12555" width="0" style="189" hidden="1" customWidth="1"/>
    <col min="12556" max="12556" width="11.140625" style="189" customWidth="1"/>
    <col min="12557" max="12558" width="11.42578125" style="189"/>
    <col min="12559" max="12559" width="12.42578125" style="189" bestFit="1" customWidth="1"/>
    <col min="12560" max="12795" width="11.42578125" style="189"/>
    <col min="12796" max="12796" width="18.140625" style="189" customWidth="1"/>
    <col min="12797" max="12798" width="8.5703125" style="189" bestFit="1" customWidth="1"/>
    <col min="12799" max="12800" width="8.5703125" style="189" customWidth="1"/>
    <col min="12801" max="12801" width="9.42578125" style="189" bestFit="1" customWidth="1"/>
    <col min="12802" max="12802" width="7.5703125" style="189" bestFit="1" customWidth="1"/>
    <col min="12803" max="12804" width="7.5703125" style="189" customWidth="1"/>
    <col min="12805" max="12805" width="9.7109375" style="189" customWidth="1"/>
    <col min="12806" max="12811" width="0" style="189" hidden="1" customWidth="1"/>
    <col min="12812" max="12812" width="11.140625" style="189" customWidth="1"/>
    <col min="12813" max="12814" width="11.42578125" style="189"/>
    <col min="12815" max="12815" width="12.42578125" style="189" bestFit="1" customWidth="1"/>
    <col min="12816" max="13051" width="11.42578125" style="189"/>
    <col min="13052" max="13052" width="18.140625" style="189" customWidth="1"/>
    <col min="13053" max="13054" width="8.5703125" style="189" bestFit="1" customWidth="1"/>
    <col min="13055" max="13056" width="8.5703125" style="189" customWidth="1"/>
    <col min="13057" max="13057" width="9.42578125" style="189" bestFit="1" customWidth="1"/>
    <col min="13058" max="13058" width="7.5703125" style="189" bestFit="1" customWidth="1"/>
    <col min="13059" max="13060" width="7.5703125" style="189" customWidth="1"/>
    <col min="13061" max="13061" width="9.7109375" style="189" customWidth="1"/>
    <col min="13062" max="13067" width="0" style="189" hidden="1" customWidth="1"/>
    <col min="13068" max="13068" width="11.140625" style="189" customWidth="1"/>
    <col min="13069" max="13070" width="11.42578125" style="189"/>
    <col min="13071" max="13071" width="12.42578125" style="189" bestFit="1" customWidth="1"/>
    <col min="13072" max="13307" width="11.42578125" style="189"/>
    <col min="13308" max="13308" width="18.140625" style="189" customWidth="1"/>
    <col min="13309" max="13310" width="8.5703125" style="189" bestFit="1" customWidth="1"/>
    <col min="13311" max="13312" width="8.5703125" style="189" customWidth="1"/>
    <col min="13313" max="13313" width="9.42578125" style="189" bestFit="1" customWidth="1"/>
    <col min="13314" max="13314" width="7.5703125" style="189" bestFit="1" customWidth="1"/>
    <col min="13315" max="13316" width="7.5703125" style="189" customWidth="1"/>
    <col min="13317" max="13317" width="9.7109375" style="189" customWidth="1"/>
    <col min="13318" max="13323" width="0" style="189" hidden="1" customWidth="1"/>
    <col min="13324" max="13324" width="11.140625" style="189" customWidth="1"/>
    <col min="13325" max="13326" width="11.42578125" style="189"/>
    <col min="13327" max="13327" width="12.42578125" style="189" bestFit="1" customWidth="1"/>
    <col min="13328" max="13563" width="11.42578125" style="189"/>
    <col min="13564" max="13564" width="18.140625" style="189" customWidth="1"/>
    <col min="13565" max="13566" width="8.5703125" style="189" bestFit="1" customWidth="1"/>
    <col min="13567" max="13568" width="8.5703125" style="189" customWidth="1"/>
    <col min="13569" max="13569" width="9.42578125" style="189" bestFit="1" customWidth="1"/>
    <col min="13570" max="13570" width="7.5703125" style="189" bestFit="1" customWidth="1"/>
    <col min="13571" max="13572" width="7.5703125" style="189" customWidth="1"/>
    <col min="13573" max="13573" width="9.7109375" style="189" customWidth="1"/>
    <col min="13574" max="13579" width="0" style="189" hidden="1" customWidth="1"/>
    <col min="13580" max="13580" width="11.140625" style="189" customWidth="1"/>
    <col min="13581" max="13582" width="11.42578125" style="189"/>
    <col min="13583" max="13583" width="12.42578125" style="189" bestFit="1" customWidth="1"/>
    <col min="13584" max="13819" width="11.42578125" style="189"/>
    <col min="13820" max="13820" width="18.140625" style="189" customWidth="1"/>
    <col min="13821" max="13822" width="8.5703125" style="189" bestFit="1" customWidth="1"/>
    <col min="13823" max="13824" width="8.5703125" style="189" customWidth="1"/>
    <col min="13825" max="13825" width="9.42578125" style="189" bestFit="1" customWidth="1"/>
    <col min="13826" max="13826" width="7.5703125" style="189" bestFit="1" customWidth="1"/>
    <col min="13827" max="13828" width="7.5703125" style="189" customWidth="1"/>
    <col min="13829" max="13829" width="9.7109375" style="189" customWidth="1"/>
    <col min="13830" max="13835" width="0" style="189" hidden="1" customWidth="1"/>
    <col min="13836" max="13836" width="11.140625" style="189" customWidth="1"/>
    <col min="13837" max="13838" width="11.42578125" style="189"/>
    <col min="13839" max="13839" width="12.42578125" style="189" bestFit="1" customWidth="1"/>
    <col min="13840" max="14075" width="11.42578125" style="189"/>
    <col min="14076" max="14076" width="18.140625" style="189" customWidth="1"/>
    <col min="14077" max="14078" width="8.5703125" style="189" bestFit="1" customWidth="1"/>
    <col min="14079" max="14080" width="8.5703125" style="189" customWidth="1"/>
    <col min="14081" max="14081" width="9.42578125" style="189" bestFit="1" customWidth="1"/>
    <col min="14082" max="14082" width="7.5703125" style="189" bestFit="1" customWidth="1"/>
    <col min="14083" max="14084" width="7.5703125" style="189" customWidth="1"/>
    <col min="14085" max="14085" width="9.7109375" style="189" customWidth="1"/>
    <col min="14086" max="14091" width="0" style="189" hidden="1" customWidth="1"/>
    <col min="14092" max="14092" width="11.140625" style="189" customWidth="1"/>
    <col min="14093" max="14094" width="11.42578125" style="189"/>
    <col min="14095" max="14095" width="12.42578125" style="189" bestFit="1" customWidth="1"/>
    <col min="14096" max="14331" width="11.42578125" style="189"/>
    <col min="14332" max="14332" width="18.140625" style="189" customWidth="1"/>
    <col min="14333" max="14334" width="8.5703125" style="189" bestFit="1" customWidth="1"/>
    <col min="14335" max="14336" width="8.5703125" style="189" customWidth="1"/>
    <col min="14337" max="14337" width="9.42578125" style="189" bestFit="1" customWidth="1"/>
    <col min="14338" max="14338" width="7.5703125" style="189" bestFit="1" customWidth="1"/>
    <col min="14339" max="14340" width="7.5703125" style="189" customWidth="1"/>
    <col min="14341" max="14341" width="9.7109375" style="189" customWidth="1"/>
    <col min="14342" max="14347" width="0" style="189" hidden="1" customWidth="1"/>
    <col min="14348" max="14348" width="11.140625" style="189" customWidth="1"/>
    <col min="14349" max="14350" width="11.42578125" style="189"/>
    <col min="14351" max="14351" width="12.42578125" style="189" bestFit="1" customWidth="1"/>
    <col min="14352" max="14587" width="11.42578125" style="189"/>
    <col min="14588" max="14588" width="18.140625" style="189" customWidth="1"/>
    <col min="14589" max="14590" width="8.5703125" style="189" bestFit="1" customWidth="1"/>
    <col min="14591" max="14592" width="8.5703125" style="189" customWidth="1"/>
    <col min="14593" max="14593" width="9.42578125" style="189" bestFit="1" customWidth="1"/>
    <col min="14594" max="14594" width="7.5703125" style="189" bestFit="1" customWidth="1"/>
    <col min="14595" max="14596" width="7.5703125" style="189" customWidth="1"/>
    <col min="14597" max="14597" width="9.7109375" style="189" customWidth="1"/>
    <col min="14598" max="14603" width="0" style="189" hidden="1" customWidth="1"/>
    <col min="14604" max="14604" width="11.140625" style="189" customWidth="1"/>
    <col min="14605" max="14606" width="11.42578125" style="189"/>
    <col min="14607" max="14607" width="12.42578125" style="189" bestFit="1" customWidth="1"/>
    <col min="14608" max="14843" width="11.42578125" style="189"/>
    <col min="14844" max="14844" width="18.140625" style="189" customWidth="1"/>
    <col min="14845" max="14846" width="8.5703125" style="189" bestFit="1" customWidth="1"/>
    <col min="14847" max="14848" width="8.5703125" style="189" customWidth="1"/>
    <col min="14849" max="14849" width="9.42578125" style="189" bestFit="1" customWidth="1"/>
    <col min="14850" max="14850" width="7.5703125" style="189" bestFit="1" customWidth="1"/>
    <col min="14851" max="14852" width="7.5703125" style="189" customWidth="1"/>
    <col min="14853" max="14853" width="9.7109375" style="189" customWidth="1"/>
    <col min="14854" max="14859" width="0" style="189" hidden="1" customWidth="1"/>
    <col min="14860" max="14860" width="11.140625" style="189" customWidth="1"/>
    <col min="14861" max="14862" width="11.42578125" style="189"/>
    <col min="14863" max="14863" width="12.42578125" style="189" bestFit="1" customWidth="1"/>
    <col min="14864" max="15099" width="11.42578125" style="189"/>
    <col min="15100" max="15100" width="18.140625" style="189" customWidth="1"/>
    <col min="15101" max="15102" width="8.5703125" style="189" bestFit="1" customWidth="1"/>
    <col min="15103" max="15104" width="8.5703125" style="189" customWidth="1"/>
    <col min="15105" max="15105" width="9.42578125" style="189" bestFit="1" customWidth="1"/>
    <col min="15106" max="15106" width="7.5703125" style="189" bestFit="1" customWidth="1"/>
    <col min="15107" max="15108" width="7.5703125" style="189" customWidth="1"/>
    <col min="15109" max="15109" width="9.7109375" style="189" customWidth="1"/>
    <col min="15110" max="15115" width="0" style="189" hidden="1" customWidth="1"/>
    <col min="15116" max="15116" width="11.140625" style="189" customWidth="1"/>
    <col min="15117" max="15118" width="11.42578125" style="189"/>
    <col min="15119" max="15119" width="12.42578125" style="189" bestFit="1" customWidth="1"/>
    <col min="15120" max="15355" width="11.42578125" style="189"/>
    <col min="15356" max="15356" width="18.140625" style="189" customWidth="1"/>
    <col min="15357" max="15358" width="8.5703125" style="189" bestFit="1" customWidth="1"/>
    <col min="15359" max="15360" width="8.5703125" style="189" customWidth="1"/>
    <col min="15361" max="15361" width="9.42578125" style="189" bestFit="1" customWidth="1"/>
    <col min="15362" max="15362" width="7.5703125" style="189" bestFit="1" customWidth="1"/>
    <col min="15363" max="15364" width="7.5703125" style="189" customWidth="1"/>
    <col min="15365" max="15365" width="9.7109375" style="189" customWidth="1"/>
    <col min="15366" max="15371" width="0" style="189" hidden="1" customWidth="1"/>
    <col min="15372" max="15372" width="11.140625" style="189" customWidth="1"/>
    <col min="15373" max="15374" width="11.42578125" style="189"/>
    <col min="15375" max="15375" width="12.42578125" style="189" bestFit="1" customWidth="1"/>
    <col min="15376" max="15611" width="11.42578125" style="189"/>
    <col min="15612" max="15612" width="18.140625" style="189" customWidth="1"/>
    <col min="15613" max="15614" width="8.5703125" style="189" bestFit="1" customWidth="1"/>
    <col min="15615" max="15616" width="8.5703125" style="189" customWidth="1"/>
    <col min="15617" max="15617" width="9.42578125" style="189" bestFit="1" customWidth="1"/>
    <col min="15618" max="15618" width="7.5703125" style="189" bestFit="1" customWidth="1"/>
    <col min="15619" max="15620" width="7.5703125" style="189" customWidth="1"/>
    <col min="15621" max="15621" width="9.7109375" style="189" customWidth="1"/>
    <col min="15622" max="15627" width="0" style="189" hidden="1" customWidth="1"/>
    <col min="15628" max="15628" width="11.140625" style="189" customWidth="1"/>
    <col min="15629" max="15630" width="11.42578125" style="189"/>
    <col min="15631" max="15631" width="12.42578125" style="189" bestFit="1" customWidth="1"/>
    <col min="15632" max="15867" width="11.42578125" style="189"/>
    <col min="15868" max="15868" width="18.140625" style="189" customWidth="1"/>
    <col min="15869" max="15870" width="8.5703125" style="189" bestFit="1" customWidth="1"/>
    <col min="15871" max="15872" width="8.5703125" style="189" customWidth="1"/>
    <col min="15873" max="15873" width="9.42578125" style="189" bestFit="1" customWidth="1"/>
    <col min="15874" max="15874" width="7.5703125" style="189" bestFit="1" customWidth="1"/>
    <col min="15875" max="15876" width="7.5703125" style="189" customWidth="1"/>
    <col min="15877" max="15877" width="9.7109375" style="189" customWidth="1"/>
    <col min="15878" max="15883" width="0" style="189" hidden="1" customWidth="1"/>
    <col min="15884" max="15884" width="11.140625" style="189" customWidth="1"/>
    <col min="15885" max="15886" width="11.42578125" style="189"/>
    <col min="15887" max="15887" width="12.42578125" style="189" bestFit="1" customWidth="1"/>
    <col min="15888" max="16123" width="11.42578125" style="189"/>
    <col min="16124" max="16124" width="18.140625" style="189" customWidth="1"/>
    <col min="16125" max="16126" width="8.5703125" style="189" bestFit="1" customWidth="1"/>
    <col min="16127" max="16128" width="8.5703125" style="189" customWidth="1"/>
    <col min="16129" max="16129" width="9.42578125" style="189" bestFit="1" customWidth="1"/>
    <col min="16130" max="16130" width="7.5703125" style="189" bestFit="1" customWidth="1"/>
    <col min="16131" max="16132" width="7.5703125" style="189" customWidth="1"/>
    <col min="16133" max="16133" width="9.7109375" style="189" customWidth="1"/>
    <col min="16134" max="16139" width="0" style="189" hidden="1" customWidth="1"/>
    <col min="16140" max="16140" width="11.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74"/>
    </row>
    <row r="4" spans="1:17" s="190" customFormat="1" x14ac:dyDescent="0.2"/>
    <row r="5" spans="1:17" s="190" customFormat="1" ht="12.75" x14ac:dyDescent="0.2">
      <c r="B5" s="421" t="s">
        <v>99</v>
      </c>
      <c r="C5" s="421"/>
      <c r="D5" s="421"/>
      <c r="E5" s="421"/>
      <c r="F5" s="421"/>
      <c r="G5" s="421"/>
      <c r="H5" s="421"/>
      <c r="I5" s="421"/>
      <c r="J5" s="421"/>
      <c r="K5" s="421"/>
      <c r="M5" s="406" t="s">
        <v>599</v>
      </c>
      <c r="O5" s="375"/>
    </row>
    <row r="6" spans="1:17" s="190" customFormat="1" ht="12.75" x14ac:dyDescent="0.2">
      <c r="B6" s="434" t="str">
        <f>'Solicitudes Regiones'!$B$6:$P$6</f>
        <v>Acumuladas de julio de 2008 a mayo de 2018</v>
      </c>
      <c r="C6" s="434"/>
      <c r="D6" s="434"/>
      <c r="E6" s="434"/>
      <c r="F6" s="434"/>
      <c r="G6" s="434"/>
      <c r="H6" s="434"/>
      <c r="I6" s="434"/>
      <c r="J6" s="434"/>
      <c r="K6" s="434"/>
    </row>
    <row r="7" spans="1:17" s="193" customFormat="1" x14ac:dyDescent="0.2">
      <c r="B7" s="191"/>
      <c r="C7" s="192"/>
      <c r="D7" s="192"/>
      <c r="E7" s="192"/>
      <c r="F7" s="192"/>
      <c r="G7" s="192"/>
      <c r="H7" s="192"/>
      <c r="I7" s="192"/>
      <c r="J7" s="192"/>
      <c r="K7" s="192"/>
      <c r="L7" s="192"/>
    </row>
    <row r="8" spans="1:17" ht="15" customHeight="1" x14ac:dyDescent="0.2">
      <c r="B8" s="449" t="s">
        <v>98</v>
      </c>
      <c r="C8" s="449"/>
      <c r="D8" s="449"/>
      <c r="E8" s="449"/>
      <c r="F8" s="449"/>
      <c r="G8" s="449"/>
      <c r="H8" s="449"/>
      <c r="I8" s="449"/>
      <c r="J8" s="449"/>
      <c r="K8" s="449"/>
    </row>
    <row r="9" spans="1:17" ht="20.25" customHeight="1" x14ac:dyDescent="0.2">
      <c r="B9" s="449" t="s">
        <v>74</v>
      </c>
      <c r="C9" s="450" t="s">
        <v>2</v>
      </c>
      <c r="D9" s="451"/>
      <c r="E9" s="451"/>
      <c r="F9" s="451"/>
      <c r="G9" s="451"/>
      <c r="H9" s="451"/>
      <c r="I9" s="451"/>
      <c r="J9" s="451"/>
      <c r="K9" s="452"/>
    </row>
    <row r="10" spans="1:17" ht="24" x14ac:dyDescent="0.2">
      <c r="B10" s="449"/>
      <c r="C10" s="186" t="s">
        <v>75</v>
      </c>
      <c r="D10" s="186" t="s">
        <v>76</v>
      </c>
      <c r="E10" s="186" t="s">
        <v>77</v>
      </c>
      <c r="F10" s="186" t="s">
        <v>78</v>
      </c>
      <c r="G10" s="186" t="s">
        <v>8</v>
      </c>
      <c r="H10" s="186" t="s">
        <v>79</v>
      </c>
      <c r="I10" s="186" t="s">
        <v>80</v>
      </c>
      <c r="J10" s="186" t="s">
        <v>81</v>
      </c>
      <c r="K10" s="187" t="s">
        <v>46</v>
      </c>
    </row>
    <row r="11" spans="1:17" x14ac:dyDescent="0.2">
      <c r="B11" s="181" t="s">
        <v>53</v>
      </c>
      <c r="C11" s="181">
        <v>6111</v>
      </c>
      <c r="D11" s="181">
        <v>2880</v>
      </c>
      <c r="E11" s="181">
        <f>C11+D11</f>
        <v>8991</v>
      </c>
      <c r="F11" s="182">
        <f>E11/$E$20</f>
        <v>0.62476547842401498</v>
      </c>
      <c r="G11" s="181">
        <v>18819</v>
      </c>
      <c r="H11" s="181">
        <v>1045</v>
      </c>
      <c r="I11" s="181">
        <f>G11+H11</f>
        <v>19864</v>
      </c>
      <c r="J11" s="182">
        <f>I11/$I$20</f>
        <v>0.65514511873350922</v>
      </c>
      <c r="K11" s="181">
        <f t="shared" ref="K11:K19" si="0">E11+I11</f>
        <v>28855</v>
      </c>
      <c r="Q11" s="194"/>
    </row>
    <row r="12" spans="1:17" x14ac:dyDescent="0.2">
      <c r="B12" s="181" t="s">
        <v>152</v>
      </c>
      <c r="C12" s="181">
        <v>172</v>
      </c>
      <c r="D12" s="181">
        <v>69</v>
      </c>
      <c r="E12" s="181">
        <f t="shared" ref="E12:E19" si="1">C12+D12</f>
        <v>241</v>
      </c>
      <c r="F12" s="182">
        <f t="shared" ref="F12:F19" si="2">E12/$E$20</f>
        <v>1.6746577722187479E-2</v>
      </c>
      <c r="G12" s="181">
        <v>528</v>
      </c>
      <c r="H12" s="181">
        <v>25</v>
      </c>
      <c r="I12" s="181">
        <f t="shared" ref="I12:I19" si="3">G12+H12</f>
        <v>553</v>
      </c>
      <c r="J12" s="182">
        <f t="shared" ref="J12:J19" si="4">I12/$I$20</f>
        <v>1.8238786279683377E-2</v>
      </c>
      <c r="K12" s="181">
        <f t="shared" si="0"/>
        <v>794</v>
      </c>
      <c r="Q12" s="194"/>
    </row>
    <row r="13" spans="1:17" x14ac:dyDescent="0.2">
      <c r="B13" s="181" t="s">
        <v>153</v>
      </c>
      <c r="C13" s="181">
        <v>21</v>
      </c>
      <c r="D13" s="181">
        <v>5</v>
      </c>
      <c r="E13" s="181">
        <f t="shared" si="1"/>
        <v>26</v>
      </c>
      <c r="F13" s="182">
        <f t="shared" si="2"/>
        <v>1.8066847335140017E-3</v>
      </c>
      <c r="G13" s="181">
        <v>38</v>
      </c>
      <c r="H13" s="181">
        <v>2</v>
      </c>
      <c r="I13" s="181">
        <f t="shared" si="3"/>
        <v>40</v>
      </c>
      <c r="J13" s="182">
        <f t="shared" si="4"/>
        <v>1.3192612137203166E-3</v>
      </c>
      <c r="K13" s="181">
        <f t="shared" si="0"/>
        <v>66</v>
      </c>
      <c r="Q13" s="194"/>
    </row>
    <row r="14" spans="1:17" x14ac:dyDescent="0.2">
      <c r="B14" s="181" t="s">
        <v>154</v>
      </c>
      <c r="C14" s="181">
        <v>271</v>
      </c>
      <c r="D14" s="181">
        <v>206</v>
      </c>
      <c r="E14" s="181">
        <f t="shared" si="1"/>
        <v>477</v>
      </c>
      <c r="F14" s="182">
        <f t="shared" si="2"/>
        <v>3.3145716072545343E-2</v>
      </c>
      <c r="G14" s="181">
        <v>907</v>
      </c>
      <c r="H14" s="181">
        <v>47</v>
      </c>
      <c r="I14" s="181">
        <f t="shared" si="3"/>
        <v>954</v>
      </c>
      <c r="J14" s="182">
        <f t="shared" si="4"/>
        <v>3.1464379947229552E-2</v>
      </c>
      <c r="K14" s="181">
        <f t="shared" si="0"/>
        <v>1431</v>
      </c>
      <c r="Q14" s="194"/>
    </row>
    <row r="15" spans="1:17" x14ac:dyDescent="0.2">
      <c r="B15" s="181" t="s">
        <v>155</v>
      </c>
      <c r="C15" s="181">
        <v>2450</v>
      </c>
      <c r="D15" s="181">
        <v>846</v>
      </c>
      <c r="E15" s="181">
        <f t="shared" si="1"/>
        <v>3296</v>
      </c>
      <c r="F15" s="182">
        <f t="shared" si="2"/>
        <v>0.2290320339100827</v>
      </c>
      <c r="G15" s="181">
        <v>5982</v>
      </c>
      <c r="H15" s="181">
        <v>275</v>
      </c>
      <c r="I15" s="181">
        <f t="shared" si="3"/>
        <v>6257</v>
      </c>
      <c r="J15" s="182">
        <f t="shared" si="4"/>
        <v>0.20636543535620053</v>
      </c>
      <c r="K15" s="181">
        <f t="shared" si="0"/>
        <v>9553</v>
      </c>
      <c r="Q15" s="194"/>
    </row>
    <row r="16" spans="1:17" x14ac:dyDescent="0.2">
      <c r="B16" s="181" t="s">
        <v>156</v>
      </c>
      <c r="C16" s="181">
        <v>15</v>
      </c>
      <c r="D16" s="181">
        <v>1</v>
      </c>
      <c r="E16" s="181">
        <f t="shared" si="1"/>
        <v>16</v>
      </c>
      <c r="F16" s="182">
        <f t="shared" si="2"/>
        <v>1.1118059898547704E-3</v>
      </c>
      <c r="G16" s="181">
        <v>13</v>
      </c>
      <c r="H16" s="181">
        <v>0</v>
      </c>
      <c r="I16" s="181">
        <f t="shared" si="3"/>
        <v>13</v>
      </c>
      <c r="J16" s="182">
        <f t="shared" si="4"/>
        <v>4.2875989445910289E-4</v>
      </c>
      <c r="K16" s="181">
        <f t="shared" si="0"/>
        <v>29</v>
      </c>
      <c r="Q16" s="194"/>
    </row>
    <row r="17" spans="2:17" ht="24" x14ac:dyDescent="0.2">
      <c r="B17" s="181" t="s">
        <v>157</v>
      </c>
      <c r="C17" s="181">
        <v>145</v>
      </c>
      <c r="D17" s="181">
        <v>40</v>
      </c>
      <c r="E17" s="181">
        <f t="shared" si="1"/>
        <v>185</v>
      </c>
      <c r="F17" s="182">
        <f t="shared" si="2"/>
        <v>1.2855256757695782E-2</v>
      </c>
      <c r="G17" s="181">
        <v>254</v>
      </c>
      <c r="H17" s="181">
        <v>10</v>
      </c>
      <c r="I17" s="181">
        <f t="shared" si="3"/>
        <v>264</v>
      </c>
      <c r="J17" s="182">
        <f t="shared" si="4"/>
        <v>8.707124010554089E-3</v>
      </c>
      <c r="K17" s="181">
        <f t="shared" si="0"/>
        <v>449</v>
      </c>
      <c r="Q17" s="194"/>
    </row>
    <row r="18" spans="2:17" x14ac:dyDescent="0.2">
      <c r="B18" s="181" t="s">
        <v>158</v>
      </c>
      <c r="C18" s="181">
        <v>669</v>
      </c>
      <c r="D18" s="181">
        <v>407</v>
      </c>
      <c r="E18" s="181">
        <f t="shared" si="1"/>
        <v>1076</v>
      </c>
      <c r="F18" s="182">
        <f t="shared" si="2"/>
        <v>7.4768952817733311E-2</v>
      </c>
      <c r="G18" s="181">
        <v>2098</v>
      </c>
      <c r="H18" s="181">
        <v>105</v>
      </c>
      <c r="I18" s="181">
        <f t="shared" si="3"/>
        <v>2203</v>
      </c>
      <c r="J18" s="182">
        <f t="shared" si="4"/>
        <v>7.2658311345646431E-2</v>
      </c>
      <c r="K18" s="181">
        <f t="shared" si="0"/>
        <v>3279</v>
      </c>
      <c r="Q18" s="194"/>
    </row>
    <row r="19" spans="2:17" x14ac:dyDescent="0.2">
      <c r="B19" s="181" t="s">
        <v>159</v>
      </c>
      <c r="C19" s="181">
        <v>68</v>
      </c>
      <c r="D19" s="181">
        <v>15</v>
      </c>
      <c r="E19" s="181">
        <f t="shared" si="1"/>
        <v>83</v>
      </c>
      <c r="F19" s="182">
        <f t="shared" si="2"/>
        <v>5.7674935723716209E-3</v>
      </c>
      <c r="G19" s="181">
        <v>165</v>
      </c>
      <c r="H19" s="181">
        <v>7</v>
      </c>
      <c r="I19" s="181">
        <f t="shared" si="3"/>
        <v>172</v>
      </c>
      <c r="J19" s="182">
        <f t="shared" si="4"/>
        <v>5.6728232189973615E-3</v>
      </c>
      <c r="K19" s="181">
        <f t="shared" si="0"/>
        <v>255</v>
      </c>
      <c r="Q19" s="194"/>
    </row>
    <row r="20" spans="2:17" x14ac:dyDescent="0.2">
      <c r="B20" s="183" t="s">
        <v>66</v>
      </c>
      <c r="C20" s="181">
        <f>SUM(C11:C19)</f>
        <v>9922</v>
      </c>
      <c r="D20" s="181">
        <f>SUM(D11:D19)</f>
        <v>4469</v>
      </c>
      <c r="E20" s="183">
        <f t="shared" ref="E20" si="5">C20+D20</f>
        <v>14391</v>
      </c>
      <c r="F20" s="185">
        <f t="shared" ref="F20" si="6">E20/$E$20</f>
        <v>1</v>
      </c>
      <c r="G20" s="181">
        <f t="shared" ref="G20:H20" si="7">SUM(G11:G19)</f>
        <v>28804</v>
      </c>
      <c r="H20" s="181">
        <f t="shared" si="7"/>
        <v>1516</v>
      </c>
      <c r="I20" s="183">
        <f t="shared" ref="I20" si="8">G20+H20</f>
        <v>30320</v>
      </c>
      <c r="J20" s="185">
        <f t="shared" ref="J20" si="9">I20/$I$20</f>
        <v>1</v>
      </c>
      <c r="K20" s="183">
        <f t="shared" ref="K20:K21" si="10">E20+I20</f>
        <v>44711</v>
      </c>
      <c r="Q20" s="194"/>
    </row>
    <row r="21" spans="2:17" ht="25.5" customHeight="1" x14ac:dyDescent="0.2">
      <c r="B21" s="195" t="s">
        <v>82</v>
      </c>
      <c r="C21" s="196">
        <f>+C20/$K$20</f>
        <v>0.22191407036299793</v>
      </c>
      <c r="D21" s="196">
        <f>+D20/$K$20</f>
        <v>9.9953031692424685E-2</v>
      </c>
      <c r="E21" s="197">
        <f>C21+D21</f>
        <v>0.32186710205542263</v>
      </c>
      <c r="F21" s="197"/>
      <c r="G21" s="196">
        <f>+G20/$K$20</f>
        <v>0.64422625304734848</v>
      </c>
      <c r="H21" s="196">
        <f>+H20/$K$20</f>
        <v>3.3906644897228867E-2</v>
      </c>
      <c r="I21" s="197">
        <f>G21+H21</f>
        <v>0.67813289794457732</v>
      </c>
      <c r="J21" s="197"/>
      <c r="K21" s="197">
        <f t="shared" si="10"/>
        <v>1</v>
      </c>
    </row>
    <row r="22" spans="2:17" ht="15.75" customHeight="1" x14ac:dyDescent="0.2">
      <c r="B22" s="198"/>
      <c r="C22" s="199"/>
      <c r="D22" s="199"/>
      <c r="E22" s="200"/>
      <c r="F22" s="200"/>
      <c r="G22" s="199"/>
      <c r="H22" s="199"/>
      <c r="I22" s="200"/>
      <c r="J22" s="200"/>
      <c r="K22" s="200"/>
      <c r="L22" s="200"/>
    </row>
    <row r="23" spans="2:17" ht="15.75" customHeight="1" x14ac:dyDescent="0.2">
      <c r="B23" s="421" t="s">
        <v>100</v>
      </c>
      <c r="C23" s="421"/>
      <c r="D23" s="421"/>
      <c r="E23" s="421"/>
      <c r="F23" s="421"/>
      <c r="G23" s="421"/>
      <c r="H23" s="421"/>
      <c r="I23" s="421"/>
      <c r="J23" s="421"/>
      <c r="K23" s="421"/>
      <c r="L23" s="200"/>
    </row>
    <row r="24" spans="2:17" ht="15.75" customHeight="1" x14ac:dyDescent="0.2">
      <c r="B24" s="434" t="str">
        <f>'Solicitudes Regiones'!$B$6:$P$6</f>
        <v>Acumuladas de julio de 2008 a mayo de 2018</v>
      </c>
      <c r="C24" s="434"/>
      <c r="D24" s="434"/>
      <c r="E24" s="434"/>
      <c r="F24" s="434"/>
      <c r="G24" s="434"/>
      <c r="H24" s="434"/>
      <c r="I24" s="434"/>
      <c r="J24" s="434"/>
      <c r="K24" s="434"/>
      <c r="L24" s="200"/>
    </row>
    <row r="25" spans="2:17" x14ac:dyDescent="0.2">
      <c r="B25" s="201"/>
      <c r="C25" s="201"/>
      <c r="D25" s="201"/>
      <c r="E25" s="201"/>
      <c r="F25" s="201"/>
      <c r="G25" s="201"/>
      <c r="H25" s="201"/>
      <c r="I25" s="201"/>
      <c r="J25" s="201"/>
      <c r="K25" s="201"/>
    </row>
    <row r="26" spans="2:17" ht="12.75" customHeight="1" x14ac:dyDescent="0.2">
      <c r="B26" s="449" t="s">
        <v>83</v>
      </c>
      <c r="C26" s="449"/>
      <c r="D26" s="449"/>
      <c r="E26" s="449"/>
      <c r="F26" s="449"/>
      <c r="G26" s="449"/>
      <c r="H26" s="449"/>
      <c r="I26" s="449"/>
      <c r="J26" s="449"/>
      <c r="K26" s="449"/>
      <c r="L26" s="202"/>
    </row>
    <row r="27" spans="2:17" ht="20.25" customHeight="1" x14ac:dyDescent="0.2">
      <c r="B27" s="449" t="s">
        <v>74</v>
      </c>
      <c r="C27" s="449" t="s">
        <v>2</v>
      </c>
      <c r="D27" s="449"/>
      <c r="E27" s="449"/>
      <c r="F27" s="449"/>
      <c r="G27" s="449"/>
      <c r="H27" s="449"/>
      <c r="I27" s="449"/>
      <c r="J27" s="449"/>
      <c r="K27" s="449"/>
    </row>
    <row r="28" spans="2:17" ht="24" customHeight="1" x14ac:dyDescent="0.2">
      <c r="B28" s="449"/>
      <c r="C28" s="186" t="s">
        <v>75</v>
      </c>
      <c r="D28" s="186" t="s">
        <v>76</v>
      </c>
      <c r="E28" s="186" t="s">
        <v>77</v>
      </c>
      <c r="F28" s="186" t="s">
        <v>78</v>
      </c>
      <c r="G28" s="186" t="s">
        <v>8</v>
      </c>
      <c r="H28" s="186" t="s">
        <v>79</v>
      </c>
      <c r="I28" s="186" t="s">
        <v>80</v>
      </c>
      <c r="J28" s="186" t="s">
        <v>81</v>
      </c>
      <c r="K28" s="187" t="s">
        <v>46</v>
      </c>
    </row>
    <row r="29" spans="2:17" ht="15.75" customHeight="1" x14ac:dyDescent="0.2">
      <c r="B29" s="181" t="s">
        <v>53</v>
      </c>
      <c r="C29" s="181">
        <v>5024</v>
      </c>
      <c r="D29" s="181">
        <v>1829</v>
      </c>
      <c r="E29" s="181">
        <f>D29+C29</f>
        <v>6853</v>
      </c>
      <c r="F29" s="182">
        <f>E29/$E$38</f>
        <v>0.62407795282761136</v>
      </c>
      <c r="G29" s="181">
        <v>14721</v>
      </c>
      <c r="H29" s="181">
        <v>798</v>
      </c>
      <c r="I29" s="181">
        <f>G29+H29</f>
        <v>15519</v>
      </c>
      <c r="J29" s="182">
        <f>I29/$I$38</f>
        <v>0.65260723296888146</v>
      </c>
      <c r="K29" s="181">
        <f t="shared" ref="K29:K37" si="11">E29+I29</f>
        <v>22372</v>
      </c>
    </row>
    <row r="30" spans="2:17" x14ac:dyDescent="0.2">
      <c r="B30" s="181" t="s">
        <v>152</v>
      </c>
      <c r="C30" s="181">
        <v>133</v>
      </c>
      <c r="D30" s="181">
        <v>41</v>
      </c>
      <c r="E30" s="181">
        <f t="shared" ref="E30:E37" si="12">D30+C30</f>
        <v>174</v>
      </c>
      <c r="F30" s="182">
        <f t="shared" ref="F30:F37" si="13">E30/$E$38</f>
        <v>1.5845551406975685E-2</v>
      </c>
      <c r="G30" s="181">
        <v>403</v>
      </c>
      <c r="H30" s="181">
        <v>20</v>
      </c>
      <c r="I30" s="181">
        <f t="shared" ref="I30:I37" si="14">G30+H30</f>
        <v>423</v>
      </c>
      <c r="J30" s="182">
        <f t="shared" ref="J30:J37" si="15">I30/$I$38</f>
        <v>1.7788057190916737E-2</v>
      </c>
      <c r="K30" s="181">
        <f t="shared" si="11"/>
        <v>597</v>
      </c>
    </row>
    <row r="31" spans="2:17" x14ac:dyDescent="0.2">
      <c r="B31" s="181" t="s">
        <v>153</v>
      </c>
      <c r="C31" s="181">
        <v>18</v>
      </c>
      <c r="D31" s="181">
        <v>2</v>
      </c>
      <c r="E31" s="181">
        <f t="shared" si="12"/>
        <v>20</v>
      </c>
      <c r="F31" s="182">
        <f t="shared" si="13"/>
        <v>1.8213277479282397E-3</v>
      </c>
      <c r="G31" s="181">
        <v>28</v>
      </c>
      <c r="H31" s="181">
        <v>1</v>
      </c>
      <c r="I31" s="181">
        <f t="shared" si="14"/>
        <v>29</v>
      </c>
      <c r="J31" s="182">
        <f t="shared" si="15"/>
        <v>1.2195121951219512E-3</v>
      </c>
      <c r="K31" s="181">
        <f t="shared" si="11"/>
        <v>49</v>
      </c>
    </row>
    <row r="32" spans="2:17" x14ac:dyDescent="0.2">
      <c r="B32" s="181" t="s">
        <v>154</v>
      </c>
      <c r="C32" s="181">
        <v>212</v>
      </c>
      <c r="D32" s="181">
        <v>99</v>
      </c>
      <c r="E32" s="181">
        <f t="shared" si="12"/>
        <v>311</v>
      </c>
      <c r="F32" s="182">
        <f t="shared" si="13"/>
        <v>2.8321646480284127E-2</v>
      </c>
      <c r="G32" s="181">
        <v>709</v>
      </c>
      <c r="H32" s="181">
        <v>31</v>
      </c>
      <c r="I32" s="181">
        <f t="shared" si="14"/>
        <v>740</v>
      </c>
      <c r="J32" s="182">
        <f t="shared" si="15"/>
        <v>3.1118587047939444E-2</v>
      </c>
      <c r="K32" s="181">
        <f t="shared" si="11"/>
        <v>1051</v>
      </c>
    </row>
    <row r="33" spans="2:11" x14ac:dyDescent="0.2">
      <c r="B33" s="181" t="s">
        <v>155</v>
      </c>
      <c r="C33" s="181">
        <v>2001</v>
      </c>
      <c r="D33" s="181">
        <v>606</v>
      </c>
      <c r="E33" s="181">
        <f t="shared" si="12"/>
        <v>2607</v>
      </c>
      <c r="F33" s="182">
        <f t="shared" si="13"/>
        <v>0.23741007194244604</v>
      </c>
      <c r="G33" s="181">
        <v>4722</v>
      </c>
      <c r="H33" s="181">
        <v>205</v>
      </c>
      <c r="I33" s="181">
        <f t="shared" si="14"/>
        <v>4927</v>
      </c>
      <c r="J33" s="182">
        <f t="shared" si="15"/>
        <v>0.20719091673675358</v>
      </c>
      <c r="K33" s="181">
        <f t="shared" si="11"/>
        <v>7534</v>
      </c>
    </row>
    <row r="34" spans="2:11" x14ac:dyDescent="0.2">
      <c r="B34" s="181" t="s">
        <v>156</v>
      </c>
      <c r="C34" s="181">
        <v>14</v>
      </c>
      <c r="D34" s="181">
        <v>1</v>
      </c>
      <c r="E34" s="181">
        <f t="shared" si="12"/>
        <v>15</v>
      </c>
      <c r="F34" s="182">
        <f t="shared" si="13"/>
        <v>1.3659958109461798E-3</v>
      </c>
      <c r="G34" s="181">
        <v>13</v>
      </c>
      <c r="H34" s="181">
        <v>0</v>
      </c>
      <c r="I34" s="181">
        <f t="shared" si="14"/>
        <v>13</v>
      </c>
      <c r="J34" s="182">
        <f t="shared" si="15"/>
        <v>5.466778805719092E-4</v>
      </c>
      <c r="K34" s="181">
        <f t="shared" si="11"/>
        <v>28</v>
      </c>
    </row>
    <row r="35" spans="2:11" ht="24" x14ac:dyDescent="0.2">
      <c r="B35" s="181" t="s">
        <v>157</v>
      </c>
      <c r="C35" s="181">
        <v>129</v>
      </c>
      <c r="D35" s="181">
        <v>26</v>
      </c>
      <c r="E35" s="181">
        <f t="shared" si="12"/>
        <v>155</v>
      </c>
      <c r="F35" s="182">
        <f t="shared" si="13"/>
        <v>1.4115290046443858E-2</v>
      </c>
      <c r="G35" s="181">
        <v>211</v>
      </c>
      <c r="H35" s="181">
        <v>7</v>
      </c>
      <c r="I35" s="181">
        <f t="shared" si="14"/>
        <v>218</v>
      </c>
      <c r="J35" s="182">
        <f t="shared" si="15"/>
        <v>9.1673675357443231E-3</v>
      </c>
      <c r="K35" s="181">
        <f t="shared" si="11"/>
        <v>373</v>
      </c>
    </row>
    <row r="36" spans="2:11" x14ac:dyDescent="0.2">
      <c r="B36" s="181" t="s">
        <v>158</v>
      </c>
      <c r="C36" s="181">
        <v>563</v>
      </c>
      <c r="D36" s="181">
        <v>224</v>
      </c>
      <c r="E36" s="181">
        <f t="shared" si="12"/>
        <v>787</v>
      </c>
      <c r="F36" s="182">
        <f t="shared" si="13"/>
        <v>7.1669246880976228E-2</v>
      </c>
      <c r="G36" s="181">
        <v>1703</v>
      </c>
      <c r="H36" s="181">
        <v>78</v>
      </c>
      <c r="I36" s="181">
        <f t="shared" si="14"/>
        <v>1781</v>
      </c>
      <c r="J36" s="182">
        <f t="shared" si="15"/>
        <v>7.4894869638351555E-2</v>
      </c>
      <c r="K36" s="181">
        <f t="shared" si="11"/>
        <v>2568</v>
      </c>
    </row>
    <row r="37" spans="2:11" x14ac:dyDescent="0.2">
      <c r="B37" s="181" t="s">
        <v>159</v>
      </c>
      <c r="C37" s="181">
        <v>49</v>
      </c>
      <c r="D37" s="181">
        <v>10</v>
      </c>
      <c r="E37" s="181">
        <f t="shared" si="12"/>
        <v>59</v>
      </c>
      <c r="F37" s="182">
        <f t="shared" si="13"/>
        <v>5.3729168563883068E-3</v>
      </c>
      <c r="G37" s="181">
        <v>125</v>
      </c>
      <c r="H37" s="181">
        <v>5</v>
      </c>
      <c r="I37" s="181">
        <f t="shared" si="14"/>
        <v>130</v>
      </c>
      <c r="J37" s="182">
        <f t="shared" si="15"/>
        <v>5.4667788057190915E-3</v>
      </c>
      <c r="K37" s="181">
        <f t="shared" si="11"/>
        <v>189</v>
      </c>
    </row>
    <row r="38" spans="2:11" x14ac:dyDescent="0.2">
      <c r="B38" s="183" t="s">
        <v>66</v>
      </c>
      <c r="C38" s="181">
        <f t="shared" ref="C38:H38" si="16">SUM(C29:C37)</f>
        <v>8143</v>
      </c>
      <c r="D38" s="181">
        <f t="shared" si="16"/>
        <v>2838</v>
      </c>
      <c r="E38" s="183">
        <f t="shared" ref="E38" si="17">D38+C38</f>
        <v>10981</v>
      </c>
      <c r="F38" s="185">
        <f t="shared" ref="F38" si="18">E38/$E$38</f>
        <v>1</v>
      </c>
      <c r="G38" s="181">
        <f t="shared" si="16"/>
        <v>22635</v>
      </c>
      <c r="H38" s="181">
        <f t="shared" si="16"/>
        <v>1145</v>
      </c>
      <c r="I38" s="183">
        <f t="shared" ref="I38" si="19">G38+H38</f>
        <v>23780</v>
      </c>
      <c r="J38" s="185">
        <f t="shared" ref="J38" si="20">I38/$I$38</f>
        <v>1</v>
      </c>
      <c r="K38" s="183">
        <f>SUM(K29:K37)</f>
        <v>34761</v>
      </c>
    </row>
    <row r="39" spans="2:11" ht="24" x14ac:dyDescent="0.2">
      <c r="B39" s="195" t="s">
        <v>84</v>
      </c>
      <c r="C39" s="196">
        <f>+C38/$K$38</f>
        <v>0.23425678202583355</v>
      </c>
      <c r="D39" s="196">
        <f>+D38/$K$38</f>
        <v>8.1643220850953657E-2</v>
      </c>
      <c r="E39" s="197">
        <f>C39+D39</f>
        <v>0.31590000287678721</v>
      </c>
      <c r="F39" s="197"/>
      <c r="G39" s="196">
        <f>+G38/$K$38</f>
        <v>0.65116078363683438</v>
      </c>
      <c r="H39" s="196">
        <f>+H38/$K$38</f>
        <v>3.2939213486378412E-2</v>
      </c>
      <c r="I39" s="197">
        <f>G39+H39</f>
        <v>0.68409999712321279</v>
      </c>
      <c r="J39" s="197"/>
      <c r="K39" s="197">
        <f>E39+I39</f>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ignoredErrors>
    <ignoredError sqref="K3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Q131"/>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28515625" style="189" bestFit="1" customWidth="1"/>
    <col min="5" max="6" width="8.28515625" style="189" customWidth="1"/>
    <col min="7" max="7" width="8.42578125" style="189" bestFit="1" customWidth="1"/>
    <col min="8" max="8" width="7.42578125" style="189" bestFit="1" customWidth="1"/>
    <col min="9" max="11" width="7.42578125" style="189" customWidth="1"/>
    <col min="12" max="12" width="10.140625" style="189" customWidth="1"/>
    <col min="13" max="14" width="11.42578125" style="189"/>
    <col min="15" max="15" width="12.42578125" style="189" bestFit="1" customWidth="1"/>
    <col min="16" max="251" width="11.42578125" style="189"/>
    <col min="252" max="252" width="18.140625" style="189" customWidth="1"/>
    <col min="253" max="253" width="8.42578125" style="189" bestFit="1" customWidth="1"/>
    <col min="254" max="254" width="8.28515625" style="189" bestFit="1" customWidth="1"/>
    <col min="255" max="256" width="8.28515625" style="189" customWidth="1"/>
    <col min="257" max="257" width="8.42578125" style="189" bestFit="1" customWidth="1"/>
    <col min="258" max="258" width="7.42578125" style="189" bestFit="1" customWidth="1"/>
    <col min="259" max="261" width="7.42578125" style="189" customWidth="1"/>
    <col min="262" max="267" width="0" style="189" hidden="1" customWidth="1"/>
    <col min="268" max="268" width="10.140625" style="189" customWidth="1"/>
    <col min="269" max="270" width="11.42578125" style="189"/>
    <col min="271" max="271" width="12.42578125" style="189" bestFit="1" customWidth="1"/>
    <col min="272" max="507" width="11.42578125" style="189"/>
    <col min="508" max="508" width="18.140625" style="189" customWidth="1"/>
    <col min="509" max="509" width="8.42578125" style="189" bestFit="1" customWidth="1"/>
    <col min="510" max="510" width="8.28515625" style="189" bestFit="1" customWidth="1"/>
    <col min="511" max="512" width="8.28515625" style="189" customWidth="1"/>
    <col min="513" max="513" width="8.42578125" style="189" bestFit="1" customWidth="1"/>
    <col min="514" max="514" width="7.42578125" style="189" bestFit="1" customWidth="1"/>
    <col min="515" max="517" width="7.42578125" style="189" customWidth="1"/>
    <col min="518" max="523" width="0" style="189" hidden="1" customWidth="1"/>
    <col min="524" max="524" width="10.140625" style="189" customWidth="1"/>
    <col min="525" max="526" width="11.42578125" style="189"/>
    <col min="527" max="527" width="12.42578125" style="189" bestFit="1" customWidth="1"/>
    <col min="528" max="763" width="11.42578125" style="189"/>
    <col min="764" max="764" width="18.140625" style="189" customWidth="1"/>
    <col min="765" max="765" width="8.42578125" style="189" bestFit="1" customWidth="1"/>
    <col min="766" max="766" width="8.28515625" style="189" bestFit="1" customWidth="1"/>
    <col min="767" max="768" width="8.28515625" style="189" customWidth="1"/>
    <col min="769" max="769" width="8.42578125" style="189" bestFit="1" customWidth="1"/>
    <col min="770" max="770" width="7.42578125" style="189" bestFit="1" customWidth="1"/>
    <col min="771" max="773" width="7.42578125" style="189" customWidth="1"/>
    <col min="774" max="779" width="0" style="189" hidden="1" customWidth="1"/>
    <col min="780" max="780" width="10.140625" style="189" customWidth="1"/>
    <col min="781" max="782" width="11.42578125" style="189"/>
    <col min="783" max="783" width="12.42578125" style="189" bestFit="1" customWidth="1"/>
    <col min="784" max="1019" width="11.42578125" style="189"/>
    <col min="1020" max="1020" width="18.140625" style="189" customWidth="1"/>
    <col min="1021" max="1021" width="8.42578125" style="189" bestFit="1" customWidth="1"/>
    <col min="1022" max="1022" width="8.28515625" style="189" bestFit="1" customWidth="1"/>
    <col min="1023" max="1024" width="8.28515625" style="189" customWidth="1"/>
    <col min="1025" max="1025" width="8.42578125" style="189" bestFit="1" customWidth="1"/>
    <col min="1026" max="1026" width="7.42578125" style="189" bestFit="1" customWidth="1"/>
    <col min="1027" max="1029" width="7.42578125" style="189" customWidth="1"/>
    <col min="1030" max="1035" width="0" style="189" hidden="1" customWidth="1"/>
    <col min="1036" max="1036" width="10.140625" style="189" customWidth="1"/>
    <col min="1037" max="1038" width="11.42578125" style="189"/>
    <col min="1039" max="1039" width="12.42578125" style="189" bestFit="1" customWidth="1"/>
    <col min="1040" max="1275" width="11.42578125" style="189"/>
    <col min="1276" max="1276" width="18.140625" style="189" customWidth="1"/>
    <col min="1277" max="1277" width="8.42578125" style="189" bestFit="1" customWidth="1"/>
    <col min="1278" max="1278" width="8.28515625" style="189" bestFit="1" customWidth="1"/>
    <col min="1279" max="1280" width="8.28515625" style="189" customWidth="1"/>
    <col min="1281" max="1281" width="8.42578125" style="189" bestFit="1" customWidth="1"/>
    <col min="1282" max="1282" width="7.42578125" style="189" bestFit="1" customWidth="1"/>
    <col min="1283" max="1285" width="7.42578125" style="189" customWidth="1"/>
    <col min="1286" max="1291" width="0" style="189" hidden="1" customWidth="1"/>
    <col min="1292" max="1292" width="10.140625" style="189" customWidth="1"/>
    <col min="1293" max="1294" width="11.42578125" style="189"/>
    <col min="1295" max="1295" width="12.42578125" style="189" bestFit="1" customWidth="1"/>
    <col min="1296" max="1531" width="11.42578125" style="189"/>
    <col min="1532" max="1532" width="18.140625" style="189" customWidth="1"/>
    <col min="1533" max="1533" width="8.42578125" style="189" bestFit="1" customWidth="1"/>
    <col min="1534" max="1534" width="8.28515625" style="189" bestFit="1" customWidth="1"/>
    <col min="1535" max="1536" width="8.28515625" style="189" customWidth="1"/>
    <col min="1537" max="1537" width="8.42578125" style="189" bestFit="1" customWidth="1"/>
    <col min="1538" max="1538" width="7.42578125" style="189" bestFit="1" customWidth="1"/>
    <col min="1539" max="1541" width="7.42578125" style="189" customWidth="1"/>
    <col min="1542" max="1547" width="0" style="189" hidden="1" customWidth="1"/>
    <col min="1548" max="1548" width="10.140625" style="189" customWidth="1"/>
    <col min="1549" max="1550" width="11.42578125" style="189"/>
    <col min="1551" max="1551" width="12.42578125" style="189" bestFit="1" customWidth="1"/>
    <col min="1552" max="1787" width="11.42578125" style="189"/>
    <col min="1788" max="1788" width="18.140625" style="189" customWidth="1"/>
    <col min="1789" max="1789" width="8.42578125" style="189" bestFit="1" customWidth="1"/>
    <col min="1790" max="1790" width="8.28515625" style="189" bestFit="1" customWidth="1"/>
    <col min="1791" max="1792" width="8.28515625" style="189" customWidth="1"/>
    <col min="1793" max="1793" width="8.42578125" style="189" bestFit="1" customWidth="1"/>
    <col min="1794" max="1794" width="7.42578125" style="189" bestFit="1" customWidth="1"/>
    <col min="1795" max="1797" width="7.42578125" style="189" customWidth="1"/>
    <col min="1798" max="1803" width="0" style="189" hidden="1" customWidth="1"/>
    <col min="1804" max="1804" width="10.140625" style="189" customWidth="1"/>
    <col min="1805" max="1806" width="11.42578125" style="189"/>
    <col min="1807" max="1807" width="12.42578125" style="189" bestFit="1" customWidth="1"/>
    <col min="1808" max="2043" width="11.42578125" style="189"/>
    <col min="2044" max="2044" width="18.140625" style="189" customWidth="1"/>
    <col min="2045" max="2045" width="8.42578125" style="189" bestFit="1" customWidth="1"/>
    <col min="2046" max="2046" width="8.28515625" style="189" bestFit="1" customWidth="1"/>
    <col min="2047" max="2048" width="8.28515625" style="189" customWidth="1"/>
    <col min="2049" max="2049" width="8.42578125" style="189" bestFit="1" customWidth="1"/>
    <col min="2050" max="2050" width="7.42578125" style="189" bestFit="1" customWidth="1"/>
    <col min="2051" max="2053" width="7.42578125" style="189" customWidth="1"/>
    <col min="2054" max="2059" width="0" style="189" hidden="1" customWidth="1"/>
    <col min="2060" max="2060" width="10.140625" style="189" customWidth="1"/>
    <col min="2061" max="2062" width="11.42578125" style="189"/>
    <col min="2063" max="2063" width="12.42578125" style="189" bestFit="1" customWidth="1"/>
    <col min="2064" max="2299" width="11.42578125" style="189"/>
    <col min="2300" max="2300" width="18.140625" style="189" customWidth="1"/>
    <col min="2301" max="2301" width="8.42578125" style="189" bestFit="1" customWidth="1"/>
    <col min="2302" max="2302" width="8.28515625" style="189" bestFit="1" customWidth="1"/>
    <col min="2303" max="2304" width="8.28515625" style="189" customWidth="1"/>
    <col min="2305" max="2305" width="8.42578125" style="189" bestFit="1" customWidth="1"/>
    <col min="2306" max="2306" width="7.42578125" style="189" bestFit="1" customWidth="1"/>
    <col min="2307" max="2309" width="7.42578125" style="189" customWidth="1"/>
    <col min="2310" max="2315" width="0" style="189" hidden="1" customWidth="1"/>
    <col min="2316" max="2316" width="10.140625" style="189" customWidth="1"/>
    <col min="2317" max="2318" width="11.42578125" style="189"/>
    <col min="2319" max="2319" width="12.42578125" style="189" bestFit="1" customWidth="1"/>
    <col min="2320" max="2555" width="11.42578125" style="189"/>
    <col min="2556" max="2556" width="18.140625" style="189" customWidth="1"/>
    <col min="2557" max="2557" width="8.42578125" style="189" bestFit="1" customWidth="1"/>
    <col min="2558" max="2558" width="8.28515625" style="189" bestFit="1" customWidth="1"/>
    <col min="2559" max="2560" width="8.28515625" style="189" customWidth="1"/>
    <col min="2561" max="2561" width="8.42578125" style="189" bestFit="1" customWidth="1"/>
    <col min="2562" max="2562" width="7.42578125" style="189" bestFit="1" customWidth="1"/>
    <col min="2563" max="2565" width="7.42578125" style="189" customWidth="1"/>
    <col min="2566" max="2571" width="0" style="189" hidden="1" customWidth="1"/>
    <col min="2572" max="2572" width="10.140625" style="189" customWidth="1"/>
    <col min="2573" max="2574" width="11.42578125" style="189"/>
    <col min="2575" max="2575" width="12.42578125" style="189" bestFit="1" customWidth="1"/>
    <col min="2576" max="2811" width="11.42578125" style="189"/>
    <col min="2812" max="2812" width="18.140625" style="189" customWidth="1"/>
    <col min="2813" max="2813" width="8.42578125" style="189" bestFit="1" customWidth="1"/>
    <col min="2814" max="2814" width="8.28515625" style="189" bestFit="1" customWidth="1"/>
    <col min="2815" max="2816" width="8.28515625" style="189" customWidth="1"/>
    <col min="2817" max="2817" width="8.42578125" style="189" bestFit="1" customWidth="1"/>
    <col min="2818" max="2818" width="7.42578125" style="189" bestFit="1" customWidth="1"/>
    <col min="2819" max="2821" width="7.42578125" style="189" customWidth="1"/>
    <col min="2822" max="2827" width="0" style="189" hidden="1" customWidth="1"/>
    <col min="2828" max="2828" width="10.140625" style="189" customWidth="1"/>
    <col min="2829" max="2830" width="11.42578125" style="189"/>
    <col min="2831" max="2831" width="12.42578125" style="189" bestFit="1" customWidth="1"/>
    <col min="2832" max="3067" width="11.42578125" style="189"/>
    <col min="3068" max="3068" width="18.140625" style="189" customWidth="1"/>
    <col min="3069" max="3069" width="8.42578125" style="189" bestFit="1" customWidth="1"/>
    <col min="3070" max="3070" width="8.28515625" style="189" bestFit="1" customWidth="1"/>
    <col min="3071" max="3072" width="8.28515625" style="189" customWidth="1"/>
    <col min="3073" max="3073" width="8.42578125" style="189" bestFit="1" customWidth="1"/>
    <col min="3074" max="3074" width="7.42578125" style="189" bestFit="1" customWidth="1"/>
    <col min="3075" max="3077" width="7.42578125" style="189" customWidth="1"/>
    <col min="3078" max="3083" width="0" style="189" hidden="1" customWidth="1"/>
    <col min="3084" max="3084" width="10.140625" style="189" customWidth="1"/>
    <col min="3085" max="3086" width="11.42578125" style="189"/>
    <col min="3087" max="3087" width="12.42578125" style="189" bestFit="1" customWidth="1"/>
    <col min="3088" max="3323" width="11.42578125" style="189"/>
    <col min="3324" max="3324" width="18.140625" style="189" customWidth="1"/>
    <col min="3325" max="3325" width="8.42578125" style="189" bestFit="1" customWidth="1"/>
    <col min="3326" max="3326" width="8.28515625" style="189" bestFit="1" customWidth="1"/>
    <col min="3327" max="3328" width="8.28515625" style="189" customWidth="1"/>
    <col min="3329" max="3329" width="8.42578125" style="189" bestFit="1" customWidth="1"/>
    <col min="3330" max="3330" width="7.42578125" style="189" bestFit="1" customWidth="1"/>
    <col min="3331" max="3333" width="7.42578125" style="189" customWidth="1"/>
    <col min="3334" max="3339" width="0" style="189" hidden="1" customWidth="1"/>
    <col min="3340" max="3340" width="10.140625" style="189" customWidth="1"/>
    <col min="3341" max="3342" width="11.42578125" style="189"/>
    <col min="3343" max="3343" width="12.42578125" style="189" bestFit="1" customWidth="1"/>
    <col min="3344" max="3579" width="11.42578125" style="189"/>
    <col min="3580" max="3580" width="18.140625" style="189" customWidth="1"/>
    <col min="3581" max="3581" width="8.42578125" style="189" bestFit="1" customWidth="1"/>
    <col min="3582" max="3582" width="8.28515625" style="189" bestFit="1" customWidth="1"/>
    <col min="3583" max="3584" width="8.28515625" style="189" customWidth="1"/>
    <col min="3585" max="3585" width="8.42578125" style="189" bestFit="1" customWidth="1"/>
    <col min="3586" max="3586" width="7.42578125" style="189" bestFit="1" customWidth="1"/>
    <col min="3587" max="3589" width="7.42578125" style="189" customWidth="1"/>
    <col min="3590" max="3595" width="0" style="189" hidden="1" customWidth="1"/>
    <col min="3596" max="3596" width="10.140625" style="189" customWidth="1"/>
    <col min="3597" max="3598" width="11.42578125" style="189"/>
    <col min="3599" max="3599" width="12.42578125" style="189" bestFit="1" customWidth="1"/>
    <col min="3600" max="3835" width="11.42578125" style="189"/>
    <col min="3836" max="3836" width="18.140625" style="189" customWidth="1"/>
    <col min="3837" max="3837" width="8.42578125" style="189" bestFit="1" customWidth="1"/>
    <col min="3838" max="3838" width="8.28515625" style="189" bestFit="1" customWidth="1"/>
    <col min="3839" max="3840" width="8.28515625" style="189" customWidth="1"/>
    <col min="3841" max="3841" width="8.42578125" style="189" bestFit="1" customWidth="1"/>
    <col min="3842" max="3842" width="7.42578125" style="189" bestFit="1" customWidth="1"/>
    <col min="3843" max="3845" width="7.42578125" style="189" customWidth="1"/>
    <col min="3846" max="3851" width="0" style="189" hidden="1" customWidth="1"/>
    <col min="3852" max="3852" width="10.140625" style="189" customWidth="1"/>
    <col min="3853" max="3854" width="11.42578125" style="189"/>
    <col min="3855" max="3855" width="12.42578125" style="189" bestFit="1" customWidth="1"/>
    <col min="3856" max="4091" width="11.42578125" style="189"/>
    <col min="4092" max="4092" width="18.140625" style="189" customWidth="1"/>
    <col min="4093" max="4093" width="8.42578125" style="189" bestFit="1" customWidth="1"/>
    <col min="4094" max="4094" width="8.28515625" style="189" bestFit="1" customWidth="1"/>
    <col min="4095" max="4096" width="8.28515625" style="189" customWidth="1"/>
    <col min="4097" max="4097" width="8.42578125" style="189" bestFit="1" customWidth="1"/>
    <col min="4098" max="4098" width="7.42578125" style="189" bestFit="1" customWidth="1"/>
    <col min="4099" max="4101" width="7.42578125" style="189" customWidth="1"/>
    <col min="4102" max="4107" width="0" style="189" hidden="1" customWidth="1"/>
    <col min="4108" max="4108" width="10.140625" style="189" customWidth="1"/>
    <col min="4109" max="4110" width="11.42578125" style="189"/>
    <col min="4111" max="4111" width="12.42578125" style="189" bestFit="1" customWidth="1"/>
    <col min="4112" max="4347" width="11.42578125" style="189"/>
    <col min="4348" max="4348" width="18.140625" style="189" customWidth="1"/>
    <col min="4349" max="4349" width="8.42578125" style="189" bestFit="1" customWidth="1"/>
    <col min="4350" max="4350" width="8.28515625" style="189" bestFit="1" customWidth="1"/>
    <col min="4351" max="4352" width="8.28515625" style="189" customWidth="1"/>
    <col min="4353" max="4353" width="8.42578125" style="189" bestFit="1" customWidth="1"/>
    <col min="4354" max="4354" width="7.42578125" style="189" bestFit="1" customWidth="1"/>
    <col min="4355" max="4357" width="7.42578125" style="189" customWidth="1"/>
    <col min="4358" max="4363" width="0" style="189" hidden="1" customWidth="1"/>
    <col min="4364" max="4364" width="10.140625" style="189" customWidth="1"/>
    <col min="4365" max="4366" width="11.42578125" style="189"/>
    <col min="4367" max="4367" width="12.42578125" style="189" bestFit="1" customWidth="1"/>
    <col min="4368" max="4603" width="11.42578125" style="189"/>
    <col min="4604" max="4604" width="18.140625" style="189" customWidth="1"/>
    <col min="4605" max="4605" width="8.42578125" style="189" bestFit="1" customWidth="1"/>
    <col min="4606" max="4606" width="8.28515625" style="189" bestFit="1" customWidth="1"/>
    <col min="4607" max="4608" width="8.28515625" style="189" customWidth="1"/>
    <col min="4609" max="4609" width="8.42578125" style="189" bestFit="1" customWidth="1"/>
    <col min="4610" max="4610" width="7.42578125" style="189" bestFit="1" customWidth="1"/>
    <col min="4611" max="4613" width="7.42578125" style="189" customWidth="1"/>
    <col min="4614" max="4619" width="0" style="189" hidden="1" customWidth="1"/>
    <col min="4620" max="4620" width="10.140625" style="189" customWidth="1"/>
    <col min="4621" max="4622" width="11.42578125" style="189"/>
    <col min="4623" max="4623" width="12.42578125" style="189" bestFit="1" customWidth="1"/>
    <col min="4624" max="4859" width="11.42578125" style="189"/>
    <col min="4860" max="4860" width="18.140625" style="189" customWidth="1"/>
    <col min="4861" max="4861" width="8.42578125" style="189" bestFit="1" customWidth="1"/>
    <col min="4862" max="4862" width="8.28515625" style="189" bestFit="1" customWidth="1"/>
    <col min="4863" max="4864" width="8.28515625" style="189" customWidth="1"/>
    <col min="4865" max="4865" width="8.42578125" style="189" bestFit="1" customWidth="1"/>
    <col min="4866" max="4866" width="7.42578125" style="189" bestFit="1" customWidth="1"/>
    <col min="4867" max="4869" width="7.42578125" style="189" customWidth="1"/>
    <col min="4870" max="4875" width="0" style="189" hidden="1" customWidth="1"/>
    <col min="4876" max="4876" width="10.140625" style="189" customWidth="1"/>
    <col min="4877" max="4878" width="11.42578125" style="189"/>
    <col min="4879" max="4879" width="12.42578125" style="189" bestFit="1" customWidth="1"/>
    <col min="4880" max="5115" width="11.42578125" style="189"/>
    <col min="5116" max="5116" width="18.140625" style="189" customWidth="1"/>
    <col min="5117" max="5117" width="8.42578125" style="189" bestFit="1" customWidth="1"/>
    <col min="5118" max="5118" width="8.28515625" style="189" bestFit="1" customWidth="1"/>
    <col min="5119" max="5120" width="8.28515625" style="189" customWidth="1"/>
    <col min="5121" max="5121" width="8.42578125" style="189" bestFit="1" customWidth="1"/>
    <col min="5122" max="5122" width="7.42578125" style="189" bestFit="1" customWidth="1"/>
    <col min="5123" max="5125" width="7.42578125" style="189" customWidth="1"/>
    <col min="5126" max="5131" width="0" style="189" hidden="1" customWidth="1"/>
    <col min="5132" max="5132" width="10.140625" style="189" customWidth="1"/>
    <col min="5133" max="5134" width="11.42578125" style="189"/>
    <col min="5135" max="5135" width="12.42578125" style="189" bestFit="1" customWidth="1"/>
    <col min="5136" max="5371" width="11.42578125" style="189"/>
    <col min="5372" max="5372" width="18.140625" style="189" customWidth="1"/>
    <col min="5373" max="5373" width="8.42578125" style="189" bestFit="1" customWidth="1"/>
    <col min="5374" max="5374" width="8.28515625" style="189" bestFit="1" customWidth="1"/>
    <col min="5375" max="5376" width="8.28515625" style="189" customWidth="1"/>
    <col min="5377" max="5377" width="8.42578125" style="189" bestFit="1" customWidth="1"/>
    <col min="5378" max="5378" width="7.42578125" style="189" bestFit="1" customWidth="1"/>
    <col min="5379" max="5381" width="7.42578125" style="189" customWidth="1"/>
    <col min="5382" max="5387" width="0" style="189" hidden="1" customWidth="1"/>
    <col min="5388" max="5388" width="10.140625" style="189" customWidth="1"/>
    <col min="5389" max="5390" width="11.42578125" style="189"/>
    <col min="5391" max="5391" width="12.42578125" style="189" bestFit="1" customWidth="1"/>
    <col min="5392" max="5627" width="11.42578125" style="189"/>
    <col min="5628" max="5628" width="18.140625" style="189" customWidth="1"/>
    <col min="5629" max="5629" width="8.42578125" style="189" bestFit="1" customWidth="1"/>
    <col min="5630" max="5630" width="8.28515625" style="189" bestFit="1" customWidth="1"/>
    <col min="5631" max="5632" width="8.28515625" style="189" customWidth="1"/>
    <col min="5633" max="5633" width="8.42578125" style="189" bestFit="1" customWidth="1"/>
    <col min="5634" max="5634" width="7.42578125" style="189" bestFit="1" customWidth="1"/>
    <col min="5635" max="5637" width="7.42578125" style="189" customWidth="1"/>
    <col min="5638" max="5643" width="0" style="189" hidden="1" customWidth="1"/>
    <col min="5644" max="5644" width="10.140625" style="189" customWidth="1"/>
    <col min="5645" max="5646" width="11.42578125" style="189"/>
    <col min="5647" max="5647" width="12.42578125" style="189" bestFit="1" customWidth="1"/>
    <col min="5648" max="5883" width="11.42578125" style="189"/>
    <col min="5884" max="5884" width="18.140625" style="189" customWidth="1"/>
    <col min="5885" max="5885" width="8.42578125" style="189" bestFit="1" customWidth="1"/>
    <col min="5886" max="5886" width="8.28515625" style="189" bestFit="1" customWidth="1"/>
    <col min="5887" max="5888" width="8.28515625" style="189" customWidth="1"/>
    <col min="5889" max="5889" width="8.42578125" style="189" bestFit="1" customWidth="1"/>
    <col min="5890" max="5890" width="7.42578125" style="189" bestFit="1" customWidth="1"/>
    <col min="5891" max="5893" width="7.42578125" style="189" customWidth="1"/>
    <col min="5894" max="5899" width="0" style="189" hidden="1" customWidth="1"/>
    <col min="5900" max="5900" width="10.140625" style="189" customWidth="1"/>
    <col min="5901" max="5902" width="11.42578125" style="189"/>
    <col min="5903" max="5903" width="12.42578125" style="189" bestFit="1" customWidth="1"/>
    <col min="5904" max="6139" width="11.42578125" style="189"/>
    <col min="6140" max="6140" width="18.140625" style="189" customWidth="1"/>
    <col min="6141" max="6141" width="8.42578125" style="189" bestFit="1" customWidth="1"/>
    <col min="6142" max="6142" width="8.28515625" style="189" bestFit="1" customWidth="1"/>
    <col min="6143" max="6144" width="8.28515625" style="189" customWidth="1"/>
    <col min="6145" max="6145" width="8.42578125" style="189" bestFit="1" customWidth="1"/>
    <col min="6146" max="6146" width="7.42578125" style="189" bestFit="1" customWidth="1"/>
    <col min="6147" max="6149" width="7.42578125" style="189" customWidth="1"/>
    <col min="6150" max="6155" width="0" style="189" hidden="1" customWidth="1"/>
    <col min="6156" max="6156" width="10.140625" style="189" customWidth="1"/>
    <col min="6157" max="6158" width="11.42578125" style="189"/>
    <col min="6159" max="6159" width="12.42578125" style="189" bestFit="1" customWidth="1"/>
    <col min="6160" max="6395" width="11.42578125" style="189"/>
    <col min="6396" max="6396" width="18.140625" style="189" customWidth="1"/>
    <col min="6397" max="6397" width="8.42578125" style="189" bestFit="1" customWidth="1"/>
    <col min="6398" max="6398" width="8.28515625" style="189" bestFit="1" customWidth="1"/>
    <col min="6399" max="6400" width="8.28515625" style="189" customWidth="1"/>
    <col min="6401" max="6401" width="8.42578125" style="189" bestFit="1" customWidth="1"/>
    <col min="6402" max="6402" width="7.42578125" style="189" bestFit="1" customWidth="1"/>
    <col min="6403" max="6405" width="7.42578125" style="189" customWidth="1"/>
    <col min="6406" max="6411" width="0" style="189" hidden="1" customWidth="1"/>
    <col min="6412" max="6412" width="10.140625" style="189" customWidth="1"/>
    <col min="6413" max="6414" width="11.42578125" style="189"/>
    <col min="6415" max="6415" width="12.42578125" style="189" bestFit="1" customWidth="1"/>
    <col min="6416" max="6651" width="11.42578125" style="189"/>
    <col min="6652" max="6652" width="18.140625" style="189" customWidth="1"/>
    <col min="6653" max="6653" width="8.42578125" style="189" bestFit="1" customWidth="1"/>
    <col min="6654" max="6654" width="8.28515625" style="189" bestFit="1" customWidth="1"/>
    <col min="6655" max="6656" width="8.28515625" style="189" customWidth="1"/>
    <col min="6657" max="6657" width="8.42578125" style="189" bestFit="1" customWidth="1"/>
    <col min="6658" max="6658" width="7.42578125" style="189" bestFit="1" customWidth="1"/>
    <col min="6659" max="6661" width="7.42578125" style="189" customWidth="1"/>
    <col min="6662" max="6667" width="0" style="189" hidden="1" customWidth="1"/>
    <col min="6668" max="6668" width="10.140625" style="189" customWidth="1"/>
    <col min="6669" max="6670" width="11.42578125" style="189"/>
    <col min="6671" max="6671" width="12.42578125" style="189" bestFit="1" customWidth="1"/>
    <col min="6672" max="6907" width="11.42578125" style="189"/>
    <col min="6908" max="6908" width="18.140625" style="189" customWidth="1"/>
    <col min="6909" max="6909" width="8.42578125" style="189" bestFit="1" customWidth="1"/>
    <col min="6910" max="6910" width="8.28515625" style="189" bestFit="1" customWidth="1"/>
    <col min="6911" max="6912" width="8.28515625" style="189" customWidth="1"/>
    <col min="6913" max="6913" width="8.42578125" style="189" bestFit="1" customWidth="1"/>
    <col min="6914" max="6914" width="7.42578125" style="189" bestFit="1" customWidth="1"/>
    <col min="6915" max="6917" width="7.42578125" style="189" customWidth="1"/>
    <col min="6918" max="6923" width="0" style="189" hidden="1" customWidth="1"/>
    <col min="6924" max="6924" width="10.140625" style="189" customWidth="1"/>
    <col min="6925" max="6926" width="11.42578125" style="189"/>
    <col min="6927" max="6927" width="12.42578125" style="189" bestFit="1" customWidth="1"/>
    <col min="6928" max="7163" width="11.42578125" style="189"/>
    <col min="7164" max="7164" width="18.140625" style="189" customWidth="1"/>
    <col min="7165" max="7165" width="8.42578125" style="189" bestFit="1" customWidth="1"/>
    <col min="7166" max="7166" width="8.28515625" style="189" bestFit="1" customWidth="1"/>
    <col min="7167" max="7168" width="8.28515625" style="189" customWidth="1"/>
    <col min="7169" max="7169" width="8.42578125" style="189" bestFit="1" customWidth="1"/>
    <col min="7170" max="7170" width="7.42578125" style="189" bestFit="1" customWidth="1"/>
    <col min="7171" max="7173" width="7.42578125" style="189" customWidth="1"/>
    <col min="7174" max="7179" width="0" style="189" hidden="1" customWidth="1"/>
    <col min="7180" max="7180" width="10.140625" style="189" customWidth="1"/>
    <col min="7181" max="7182" width="11.42578125" style="189"/>
    <col min="7183" max="7183" width="12.42578125" style="189" bestFit="1" customWidth="1"/>
    <col min="7184" max="7419" width="11.42578125" style="189"/>
    <col min="7420" max="7420" width="18.140625" style="189" customWidth="1"/>
    <col min="7421" max="7421" width="8.42578125" style="189" bestFit="1" customWidth="1"/>
    <col min="7422" max="7422" width="8.28515625" style="189" bestFit="1" customWidth="1"/>
    <col min="7423" max="7424" width="8.28515625" style="189" customWidth="1"/>
    <col min="7425" max="7425" width="8.42578125" style="189" bestFit="1" customWidth="1"/>
    <col min="7426" max="7426" width="7.42578125" style="189" bestFit="1" customWidth="1"/>
    <col min="7427" max="7429" width="7.42578125" style="189" customWidth="1"/>
    <col min="7430" max="7435" width="0" style="189" hidden="1" customWidth="1"/>
    <col min="7436" max="7436" width="10.140625" style="189" customWidth="1"/>
    <col min="7437" max="7438" width="11.42578125" style="189"/>
    <col min="7439" max="7439" width="12.42578125" style="189" bestFit="1" customWidth="1"/>
    <col min="7440" max="7675" width="11.42578125" style="189"/>
    <col min="7676" max="7676" width="18.140625" style="189" customWidth="1"/>
    <col min="7677" max="7677" width="8.42578125" style="189" bestFit="1" customWidth="1"/>
    <col min="7678" max="7678" width="8.28515625" style="189" bestFit="1" customWidth="1"/>
    <col min="7679" max="7680" width="8.28515625" style="189" customWidth="1"/>
    <col min="7681" max="7681" width="8.42578125" style="189" bestFit="1" customWidth="1"/>
    <col min="7682" max="7682" width="7.42578125" style="189" bestFit="1" customWidth="1"/>
    <col min="7683" max="7685" width="7.42578125" style="189" customWidth="1"/>
    <col min="7686" max="7691" width="0" style="189" hidden="1" customWidth="1"/>
    <col min="7692" max="7692" width="10.140625" style="189" customWidth="1"/>
    <col min="7693" max="7694" width="11.42578125" style="189"/>
    <col min="7695" max="7695" width="12.42578125" style="189" bestFit="1" customWidth="1"/>
    <col min="7696" max="7931" width="11.42578125" style="189"/>
    <col min="7932" max="7932" width="18.140625" style="189" customWidth="1"/>
    <col min="7933" max="7933" width="8.42578125" style="189" bestFit="1" customWidth="1"/>
    <col min="7934" max="7934" width="8.28515625" style="189" bestFit="1" customWidth="1"/>
    <col min="7935" max="7936" width="8.28515625" style="189" customWidth="1"/>
    <col min="7937" max="7937" width="8.42578125" style="189" bestFit="1" customWidth="1"/>
    <col min="7938" max="7938" width="7.42578125" style="189" bestFit="1" customWidth="1"/>
    <col min="7939" max="7941" width="7.42578125" style="189" customWidth="1"/>
    <col min="7942" max="7947" width="0" style="189" hidden="1" customWidth="1"/>
    <col min="7948" max="7948" width="10.140625" style="189" customWidth="1"/>
    <col min="7949" max="7950" width="11.42578125" style="189"/>
    <col min="7951" max="7951" width="12.42578125" style="189" bestFit="1" customWidth="1"/>
    <col min="7952" max="8187" width="11.42578125" style="189"/>
    <col min="8188" max="8188" width="18.140625" style="189" customWidth="1"/>
    <col min="8189" max="8189" width="8.42578125" style="189" bestFit="1" customWidth="1"/>
    <col min="8190" max="8190" width="8.28515625" style="189" bestFit="1" customWidth="1"/>
    <col min="8191" max="8192" width="8.28515625" style="189" customWidth="1"/>
    <col min="8193" max="8193" width="8.42578125" style="189" bestFit="1" customWidth="1"/>
    <col min="8194" max="8194" width="7.42578125" style="189" bestFit="1" customWidth="1"/>
    <col min="8195" max="8197" width="7.42578125" style="189" customWidth="1"/>
    <col min="8198" max="8203" width="0" style="189" hidden="1" customWidth="1"/>
    <col min="8204" max="8204" width="10.140625" style="189" customWidth="1"/>
    <col min="8205" max="8206" width="11.42578125" style="189"/>
    <col min="8207" max="8207" width="12.42578125" style="189" bestFit="1" customWidth="1"/>
    <col min="8208" max="8443" width="11.42578125" style="189"/>
    <col min="8444" max="8444" width="18.140625" style="189" customWidth="1"/>
    <col min="8445" max="8445" width="8.42578125" style="189" bestFit="1" customWidth="1"/>
    <col min="8446" max="8446" width="8.28515625" style="189" bestFit="1" customWidth="1"/>
    <col min="8447" max="8448" width="8.28515625" style="189" customWidth="1"/>
    <col min="8449" max="8449" width="8.42578125" style="189" bestFit="1" customWidth="1"/>
    <col min="8450" max="8450" width="7.42578125" style="189" bestFit="1" customWidth="1"/>
    <col min="8451" max="8453" width="7.42578125" style="189" customWidth="1"/>
    <col min="8454" max="8459" width="0" style="189" hidden="1" customWidth="1"/>
    <col min="8460" max="8460" width="10.140625" style="189" customWidth="1"/>
    <col min="8461" max="8462" width="11.42578125" style="189"/>
    <col min="8463" max="8463" width="12.42578125" style="189" bestFit="1" customWidth="1"/>
    <col min="8464" max="8699" width="11.42578125" style="189"/>
    <col min="8700" max="8700" width="18.140625" style="189" customWidth="1"/>
    <col min="8701" max="8701" width="8.42578125" style="189" bestFit="1" customWidth="1"/>
    <col min="8702" max="8702" width="8.28515625" style="189" bestFit="1" customWidth="1"/>
    <col min="8703" max="8704" width="8.28515625" style="189" customWidth="1"/>
    <col min="8705" max="8705" width="8.42578125" style="189" bestFit="1" customWidth="1"/>
    <col min="8706" max="8706" width="7.42578125" style="189" bestFit="1" customWidth="1"/>
    <col min="8707" max="8709" width="7.42578125" style="189" customWidth="1"/>
    <col min="8710" max="8715" width="0" style="189" hidden="1" customWidth="1"/>
    <col min="8716" max="8716" width="10.140625" style="189" customWidth="1"/>
    <col min="8717" max="8718" width="11.42578125" style="189"/>
    <col min="8719" max="8719" width="12.42578125" style="189" bestFit="1" customWidth="1"/>
    <col min="8720" max="8955" width="11.42578125" style="189"/>
    <col min="8956" max="8956" width="18.140625" style="189" customWidth="1"/>
    <col min="8957" max="8957" width="8.42578125" style="189" bestFit="1" customWidth="1"/>
    <col min="8958" max="8958" width="8.28515625" style="189" bestFit="1" customWidth="1"/>
    <col min="8959" max="8960" width="8.28515625" style="189" customWidth="1"/>
    <col min="8961" max="8961" width="8.42578125" style="189" bestFit="1" customWidth="1"/>
    <col min="8962" max="8962" width="7.42578125" style="189" bestFit="1" customWidth="1"/>
    <col min="8963" max="8965" width="7.42578125" style="189" customWidth="1"/>
    <col min="8966" max="8971" width="0" style="189" hidden="1" customWidth="1"/>
    <col min="8972" max="8972" width="10.140625" style="189" customWidth="1"/>
    <col min="8973" max="8974" width="11.42578125" style="189"/>
    <col min="8975" max="8975" width="12.42578125" style="189" bestFit="1" customWidth="1"/>
    <col min="8976" max="9211" width="11.42578125" style="189"/>
    <col min="9212" max="9212" width="18.140625" style="189" customWidth="1"/>
    <col min="9213" max="9213" width="8.42578125" style="189" bestFit="1" customWidth="1"/>
    <col min="9214" max="9214" width="8.28515625" style="189" bestFit="1" customWidth="1"/>
    <col min="9215" max="9216" width="8.28515625" style="189" customWidth="1"/>
    <col min="9217" max="9217" width="8.42578125" style="189" bestFit="1" customWidth="1"/>
    <col min="9218" max="9218" width="7.42578125" style="189" bestFit="1" customWidth="1"/>
    <col min="9219" max="9221" width="7.42578125" style="189" customWidth="1"/>
    <col min="9222" max="9227" width="0" style="189" hidden="1" customWidth="1"/>
    <col min="9228" max="9228" width="10.140625" style="189" customWidth="1"/>
    <col min="9229" max="9230" width="11.42578125" style="189"/>
    <col min="9231" max="9231" width="12.42578125" style="189" bestFit="1" customWidth="1"/>
    <col min="9232" max="9467" width="11.42578125" style="189"/>
    <col min="9468" max="9468" width="18.140625" style="189" customWidth="1"/>
    <col min="9469" max="9469" width="8.42578125" style="189" bestFit="1" customWidth="1"/>
    <col min="9470" max="9470" width="8.28515625" style="189" bestFit="1" customWidth="1"/>
    <col min="9471" max="9472" width="8.28515625" style="189" customWidth="1"/>
    <col min="9473" max="9473" width="8.42578125" style="189" bestFit="1" customWidth="1"/>
    <col min="9474" max="9474" width="7.42578125" style="189" bestFit="1" customWidth="1"/>
    <col min="9475" max="9477" width="7.42578125" style="189" customWidth="1"/>
    <col min="9478" max="9483" width="0" style="189" hidden="1" customWidth="1"/>
    <col min="9484" max="9484" width="10.140625" style="189" customWidth="1"/>
    <col min="9485" max="9486" width="11.42578125" style="189"/>
    <col min="9487" max="9487" width="12.42578125" style="189" bestFit="1" customWidth="1"/>
    <col min="9488" max="9723" width="11.42578125" style="189"/>
    <col min="9724" max="9724" width="18.140625" style="189" customWidth="1"/>
    <col min="9725" max="9725" width="8.42578125" style="189" bestFit="1" customWidth="1"/>
    <col min="9726" max="9726" width="8.28515625" style="189" bestFit="1" customWidth="1"/>
    <col min="9727" max="9728" width="8.28515625" style="189" customWidth="1"/>
    <col min="9729" max="9729" width="8.42578125" style="189" bestFit="1" customWidth="1"/>
    <col min="9730" max="9730" width="7.42578125" style="189" bestFit="1" customWidth="1"/>
    <col min="9731" max="9733" width="7.42578125" style="189" customWidth="1"/>
    <col min="9734" max="9739" width="0" style="189" hidden="1" customWidth="1"/>
    <col min="9740" max="9740" width="10.140625" style="189" customWidth="1"/>
    <col min="9741" max="9742" width="11.42578125" style="189"/>
    <col min="9743" max="9743" width="12.42578125" style="189" bestFit="1" customWidth="1"/>
    <col min="9744" max="9979" width="11.42578125" style="189"/>
    <col min="9980" max="9980" width="18.140625" style="189" customWidth="1"/>
    <col min="9981" max="9981" width="8.42578125" style="189" bestFit="1" customWidth="1"/>
    <col min="9982" max="9982" width="8.28515625" style="189" bestFit="1" customWidth="1"/>
    <col min="9983" max="9984" width="8.28515625" style="189" customWidth="1"/>
    <col min="9985" max="9985" width="8.42578125" style="189" bestFit="1" customWidth="1"/>
    <col min="9986" max="9986" width="7.42578125" style="189" bestFit="1" customWidth="1"/>
    <col min="9987" max="9989" width="7.42578125" style="189" customWidth="1"/>
    <col min="9990" max="9995" width="0" style="189" hidden="1" customWidth="1"/>
    <col min="9996" max="9996" width="10.140625" style="189" customWidth="1"/>
    <col min="9997" max="9998" width="11.42578125" style="189"/>
    <col min="9999" max="9999" width="12.42578125" style="189" bestFit="1" customWidth="1"/>
    <col min="10000" max="10235" width="11.42578125" style="189"/>
    <col min="10236" max="10236" width="18.140625" style="189" customWidth="1"/>
    <col min="10237" max="10237" width="8.42578125" style="189" bestFit="1" customWidth="1"/>
    <col min="10238" max="10238" width="8.28515625" style="189" bestFit="1" customWidth="1"/>
    <col min="10239" max="10240" width="8.28515625" style="189" customWidth="1"/>
    <col min="10241" max="10241" width="8.42578125" style="189" bestFit="1" customWidth="1"/>
    <col min="10242" max="10242" width="7.42578125" style="189" bestFit="1" customWidth="1"/>
    <col min="10243" max="10245" width="7.42578125" style="189" customWidth="1"/>
    <col min="10246" max="10251" width="0" style="189" hidden="1" customWidth="1"/>
    <col min="10252" max="10252" width="10.140625" style="189" customWidth="1"/>
    <col min="10253" max="10254" width="11.42578125" style="189"/>
    <col min="10255" max="10255" width="12.42578125" style="189" bestFit="1" customWidth="1"/>
    <col min="10256" max="10491" width="11.42578125" style="189"/>
    <col min="10492" max="10492" width="18.140625" style="189" customWidth="1"/>
    <col min="10493" max="10493" width="8.42578125" style="189" bestFit="1" customWidth="1"/>
    <col min="10494" max="10494" width="8.28515625" style="189" bestFit="1" customWidth="1"/>
    <col min="10495" max="10496" width="8.28515625" style="189" customWidth="1"/>
    <col min="10497" max="10497" width="8.42578125" style="189" bestFit="1" customWidth="1"/>
    <col min="10498" max="10498" width="7.42578125" style="189" bestFit="1" customWidth="1"/>
    <col min="10499" max="10501" width="7.42578125" style="189" customWidth="1"/>
    <col min="10502" max="10507" width="0" style="189" hidden="1" customWidth="1"/>
    <col min="10508" max="10508" width="10.140625" style="189" customWidth="1"/>
    <col min="10509" max="10510" width="11.42578125" style="189"/>
    <col min="10511" max="10511" width="12.42578125" style="189" bestFit="1" customWidth="1"/>
    <col min="10512" max="10747" width="11.42578125" style="189"/>
    <col min="10748" max="10748" width="18.140625" style="189" customWidth="1"/>
    <col min="10749" max="10749" width="8.42578125" style="189" bestFit="1" customWidth="1"/>
    <col min="10750" max="10750" width="8.28515625" style="189" bestFit="1" customWidth="1"/>
    <col min="10751" max="10752" width="8.28515625" style="189" customWidth="1"/>
    <col min="10753" max="10753" width="8.42578125" style="189" bestFit="1" customWidth="1"/>
    <col min="10754" max="10754" width="7.42578125" style="189" bestFit="1" customWidth="1"/>
    <col min="10755" max="10757" width="7.42578125" style="189" customWidth="1"/>
    <col min="10758" max="10763" width="0" style="189" hidden="1" customWidth="1"/>
    <col min="10764" max="10764" width="10.140625" style="189" customWidth="1"/>
    <col min="10765" max="10766" width="11.42578125" style="189"/>
    <col min="10767" max="10767" width="12.42578125" style="189" bestFit="1" customWidth="1"/>
    <col min="10768" max="11003" width="11.42578125" style="189"/>
    <col min="11004" max="11004" width="18.140625" style="189" customWidth="1"/>
    <col min="11005" max="11005" width="8.42578125" style="189" bestFit="1" customWidth="1"/>
    <col min="11006" max="11006" width="8.28515625" style="189" bestFit="1" customWidth="1"/>
    <col min="11007" max="11008" width="8.28515625" style="189" customWidth="1"/>
    <col min="11009" max="11009" width="8.42578125" style="189" bestFit="1" customWidth="1"/>
    <col min="11010" max="11010" width="7.42578125" style="189" bestFit="1" customWidth="1"/>
    <col min="11011" max="11013" width="7.42578125" style="189" customWidth="1"/>
    <col min="11014" max="11019" width="0" style="189" hidden="1" customWidth="1"/>
    <col min="11020" max="11020" width="10.140625" style="189" customWidth="1"/>
    <col min="11021" max="11022" width="11.42578125" style="189"/>
    <col min="11023" max="11023" width="12.42578125" style="189" bestFit="1" customWidth="1"/>
    <col min="11024" max="11259" width="11.42578125" style="189"/>
    <col min="11260" max="11260" width="18.140625" style="189" customWidth="1"/>
    <col min="11261" max="11261" width="8.42578125" style="189" bestFit="1" customWidth="1"/>
    <col min="11262" max="11262" width="8.28515625" style="189" bestFit="1" customWidth="1"/>
    <col min="11263" max="11264" width="8.28515625" style="189" customWidth="1"/>
    <col min="11265" max="11265" width="8.42578125" style="189" bestFit="1" customWidth="1"/>
    <col min="11266" max="11266" width="7.42578125" style="189" bestFit="1" customWidth="1"/>
    <col min="11267" max="11269" width="7.42578125" style="189" customWidth="1"/>
    <col min="11270" max="11275" width="0" style="189" hidden="1" customWidth="1"/>
    <col min="11276" max="11276" width="10.140625" style="189" customWidth="1"/>
    <col min="11277" max="11278" width="11.42578125" style="189"/>
    <col min="11279" max="11279" width="12.42578125" style="189" bestFit="1" customWidth="1"/>
    <col min="11280" max="11515" width="11.42578125" style="189"/>
    <col min="11516" max="11516" width="18.140625" style="189" customWidth="1"/>
    <col min="11517" max="11517" width="8.42578125" style="189" bestFit="1" customWidth="1"/>
    <col min="11518" max="11518" width="8.28515625" style="189" bestFit="1" customWidth="1"/>
    <col min="11519" max="11520" width="8.28515625" style="189" customWidth="1"/>
    <col min="11521" max="11521" width="8.42578125" style="189" bestFit="1" customWidth="1"/>
    <col min="11522" max="11522" width="7.42578125" style="189" bestFit="1" customWidth="1"/>
    <col min="11523" max="11525" width="7.42578125" style="189" customWidth="1"/>
    <col min="11526" max="11531" width="0" style="189" hidden="1" customWidth="1"/>
    <col min="11532" max="11532" width="10.140625" style="189" customWidth="1"/>
    <col min="11533" max="11534" width="11.42578125" style="189"/>
    <col min="11535" max="11535" width="12.42578125" style="189" bestFit="1" customWidth="1"/>
    <col min="11536" max="11771" width="11.42578125" style="189"/>
    <col min="11772" max="11772" width="18.140625" style="189" customWidth="1"/>
    <col min="11773" max="11773" width="8.42578125" style="189" bestFit="1" customWidth="1"/>
    <col min="11774" max="11774" width="8.28515625" style="189" bestFit="1" customWidth="1"/>
    <col min="11775" max="11776" width="8.28515625" style="189" customWidth="1"/>
    <col min="11777" max="11777" width="8.42578125" style="189" bestFit="1" customWidth="1"/>
    <col min="11778" max="11778" width="7.42578125" style="189" bestFit="1" customWidth="1"/>
    <col min="11779" max="11781" width="7.42578125" style="189" customWidth="1"/>
    <col min="11782" max="11787" width="0" style="189" hidden="1" customWidth="1"/>
    <col min="11788" max="11788" width="10.140625" style="189" customWidth="1"/>
    <col min="11789" max="11790" width="11.42578125" style="189"/>
    <col min="11791" max="11791" width="12.42578125" style="189" bestFit="1" customWidth="1"/>
    <col min="11792" max="12027" width="11.42578125" style="189"/>
    <col min="12028" max="12028" width="18.140625" style="189" customWidth="1"/>
    <col min="12029" max="12029" width="8.42578125" style="189" bestFit="1" customWidth="1"/>
    <col min="12030" max="12030" width="8.28515625" style="189" bestFit="1" customWidth="1"/>
    <col min="12031" max="12032" width="8.28515625" style="189" customWidth="1"/>
    <col min="12033" max="12033" width="8.42578125" style="189" bestFit="1" customWidth="1"/>
    <col min="12034" max="12034" width="7.42578125" style="189" bestFit="1" customWidth="1"/>
    <col min="12035" max="12037" width="7.42578125" style="189" customWidth="1"/>
    <col min="12038" max="12043" width="0" style="189" hidden="1" customWidth="1"/>
    <col min="12044" max="12044" width="10.140625" style="189" customWidth="1"/>
    <col min="12045" max="12046" width="11.42578125" style="189"/>
    <col min="12047" max="12047" width="12.42578125" style="189" bestFit="1" customWidth="1"/>
    <col min="12048" max="12283" width="11.42578125" style="189"/>
    <col min="12284" max="12284" width="18.140625" style="189" customWidth="1"/>
    <col min="12285" max="12285" width="8.42578125" style="189" bestFit="1" customWidth="1"/>
    <col min="12286" max="12286" width="8.28515625" style="189" bestFit="1" customWidth="1"/>
    <col min="12287" max="12288" width="8.28515625" style="189" customWidth="1"/>
    <col min="12289" max="12289" width="8.42578125" style="189" bestFit="1" customWidth="1"/>
    <col min="12290" max="12290" width="7.42578125" style="189" bestFit="1" customWidth="1"/>
    <col min="12291" max="12293" width="7.42578125" style="189" customWidth="1"/>
    <col min="12294" max="12299" width="0" style="189" hidden="1" customWidth="1"/>
    <col min="12300" max="12300" width="10.140625" style="189" customWidth="1"/>
    <col min="12301" max="12302" width="11.42578125" style="189"/>
    <col min="12303" max="12303" width="12.42578125" style="189" bestFit="1" customWidth="1"/>
    <col min="12304" max="12539" width="11.42578125" style="189"/>
    <col min="12540" max="12540" width="18.140625" style="189" customWidth="1"/>
    <col min="12541" max="12541" width="8.42578125" style="189" bestFit="1" customWidth="1"/>
    <col min="12542" max="12542" width="8.28515625" style="189" bestFit="1" customWidth="1"/>
    <col min="12543" max="12544" width="8.28515625" style="189" customWidth="1"/>
    <col min="12545" max="12545" width="8.42578125" style="189" bestFit="1" customWidth="1"/>
    <col min="12546" max="12546" width="7.42578125" style="189" bestFit="1" customWidth="1"/>
    <col min="12547" max="12549" width="7.42578125" style="189" customWidth="1"/>
    <col min="12550" max="12555" width="0" style="189" hidden="1" customWidth="1"/>
    <col min="12556" max="12556" width="10.140625" style="189" customWidth="1"/>
    <col min="12557" max="12558" width="11.42578125" style="189"/>
    <col min="12559" max="12559" width="12.42578125" style="189" bestFit="1" customWidth="1"/>
    <col min="12560" max="12795" width="11.42578125" style="189"/>
    <col min="12796" max="12796" width="18.140625" style="189" customWidth="1"/>
    <col min="12797" max="12797" width="8.42578125" style="189" bestFit="1" customWidth="1"/>
    <col min="12798" max="12798" width="8.28515625" style="189" bestFit="1" customWidth="1"/>
    <col min="12799" max="12800" width="8.28515625" style="189" customWidth="1"/>
    <col min="12801" max="12801" width="8.42578125" style="189" bestFit="1" customWidth="1"/>
    <col min="12802" max="12802" width="7.42578125" style="189" bestFit="1" customWidth="1"/>
    <col min="12803" max="12805" width="7.42578125" style="189" customWidth="1"/>
    <col min="12806" max="12811" width="0" style="189" hidden="1" customWidth="1"/>
    <col min="12812" max="12812" width="10.140625" style="189" customWidth="1"/>
    <col min="12813" max="12814" width="11.42578125" style="189"/>
    <col min="12815" max="12815" width="12.42578125" style="189" bestFit="1" customWidth="1"/>
    <col min="12816" max="13051" width="11.42578125" style="189"/>
    <col min="13052" max="13052" width="18.140625" style="189" customWidth="1"/>
    <col min="13053" max="13053" width="8.42578125" style="189" bestFit="1" customWidth="1"/>
    <col min="13054" max="13054" width="8.28515625" style="189" bestFit="1" customWidth="1"/>
    <col min="13055" max="13056" width="8.28515625" style="189" customWidth="1"/>
    <col min="13057" max="13057" width="8.42578125" style="189" bestFit="1" customWidth="1"/>
    <col min="13058" max="13058" width="7.42578125" style="189" bestFit="1" customWidth="1"/>
    <col min="13059" max="13061" width="7.42578125" style="189" customWidth="1"/>
    <col min="13062" max="13067" width="0" style="189" hidden="1" customWidth="1"/>
    <col min="13068" max="13068" width="10.140625" style="189" customWidth="1"/>
    <col min="13069" max="13070" width="11.42578125" style="189"/>
    <col min="13071" max="13071" width="12.42578125" style="189" bestFit="1" customWidth="1"/>
    <col min="13072" max="13307" width="11.42578125" style="189"/>
    <col min="13308" max="13308" width="18.140625" style="189" customWidth="1"/>
    <col min="13309" max="13309" width="8.42578125" style="189" bestFit="1" customWidth="1"/>
    <col min="13310" max="13310" width="8.28515625" style="189" bestFit="1" customWidth="1"/>
    <col min="13311" max="13312" width="8.28515625" style="189" customWidth="1"/>
    <col min="13313" max="13313" width="8.42578125" style="189" bestFit="1" customWidth="1"/>
    <col min="13314" max="13314" width="7.42578125" style="189" bestFit="1" customWidth="1"/>
    <col min="13315" max="13317" width="7.42578125" style="189" customWidth="1"/>
    <col min="13318" max="13323" width="0" style="189" hidden="1" customWidth="1"/>
    <col min="13324" max="13324" width="10.140625" style="189" customWidth="1"/>
    <col min="13325" max="13326" width="11.42578125" style="189"/>
    <col min="13327" max="13327" width="12.42578125" style="189" bestFit="1" customWidth="1"/>
    <col min="13328" max="13563" width="11.42578125" style="189"/>
    <col min="13564" max="13564" width="18.140625" style="189" customWidth="1"/>
    <col min="13565" max="13565" width="8.42578125" style="189" bestFit="1" customWidth="1"/>
    <col min="13566" max="13566" width="8.28515625" style="189" bestFit="1" customWidth="1"/>
    <col min="13567" max="13568" width="8.28515625" style="189" customWidth="1"/>
    <col min="13569" max="13569" width="8.42578125" style="189" bestFit="1" customWidth="1"/>
    <col min="13570" max="13570" width="7.42578125" style="189" bestFit="1" customWidth="1"/>
    <col min="13571" max="13573" width="7.42578125" style="189" customWidth="1"/>
    <col min="13574" max="13579" width="0" style="189" hidden="1" customWidth="1"/>
    <col min="13580" max="13580" width="10.140625" style="189" customWidth="1"/>
    <col min="13581" max="13582" width="11.42578125" style="189"/>
    <col min="13583" max="13583" width="12.42578125" style="189" bestFit="1" customWidth="1"/>
    <col min="13584" max="13819" width="11.42578125" style="189"/>
    <col min="13820" max="13820" width="18.140625" style="189" customWidth="1"/>
    <col min="13821" max="13821" width="8.42578125" style="189" bestFit="1" customWidth="1"/>
    <col min="13822" max="13822" width="8.28515625" style="189" bestFit="1" customWidth="1"/>
    <col min="13823" max="13824" width="8.28515625" style="189" customWidth="1"/>
    <col min="13825" max="13825" width="8.42578125" style="189" bestFit="1" customWidth="1"/>
    <col min="13826" max="13826" width="7.42578125" style="189" bestFit="1" customWidth="1"/>
    <col min="13827" max="13829" width="7.42578125" style="189" customWidth="1"/>
    <col min="13830" max="13835" width="0" style="189" hidden="1" customWidth="1"/>
    <col min="13836" max="13836" width="10.140625" style="189" customWidth="1"/>
    <col min="13837" max="13838" width="11.42578125" style="189"/>
    <col min="13839" max="13839" width="12.42578125" style="189" bestFit="1" customWidth="1"/>
    <col min="13840" max="14075" width="11.42578125" style="189"/>
    <col min="14076" max="14076" width="18.140625" style="189" customWidth="1"/>
    <col min="14077" max="14077" width="8.42578125" style="189" bestFit="1" customWidth="1"/>
    <col min="14078" max="14078" width="8.28515625" style="189" bestFit="1" customWidth="1"/>
    <col min="14079" max="14080" width="8.28515625" style="189" customWidth="1"/>
    <col min="14081" max="14081" width="8.42578125" style="189" bestFit="1" customWidth="1"/>
    <col min="14082" max="14082" width="7.42578125" style="189" bestFit="1" customWidth="1"/>
    <col min="14083" max="14085" width="7.42578125" style="189" customWidth="1"/>
    <col min="14086" max="14091" width="0" style="189" hidden="1" customWidth="1"/>
    <col min="14092" max="14092" width="10.140625" style="189" customWidth="1"/>
    <col min="14093" max="14094" width="11.42578125" style="189"/>
    <col min="14095" max="14095" width="12.42578125" style="189" bestFit="1" customWidth="1"/>
    <col min="14096" max="14331" width="11.42578125" style="189"/>
    <col min="14332" max="14332" width="18.140625" style="189" customWidth="1"/>
    <col min="14333" max="14333" width="8.42578125" style="189" bestFit="1" customWidth="1"/>
    <col min="14334" max="14334" width="8.28515625" style="189" bestFit="1" customWidth="1"/>
    <col min="14335" max="14336" width="8.28515625" style="189" customWidth="1"/>
    <col min="14337" max="14337" width="8.42578125" style="189" bestFit="1" customWidth="1"/>
    <col min="14338" max="14338" width="7.42578125" style="189" bestFit="1" customWidth="1"/>
    <col min="14339" max="14341" width="7.42578125" style="189" customWidth="1"/>
    <col min="14342" max="14347" width="0" style="189" hidden="1" customWidth="1"/>
    <col min="14348" max="14348" width="10.140625" style="189" customWidth="1"/>
    <col min="14349" max="14350" width="11.42578125" style="189"/>
    <col min="14351" max="14351" width="12.42578125" style="189" bestFit="1" customWidth="1"/>
    <col min="14352" max="14587" width="11.42578125" style="189"/>
    <col min="14588" max="14588" width="18.140625" style="189" customWidth="1"/>
    <col min="14589" max="14589" width="8.42578125" style="189" bestFit="1" customWidth="1"/>
    <col min="14590" max="14590" width="8.28515625" style="189" bestFit="1" customWidth="1"/>
    <col min="14591" max="14592" width="8.28515625" style="189" customWidth="1"/>
    <col min="14593" max="14593" width="8.42578125" style="189" bestFit="1" customWidth="1"/>
    <col min="14594" max="14594" width="7.42578125" style="189" bestFit="1" customWidth="1"/>
    <col min="14595" max="14597" width="7.42578125" style="189" customWidth="1"/>
    <col min="14598" max="14603" width="0" style="189" hidden="1" customWidth="1"/>
    <col min="14604" max="14604" width="10.140625" style="189" customWidth="1"/>
    <col min="14605" max="14606" width="11.42578125" style="189"/>
    <col min="14607" max="14607" width="12.42578125" style="189" bestFit="1" customWidth="1"/>
    <col min="14608" max="14843" width="11.42578125" style="189"/>
    <col min="14844" max="14844" width="18.140625" style="189" customWidth="1"/>
    <col min="14845" max="14845" width="8.42578125" style="189" bestFit="1" customWidth="1"/>
    <col min="14846" max="14846" width="8.28515625" style="189" bestFit="1" customWidth="1"/>
    <col min="14847" max="14848" width="8.28515625" style="189" customWidth="1"/>
    <col min="14849" max="14849" width="8.42578125" style="189" bestFit="1" customWidth="1"/>
    <col min="14850" max="14850" width="7.42578125" style="189" bestFit="1" customWidth="1"/>
    <col min="14851" max="14853" width="7.42578125" style="189" customWidth="1"/>
    <col min="14854" max="14859" width="0" style="189" hidden="1" customWidth="1"/>
    <col min="14860" max="14860" width="10.140625" style="189" customWidth="1"/>
    <col min="14861" max="14862" width="11.42578125" style="189"/>
    <col min="14863" max="14863" width="12.42578125" style="189" bestFit="1" customWidth="1"/>
    <col min="14864" max="15099" width="11.42578125" style="189"/>
    <col min="15100" max="15100" width="18.140625" style="189" customWidth="1"/>
    <col min="15101" max="15101" width="8.42578125" style="189" bestFit="1" customWidth="1"/>
    <col min="15102" max="15102" width="8.28515625" style="189" bestFit="1" customWidth="1"/>
    <col min="15103" max="15104" width="8.28515625" style="189" customWidth="1"/>
    <col min="15105" max="15105" width="8.42578125" style="189" bestFit="1" customWidth="1"/>
    <col min="15106" max="15106" width="7.42578125" style="189" bestFit="1" customWidth="1"/>
    <col min="15107" max="15109" width="7.42578125" style="189" customWidth="1"/>
    <col min="15110" max="15115" width="0" style="189" hidden="1" customWidth="1"/>
    <col min="15116" max="15116" width="10.140625" style="189" customWidth="1"/>
    <col min="15117" max="15118" width="11.42578125" style="189"/>
    <col min="15119" max="15119" width="12.42578125" style="189" bestFit="1" customWidth="1"/>
    <col min="15120" max="15355" width="11.42578125" style="189"/>
    <col min="15356" max="15356" width="18.140625" style="189" customWidth="1"/>
    <col min="15357" max="15357" width="8.42578125" style="189" bestFit="1" customWidth="1"/>
    <col min="15358" max="15358" width="8.28515625" style="189" bestFit="1" customWidth="1"/>
    <col min="15359" max="15360" width="8.28515625" style="189" customWidth="1"/>
    <col min="15361" max="15361" width="8.42578125" style="189" bestFit="1" customWidth="1"/>
    <col min="15362" max="15362" width="7.42578125" style="189" bestFit="1" customWidth="1"/>
    <col min="15363" max="15365" width="7.42578125" style="189" customWidth="1"/>
    <col min="15366" max="15371" width="0" style="189" hidden="1" customWidth="1"/>
    <col min="15372" max="15372" width="10.140625" style="189" customWidth="1"/>
    <col min="15373" max="15374" width="11.42578125" style="189"/>
    <col min="15375" max="15375" width="12.42578125" style="189" bestFit="1" customWidth="1"/>
    <col min="15376" max="15611" width="11.42578125" style="189"/>
    <col min="15612" max="15612" width="18.140625" style="189" customWidth="1"/>
    <col min="15613" max="15613" width="8.42578125" style="189" bestFit="1" customWidth="1"/>
    <col min="15614" max="15614" width="8.28515625" style="189" bestFit="1" customWidth="1"/>
    <col min="15615" max="15616" width="8.28515625" style="189" customWidth="1"/>
    <col min="15617" max="15617" width="8.42578125" style="189" bestFit="1" customWidth="1"/>
    <col min="15618" max="15618" width="7.42578125" style="189" bestFit="1" customWidth="1"/>
    <col min="15619" max="15621" width="7.42578125" style="189" customWidth="1"/>
    <col min="15622" max="15627" width="0" style="189" hidden="1" customWidth="1"/>
    <col min="15628" max="15628" width="10.140625" style="189" customWidth="1"/>
    <col min="15629" max="15630" width="11.42578125" style="189"/>
    <col min="15631" max="15631" width="12.42578125" style="189" bestFit="1" customWidth="1"/>
    <col min="15632" max="15867" width="11.42578125" style="189"/>
    <col min="15868" max="15868" width="18.140625" style="189" customWidth="1"/>
    <col min="15869" max="15869" width="8.42578125" style="189" bestFit="1" customWidth="1"/>
    <col min="15870" max="15870" width="8.28515625" style="189" bestFit="1" customWidth="1"/>
    <col min="15871" max="15872" width="8.28515625" style="189" customWidth="1"/>
    <col min="15873" max="15873" width="8.42578125" style="189" bestFit="1" customWidth="1"/>
    <col min="15874" max="15874" width="7.42578125" style="189" bestFit="1" customWidth="1"/>
    <col min="15875" max="15877" width="7.42578125" style="189" customWidth="1"/>
    <col min="15878" max="15883" width="0" style="189" hidden="1" customWidth="1"/>
    <col min="15884" max="15884" width="10.140625" style="189" customWidth="1"/>
    <col min="15885" max="15886" width="11.42578125" style="189"/>
    <col min="15887" max="15887" width="12.42578125" style="189" bestFit="1" customWidth="1"/>
    <col min="15888" max="16123" width="11.42578125" style="189"/>
    <col min="16124" max="16124" width="18.140625" style="189" customWidth="1"/>
    <col min="16125" max="16125" width="8.42578125" style="189" bestFit="1" customWidth="1"/>
    <col min="16126" max="16126" width="8.28515625" style="189" bestFit="1" customWidth="1"/>
    <col min="16127" max="16128" width="8.28515625" style="189" customWidth="1"/>
    <col min="16129" max="16129" width="8.42578125" style="189" bestFit="1" customWidth="1"/>
    <col min="16130" max="16130" width="7.42578125" style="189" bestFit="1" customWidth="1"/>
    <col min="16131" max="16133" width="7.42578125" style="189" customWidth="1"/>
    <col min="16134" max="16139" width="0" style="189" hidden="1" customWidth="1"/>
    <col min="16140" max="16140" width="10.14062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74"/>
      <c r="K3" s="203"/>
      <c r="L3" s="203"/>
    </row>
    <row r="4" spans="1:17" s="190" customFormat="1" x14ac:dyDescent="0.2">
      <c r="B4" s="203"/>
      <c r="C4" s="203"/>
      <c r="D4" s="203"/>
      <c r="E4" s="203"/>
      <c r="F4" s="203"/>
      <c r="G4" s="203"/>
      <c r="H4" s="203"/>
      <c r="I4" s="203"/>
      <c r="J4" s="203"/>
      <c r="K4" s="203"/>
      <c r="L4" s="203"/>
    </row>
    <row r="5" spans="1:17" s="190" customFormat="1" ht="12.75" x14ac:dyDescent="0.2">
      <c r="B5" s="421" t="s">
        <v>139</v>
      </c>
      <c r="C5" s="421"/>
      <c r="D5" s="421"/>
      <c r="E5" s="421"/>
      <c r="F5" s="421"/>
      <c r="G5" s="421"/>
      <c r="H5" s="421"/>
      <c r="I5" s="421"/>
      <c r="J5" s="421"/>
      <c r="K5" s="421"/>
      <c r="L5" s="203"/>
      <c r="M5" s="406" t="s">
        <v>599</v>
      </c>
      <c r="O5" s="375"/>
    </row>
    <row r="6" spans="1:17" s="190" customFormat="1" ht="12.75" x14ac:dyDescent="0.2">
      <c r="B6" s="434" t="str">
        <f>'Solicitudes Regiones'!$B$6:$P$6</f>
        <v>Acumuladas de julio de 2008 a mayo de 2018</v>
      </c>
      <c r="C6" s="434"/>
      <c r="D6" s="434"/>
      <c r="E6" s="434"/>
      <c r="F6" s="434"/>
      <c r="G6" s="434"/>
      <c r="H6" s="434"/>
      <c r="I6" s="434"/>
      <c r="J6" s="434"/>
      <c r="K6" s="434"/>
    </row>
    <row r="7" spans="1:17" s="193" customFormat="1" x14ac:dyDescent="0.2">
      <c r="B7" s="191"/>
      <c r="C7" s="192"/>
      <c r="D7" s="192"/>
      <c r="E7" s="192"/>
      <c r="F7" s="192"/>
      <c r="G7" s="192"/>
      <c r="H7" s="192"/>
      <c r="I7" s="192"/>
      <c r="J7" s="192"/>
      <c r="K7" s="192"/>
      <c r="L7" s="192"/>
    </row>
    <row r="8" spans="1:17" ht="15" customHeight="1" x14ac:dyDescent="0.2">
      <c r="B8" s="450" t="s">
        <v>98</v>
      </c>
      <c r="C8" s="451"/>
      <c r="D8" s="451"/>
      <c r="E8" s="451"/>
      <c r="F8" s="451"/>
      <c r="G8" s="451"/>
      <c r="H8" s="451"/>
      <c r="I8" s="451"/>
      <c r="J8" s="451"/>
      <c r="K8" s="452"/>
    </row>
    <row r="9" spans="1:17" ht="20.25" customHeight="1" x14ac:dyDescent="0.2">
      <c r="B9" s="449" t="s">
        <v>74</v>
      </c>
      <c r="C9" s="450" t="s">
        <v>2</v>
      </c>
      <c r="D9" s="451"/>
      <c r="E9" s="451"/>
      <c r="F9" s="451"/>
      <c r="G9" s="451"/>
      <c r="H9" s="451"/>
      <c r="I9" s="451"/>
      <c r="J9" s="451"/>
      <c r="K9" s="452"/>
    </row>
    <row r="10" spans="1:17" ht="24" x14ac:dyDescent="0.2">
      <c r="B10" s="449"/>
      <c r="C10" s="186" t="s">
        <v>75</v>
      </c>
      <c r="D10" s="186" t="s">
        <v>76</v>
      </c>
      <c r="E10" s="186" t="s">
        <v>77</v>
      </c>
      <c r="F10" s="186" t="s">
        <v>78</v>
      </c>
      <c r="G10" s="186" t="s">
        <v>8</v>
      </c>
      <c r="H10" s="186" t="s">
        <v>79</v>
      </c>
      <c r="I10" s="186" t="s">
        <v>80</v>
      </c>
      <c r="J10" s="207" t="s">
        <v>81</v>
      </c>
      <c r="K10" s="247" t="s">
        <v>46</v>
      </c>
    </row>
    <row r="11" spans="1:17" x14ac:dyDescent="0.2">
      <c r="B11" s="183" t="s">
        <v>160</v>
      </c>
      <c r="C11" s="181">
        <v>3045</v>
      </c>
      <c r="D11" s="181">
        <v>1418</v>
      </c>
      <c r="E11" s="181">
        <f>C11+D11</f>
        <v>4463</v>
      </c>
      <c r="F11" s="182">
        <f>E11/$E$20</f>
        <v>0.46601232118617519</v>
      </c>
      <c r="G11" s="181">
        <v>9144</v>
      </c>
      <c r="H11" s="181">
        <v>535</v>
      </c>
      <c r="I11" s="181">
        <f>G11+H11</f>
        <v>9679</v>
      </c>
      <c r="J11" s="204">
        <f>I11/$I$20</f>
        <v>0.48535753685688499</v>
      </c>
      <c r="K11" s="181">
        <f t="shared" ref="K11:K19" si="0">E11+I11</f>
        <v>14142</v>
      </c>
      <c r="Q11" s="194"/>
    </row>
    <row r="12" spans="1:17" x14ac:dyDescent="0.2">
      <c r="B12" s="183" t="s">
        <v>161</v>
      </c>
      <c r="C12" s="181">
        <v>350</v>
      </c>
      <c r="D12" s="181">
        <v>173</v>
      </c>
      <c r="E12" s="181">
        <f t="shared" ref="E12:E19" si="1">C12+D12</f>
        <v>523</v>
      </c>
      <c r="F12" s="182">
        <f t="shared" ref="F12:F19" si="2">E12/$E$20</f>
        <v>5.4610003132504963E-2</v>
      </c>
      <c r="G12" s="181">
        <v>1039</v>
      </c>
      <c r="H12" s="181">
        <v>63</v>
      </c>
      <c r="I12" s="181">
        <f t="shared" ref="I12:I19" si="3">G12+H12</f>
        <v>1102</v>
      </c>
      <c r="J12" s="204">
        <f t="shared" ref="J12:J19" si="4">I12/$I$20</f>
        <v>5.5260254738742354E-2</v>
      </c>
      <c r="K12" s="181">
        <f t="shared" si="0"/>
        <v>1625</v>
      </c>
      <c r="Q12" s="194"/>
    </row>
    <row r="13" spans="1:17" x14ac:dyDescent="0.2">
      <c r="B13" s="183" t="s">
        <v>162</v>
      </c>
      <c r="C13" s="181">
        <v>220</v>
      </c>
      <c r="D13" s="181">
        <v>156</v>
      </c>
      <c r="E13" s="181">
        <f t="shared" si="1"/>
        <v>376</v>
      </c>
      <c r="F13" s="182">
        <f t="shared" si="2"/>
        <v>3.9260728829487314E-2</v>
      </c>
      <c r="G13" s="181">
        <v>696</v>
      </c>
      <c r="H13" s="181">
        <v>47</v>
      </c>
      <c r="I13" s="181">
        <f t="shared" si="3"/>
        <v>743</v>
      </c>
      <c r="J13" s="204">
        <f t="shared" si="4"/>
        <v>3.7258048340186541E-2</v>
      </c>
      <c r="K13" s="181">
        <f t="shared" si="0"/>
        <v>1119</v>
      </c>
      <c r="Q13" s="194"/>
    </row>
    <row r="14" spans="1:17" x14ac:dyDescent="0.2">
      <c r="B14" s="183" t="s">
        <v>163</v>
      </c>
      <c r="C14" s="181">
        <v>412</v>
      </c>
      <c r="D14" s="181">
        <v>181</v>
      </c>
      <c r="E14" s="181">
        <f t="shared" si="1"/>
        <v>593</v>
      </c>
      <c r="F14" s="182">
        <f t="shared" si="2"/>
        <v>6.1919181372037176E-2</v>
      </c>
      <c r="G14" s="181">
        <v>1066</v>
      </c>
      <c r="H14" s="181">
        <v>64</v>
      </c>
      <c r="I14" s="181">
        <f t="shared" si="3"/>
        <v>1130</v>
      </c>
      <c r="J14" s="204">
        <f t="shared" si="4"/>
        <v>5.6664326546986263E-2</v>
      </c>
      <c r="K14" s="181">
        <f t="shared" si="0"/>
        <v>1723</v>
      </c>
      <c r="Q14" s="194"/>
    </row>
    <row r="15" spans="1:17" x14ac:dyDescent="0.2">
      <c r="B15" s="183" t="s">
        <v>164</v>
      </c>
      <c r="C15" s="181">
        <v>258</v>
      </c>
      <c r="D15" s="181">
        <v>182</v>
      </c>
      <c r="E15" s="181">
        <f t="shared" si="1"/>
        <v>440</v>
      </c>
      <c r="F15" s="182">
        <f t="shared" si="2"/>
        <v>4.5943406077059622E-2</v>
      </c>
      <c r="G15" s="181">
        <v>608</v>
      </c>
      <c r="H15" s="181">
        <v>35</v>
      </c>
      <c r="I15" s="181">
        <f t="shared" si="3"/>
        <v>643</v>
      </c>
      <c r="J15" s="204">
        <f t="shared" si="4"/>
        <v>3.2243506167886869E-2</v>
      </c>
      <c r="K15" s="181">
        <f t="shared" si="0"/>
        <v>1083</v>
      </c>
      <c r="Q15" s="194"/>
    </row>
    <row r="16" spans="1:17" x14ac:dyDescent="0.2">
      <c r="B16" s="183" t="s">
        <v>165</v>
      </c>
      <c r="C16" s="181">
        <v>1568</v>
      </c>
      <c r="D16" s="181">
        <v>726</v>
      </c>
      <c r="E16" s="181">
        <f t="shared" si="1"/>
        <v>2294</v>
      </c>
      <c r="F16" s="182">
        <f t="shared" si="2"/>
        <v>0.23953221259266994</v>
      </c>
      <c r="G16" s="181">
        <v>4685</v>
      </c>
      <c r="H16" s="181">
        <v>200</v>
      </c>
      <c r="I16" s="181">
        <f t="shared" si="3"/>
        <v>4885</v>
      </c>
      <c r="J16" s="204">
        <f t="shared" si="4"/>
        <v>0.24496038511683882</v>
      </c>
      <c r="K16" s="181">
        <f t="shared" si="0"/>
        <v>7179</v>
      </c>
      <c r="Q16" s="194"/>
    </row>
    <row r="17" spans="2:17" x14ac:dyDescent="0.2">
      <c r="B17" s="183" t="s">
        <v>166</v>
      </c>
      <c r="C17" s="181">
        <v>168</v>
      </c>
      <c r="D17" s="181">
        <v>91</v>
      </c>
      <c r="E17" s="181">
        <f t="shared" si="1"/>
        <v>259</v>
      </c>
      <c r="F17" s="182">
        <f t="shared" si="2"/>
        <v>2.7043959486269187E-2</v>
      </c>
      <c r="G17" s="181">
        <v>443</v>
      </c>
      <c r="H17" s="181">
        <v>17</v>
      </c>
      <c r="I17" s="181">
        <f t="shared" si="3"/>
        <v>460</v>
      </c>
      <c r="J17" s="204">
        <f t="shared" si="4"/>
        <v>2.3066893992578479E-2</v>
      </c>
      <c r="K17" s="181">
        <f t="shared" si="0"/>
        <v>719</v>
      </c>
      <c r="Q17" s="194"/>
    </row>
    <row r="18" spans="2:17" x14ac:dyDescent="0.2">
      <c r="B18" s="183" t="s">
        <v>167</v>
      </c>
      <c r="C18" s="181">
        <v>186</v>
      </c>
      <c r="D18" s="181">
        <v>86</v>
      </c>
      <c r="E18" s="181">
        <f t="shared" si="1"/>
        <v>272</v>
      </c>
      <c r="F18" s="182">
        <f t="shared" si="2"/>
        <v>2.8401378302182312E-2</v>
      </c>
      <c r="G18" s="181">
        <v>530</v>
      </c>
      <c r="H18" s="181">
        <v>25</v>
      </c>
      <c r="I18" s="181">
        <f t="shared" si="3"/>
        <v>555</v>
      </c>
      <c r="J18" s="204">
        <f t="shared" si="4"/>
        <v>2.7830709056263163E-2</v>
      </c>
      <c r="K18" s="181">
        <f t="shared" si="0"/>
        <v>827</v>
      </c>
      <c r="M18" s="193"/>
      <c r="Q18" s="194"/>
    </row>
    <row r="19" spans="2:17" x14ac:dyDescent="0.2">
      <c r="B19" s="183" t="s">
        <v>168</v>
      </c>
      <c r="C19" s="181">
        <v>261</v>
      </c>
      <c r="D19" s="181">
        <v>96</v>
      </c>
      <c r="E19" s="181">
        <f t="shared" si="1"/>
        <v>357</v>
      </c>
      <c r="F19" s="182">
        <f t="shared" si="2"/>
        <v>3.7276809021614281E-2</v>
      </c>
      <c r="G19" s="181">
        <v>717</v>
      </c>
      <c r="H19" s="181">
        <v>28</v>
      </c>
      <c r="I19" s="181">
        <f t="shared" si="3"/>
        <v>745</v>
      </c>
      <c r="J19" s="204">
        <f t="shared" si="4"/>
        <v>3.7358339183632537E-2</v>
      </c>
      <c r="K19" s="181">
        <f t="shared" si="0"/>
        <v>1102</v>
      </c>
      <c r="Q19" s="194"/>
    </row>
    <row r="20" spans="2:17" x14ac:dyDescent="0.2">
      <c r="B20" s="183" t="s">
        <v>66</v>
      </c>
      <c r="C20" s="181">
        <f>SUM(C11:C19)</f>
        <v>6468</v>
      </c>
      <c r="D20" s="181">
        <f>SUM(D11:D19)</f>
        <v>3109</v>
      </c>
      <c r="E20" s="183">
        <f t="shared" ref="E20" si="5">C20+D20</f>
        <v>9577</v>
      </c>
      <c r="F20" s="185">
        <f t="shared" ref="F20" si="6">E20/$E$20</f>
        <v>1</v>
      </c>
      <c r="G20" s="181">
        <f t="shared" ref="G20:H20" si="7">SUM(G11:G19)</f>
        <v>18928</v>
      </c>
      <c r="H20" s="181">
        <f t="shared" si="7"/>
        <v>1014</v>
      </c>
      <c r="I20" s="183">
        <f t="shared" ref="I20" si="8">G20+H20</f>
        <v>19942</v>
      </c>
      <c r="J20" s="205">
        <f t="shared" ref="J20" si="9">I20/$I$20</f>
        <v>1</v>
      </c>
      <c r="K20" s="183">
        <f t="shared" ref="K20:K21" si="10">E20+I20</f>
        <v>29519</v>
      </c>
      <c r="Q20" s="194"/>
    </row>
    <row r="21" spans="2:17" ht="25.5" customHeight="1" x14ac:dyDescent="0.2">
      <c r="B21" s="195" t="s">
        <v>82</v>
      </c>
      <c r="C21" s="196">
        <f>+C20/$K$20</f>
        <v>0.21911311358785868</v>
      </c>
      <c r="D21" s="196">
        <f>+D20/$K$20</f>
        <v>0.10532199600257461</v>
      </c>
      <c r="E21" s="197">
        <f>C21+D21</f>
        <v>0.32443510959043331</v>
      </c>
      <c r="F21" s="197"/>
      <c r="G21" s="196">
        <f>+G20/$K$20</f>
        <v>0.64121413327009724</v>
      </c>
      <c r="H21" s="196">
        <f>+H20/$K$20</f>
        <v>3.4350757139469494E-2</v>
      </c>
      <c r="I21" s="197">
        <f>G21+H21</f>
        <v>0.67556489040956669</v>
      </c>
      <c r="J21" s="206"/>
      <c r="K21" s="197">
        <f t="shared" si="10"/>
        <v>1</v>
      </c>
    </row>
    <row r="22" spans="2:17" x14ac:dyDescent="0.2">
      <c r="B22" s="198"/>
      <c r="C22" s="199"/>
      <c r="D22" s="199"/>
      <c r="E22" s="200"/>
      <c r="F22" s="200"/>
      <c r="G22" s="199"/>
      <c r="H22" s="199"/>
      <c r="I22" s="200"/>
      <c r="J22" s="200"/>
      <c r="K22" s="200"/>
      <c r="L22" s="225"/>
    </row>
    <row r="23" spans="2:17" ht="12.75" x14ac:dyDescent="0.2">
      <c r="B23" s="453" t="s">
        <v>138</v>
      </c>
      <c r="C23" s="453"/>
      <c r="D23" s="453"/>
      <c r="E23" s="453"/>
      <c r="F23" s="453"/>
      <c r="G23" s="453"/>
      <c r="H23" s="453"/>
      <c r="I23" s="453"/>
      <c r="J23" s="453"/>
      <c r="K23" s="453"/>
      <c r="L23" s="225"/>
    </row>
    <row r="24" spans="2:17" ht="12.75" x14ac:dyDescent="0.2">
      <c r="B24" s="434" t="str">
        <f>'Solicitudes Regiones'!$B$6:$P$6</f>
        <v>Acumuladas de julio de 2008 a mayo de 2018</v>
      </c>
      <c r="C24" s="434"/>
      <c r="D24" s="434"/>
      <c r="E24" s="434"/>
      <c r="F24" s="434"/>
      <c r="G24" s="434"/>
      <c r="H24" s="434"/>
      <c r="I24" s="434"/>
      <c r="J24" s="434"/>
      <c r="K24" s="434"/>
      <c r="L24" s="225"/>
    </row>
    <row r="25" spans="2:17" x14ac:dyDescent="0.2">
      <c r="B25" s="198"/>
      <c r="C25" s="200"/>
      <c r="D25" s="200"/>
      <c r="E25" s="200"/>
      <c r="F25" s="200"/>
      <c r="G25" s="200"/>
      <c r="H25" s="200"/>
      <c r="I25" s="200"/>
      <c r="J25" s="200"/>
      <c r="K25" s="200"/>
      <c r="L25" s="200"/>
      <c r="M25" s="225"/>
    </row>
    <row r="26" spans="2:17" ht="12.75" customHeight="1" x14ac:dyDescent="0.2">
      <c r="B26" s="449" t="s">
        <v>83</v>
      </c>
      <c r="C26" s="449"/>
      <c r="D26" s="449"/>
      <c r="E26" s="449"/>
      <c r="F26" s="449"/>
      <c r="G26" s="449"/>
      <c r="H26" s="449"/>
      <c r="I26" s="449"/>
      <c r="J26" s="449"/>
      <c r="K26" s="449"/>
    </row>
    <row r="27" spans="2:17" ht="20.25" customHeight="1" x14ac:dyDescent="0.2">
      <c r="B27" s="449" t="s">
        <v>74</v>
      </c>
      <c r="C27" s="449" t="s">
        <v>2</v>
      </c>
      <c r="D27" s="449"/>
      <c r="E27" s="449"/>
      <c r="F27" s="449"/>
      <c r="G27" s="449"/>
      <c r="H27" s="449"/>
      <c r="I27" s="449"/>
      <c r="J27" s="449"/>
      <c r="K27" s="449"/>
    </row>
    <row r="28" spans="2:17" ht="24" customHeight="1" x14ac:dyDescent="0.2">
      <c r="B28" s="449"/>
      <c r="C28" s="186" t="s">
        <v>75</v>
      </c>
      <c r="D28" s="186" t="s">
        <v>76</v>
      </c>
      <c r="E28" s="186" t="s">
        <v>77</v>
      </c>
      <c r="F28" s="186" t="s">
        <v>78</v>
      </c>
      <c r="G28" s="186" t="s">
        <v>8</v>
      </c>
      <c r="H28" s="186" t="s">
        <v>79</v>
      </c>
      <c r="I28" s="186" t="s">
        <v>80</v>
      </c>
      <c r="J28" s="186" t="s">
        <v>81</v>
      </c>
      <c r="K28" s="187" t="s">
        <v>46</v>
      </c>
    </row>
    <row r="29" spans="2:17" ht="15.75" customHeight="1" x14ac:dyDescent="0.2">
      <c r="B29" s="183" t="s">
        <v>160</v>
      </c>
      <c r="C29" s="181">
        <v>2637</v>
      </c>
      <c r="D29" s="181">
        <v>961</v>
      </c>
      <c r="E29" s="181">
        <f>C29+D29</f>
        <v>3598</v>
      </c>
      <c r="F29" s="182">
        <f>E29/$E$38</f>
        <v>0.47014242780608911</v>
      </c>
      <c r="G29" s="181">
        <v>7450</v>
      </c>
      <c r="H29" s="181">
        <v>428</v>
      </c>
      <c r="I29" s="181">
        <f>G29+H29</f>
        <v>7878</v>
      </c>
      <c r="J29" s="182">
        <f>I29/$I$38</f>
        <v>0.47855667598104729</v>
      </c>
      <c r="K29" s="181">
        <f t="shared" ref="K29:K37" si="11">E29+I29</f>
        <v>11476</v>
      </c>
    </row>
    <row r="30" spans="2:17" x14ac:dyDescent="0.2">
      <c r="B30" s="183" t="s">
        <v>161</v>
      </c>
      <c r="C30" s="181">
        <v>304</v>
      </c>
      <c r="D30" s="181">
        <v>114</v>
      </c>
      <c r="E30" s="181">
        <f t="shared" ref="E30:E37" si="12">C30+D30</f>
        <v>418</v>
      </c>
      <c r="F30" s="182">
        <f t="shared" ref="F30:F37" si="13">E30/$E$38</f>
        <v>5.4619103619495624E-2</v>
      </c>
      <c r="G30" s="181">
        <v>835</v>
      </c>
      <c r="H30" s="181">
        <v>49</v>
      </c>
      <c r="I30" s="181">
        <f t="shared" ref="I30:I37" si="14">G30+H30</f>
        <v>884</v>
      </c>
      <c r="J30" s="182">
        <f t="shared" ref="J30:J37" si="15">I30/$I$38</f>
        <v>5.3699428987972302E-2</v>
      </c>
      <c r="K30" s="181">
        <f t="shared" si="11"/>
        <v>1302</v>
      </c>
    </row>
    <row r="31" spans="2:17" x14ac:dyDescent="0.2">
      <c r="B31" s="183" t="s">
        <v>162</v>
      </c>
      <c r="C31" s="181">
        <v>195</v>
      </c>
      <c r="D31" s="181">
        <v>100</v>
      </c>
      <c r="E31" s="181">
        <f t="shared" si="12"/>
        <v>295</v>
      </c>
      <c r="F31" s="182">
        <f t="shared" si="13"/>
        <v>3.8546975042467006E-2</v>
      </c>
      <c r="G31" s="181">
        <v>595</v>
      </c>
      <c r="H31" s="181">
        <v>35</v>
      </c>
      <c r="I31" s="181">
        <f t="shared" si="14"/>
        <v>630</v>
      </c>
      <c r="J31" s="182">
        <f t="shared" si="15"/>
        <v>3.8269955047989308E-2</v>
      </c>
      <c r="K31" s="181">
        <f t="shared" si="11"/>
        <v>925</v>
      </c>
    </row>
    <row r="32" spans="2:17" x14ac:dyDescent="0.2">
      <c r="B32" s="183" t="s">
        <v>163</v>
      </c>
      <c r="C32" s="181">
        <v>347</v>
      </c>
      <c r="D32" s="181">
        <v>118</v>
      </c>
      <c r="E32" s="181">
        <f t="shared" si="12"/>
        <v>465</v>
      </c>
      <c r="F32" s="182">
        <f t="shared" si="13"/>
        <v>6.0760486083888669E-2</v>
      </c>
      <c r="G32" s="181">
        <v>875</v>
      </c>
      <c r="H32" s="181">
        <v>31</v>
      </c>
      <c r="I32" s="181">
        <f t="shared" si="14"/>
        <v>906</v>
      </c>
      <c r="J32" s="182">
        <f t="shared" si="15"/>
        <v>5.5035840116632241E-2</v>
      </c>
      <c r="K32" s="181">
        <f t="shared" si="11"/>
        <v>1371</v>
      </c>
    </row>
    <row r="33" spans="2:11" x14ac:dyDescent="0.2">
      <c r="B33" s="183" t="s">
        <v>164</v>
      </c>
      <c r="C33" s="181">
        <v>197</v>
      </c>
      <c r="D33" s="181">
        <v>100</v>
      </c>
      <c r="E33" s="181">
        <f t="shared" si="12"/>
        <v>297</v>
      </c>
      <c r="F33" s="182">
        <f t="shared" si="13"/>
        <v>3.8808310466483732E-2</v>
      </c>
      <c r="G33" s="181">
        <v>506</v>
      </c>
      <c r="H33" s="181">
        <v>19</v>
      </c>
      <c r="I33" s="181">
        <f t="shared" si="14"/>
        <v>525</v>
      </c>
      <c r="J33" s="182">
        <f t="shared" si="15"/>
        <v>3.1891629206657758E-2</v>
      </c>
      <c r="K33" s="181">
        <f t="shared" si="11"/>
        <v>822</v>
      </c>
    </row>
    <row r="34" spans="2:11" x14ac:dyDescent="0.2">
      <c r="B34" s="183" t="s">
        <v>165</v>
      </c>
      <c r="C34" s="181">
        <v>1371</v>
      </c>
      <c r="D34" s="181">
        <v>477</v>
      </c>
      <c r="E34" s="181">
        <f t="shared" si="12"/>
        <v>1848</v>
      </c>
      <c r="F34" s="182">
        <f t="shared" si="13"/>
        <v>0.24147393179145432</v>
      </c>
      <c r="G34" s="181">
        <v>3949</v>
      </c>
      <c r="H34" s="181">
        <v>167</v>
      </c>
      <c r="I34" s="181">
        <f t="shared" si="14"/>
        <v>4116</v>
      </c>
      <c r="J34" s="182">
        <f t="shared" si="15"/>
        <v>0.25003037298019681</v>
      </c>
      <c r="K34" s="181">
        <f t="shared" si="11"/>
        <v>5964</v>
      </c>
    </row>
    <row r="35" spans="2:11" x14ac:dyDescent="0.2">
      <c r="B35" s="183" t="s">
        <v>166</v>
      </c>
      <c r="C35" s="181">
        <v>158</v>
      </c>
      <c r="D35" s="181">
        <v>57</v>
      </c>
      <c r="E35" s="181">
        <f t="shared" si="12"/>
        <v>215</v>
      </c>
      <c r="F35" s="182">
        <f t="shared" si="13"/>
        <v>2.8093558081797986E-2</v>
      </c>
      <c r="G35" s="181">
        <v>377</v>
      </c>
      <c r="H35" s="181">
        <v>16</v>
      </c>
      <c r="I35" s="181">
        <f t="shared" si="14"/>
        <v>393</v>
      </c>
      <c r="J35" s="182">
        <f t="shared" si="15"/>
        <v>2.3873162434698093E-2</v>
      </c>
      <c r="K35" s="181">
        <f t="shared" si="11"/>
        <v>608</v>
      </c>
    </row>
    <row r="36" spans="2:11" x14ac:dyDescent="0.2">
      <c r="B36" s="183" t="s">
        <v>167</v>
      </c>
      <c r="C36" s="181">
        <v>159</v>
      </c>
      <c r="D36" s="181">
        <v>69</v>
      </c>
      <c r="E36" s="181">
        <f t="shared" si="12"/>
        <v>228</v>
      </c>
      <c r="F36" s="182">
        <f t="shared" si="13"/>
        <v>2.9792238337906705E-2</v>
      </c>
      <c r="G36" s="181">
        <v>461</v>
      </c>
      <c r="H36" s="181">
        <v>15</v>
      </c>
      <c r="I36" s="181">
        <f t="shared" si="14"/>
        <v>476</v>
      </c>
      <c r="J36" s="182">
        <f t="shared" si="15"/>
        <v>2.8915077147369701E-2</v>
      </c>
      <c r="K36" s="181">
        <f t="shared" si="11"/>
        <v>704</v>
      </c>
    </row>
    <row r="37" spans="2:11" x14ac:dyDescent="0.2">
      <c r="B37" s="183" t="s">
        <v>168</v>
      </c>
      <c r="C37" s="181">
        <v>220</v>
      </c>
      <c r="D37" s="181">
        <v>69</v>
      </c>
      <c r="E37" s="181">
        <f t="shared" si="12"/>
        <v>289</v>
      </c>
      <c r="F37" s="182">
        <f t="shared" si="13"/>
        <v>3.7762968770416828E-2</v>
      </c>
      <c r="G37" s="181">
        <v>626</v>
      </c>
      <c r="H37" s="181">
        <v>28</v>
      </c>
      <c r="I37" s="181">
        <f t="shared" si="14"/>
        <v>654</v>
      </c>
      <c r="J37" s="182">
        <f t="shared" si="15"/>
        <v>3.9727858097436522E-2</v>
      </c>
      <c r="K37" s="181">
        <f t="shared" si="11"/>
        <v>943</v>
      </c>
    </row>
    <row r="38" spans="2:11" x14ac:dyDescent="0.2">
      <c r="B38" s="183" t="s">
        <v>66</v>
      </c>
      <c r="C38" s="181">
        <f>SUM(C29:C37)</f>
        <v>5588</v>
      </c>
      <c r="D38" s="181">
        <f>SUM(D29:D37)</f>
        <v>2065</v>
      </c>
      <c r="E38" s="183">
        <f t="shared" ref="E38" si="16">C38+D38</f>
        <v>7653</v>
      </c>
      <c r="F38" s="185">
        <f t="shared" ref="F38" si="17">E38/$E$38</f>
        <v>1</v>
      </c>
      <c r="G38" s="181">
        <f t="shared" ref="G38:H38" si="18">SUM(G29:G37)</f>
        <v>15674</v>
      </c>
      <c r="H38" s="181">
        <f t="shared" si="18"/>
        <v>788</v>
      </c>
      <c r="I38" s="183">
        <f t="shared" ref="I38" si="19">G38+H38</f>
        <v>16462</v>
      </c>
      <c r="J38" s="185">
        <f t="shared" ref="J38" si="20">I38/$I$38</f>
        <v>1</v>
      </c>
      <c r="K38" s="183">
        <f t="shared" ref="K38:K39" si="21">E38+I38</f>
        <v>24115</v>
      </c>
    </row>
    <row r="39" spans="2:11" ht="24" x14ac:dyDescent="0.2">
      <c r="B39" s="195" t="s">
        <v>84</v>
      </c>
      <c r="C39" s="196">
        <f>+C38/$K$38</f>
        <v>0.23172299398714494</v>
      </c>
      <c r="D39" s="196">
        <f>+D38/$K$38</f>
        <v>8.5631349782293184E-2</v>
      </c>
      <c r="E39" s="197">
        <f>C39+D39</f>
        <v>0.31735434376943811</v>
      </c>
      <c r="F39" s="197"/>
      <c r="G39" s="196">
        <f>+G38/$K$38</f>
        <v>0.64996889902550281</v>
      </c>
      <c r="H39" s="196">
        <f>+H38/$K$38</f>
        <v>3.2676757205059088E-2</v>
      </c>
      <c r="I39" s="197">
        <f>G39+H39</f>
        <v>0.68264565623056195</v>
      </c>
      <c r="J39" s="197"/>
      <c r="K39" s="197">
        <f t="shared" si="21"/>
        <v>1</v>
      </c>
    </row>
    <row r="40" spans="2:11" x14ac:dyDescent="0.2">
      <c r="B40" s="188" t="s">
        <v>149</v>
      </c>
    </row>
    <row r="41" spans="2:11" x14ac:dyDescent="0.2">
      <c r="B41" s="188" t="s">
        <v>150</v>
      </c>
    </row>
    <row r="131" spans="2:2" x14ac:dyDescent="0.2">
      <c r="B131" s="189" t="s">
        <v>96</v>
      </c>
    </row>
  </sheetData>
  <mergeCells count="10">
    <mergeCell ref="B6:K6"/>
    <mergeCell ref="B5:K5"/>
    <mergeCell ref="B23:K23"/>
    <mergeCell ref="B24:K24"/>
    <mergeCell ref="B27:B28"/>
    <mergeCell ref="C27:K27"/>
    <mergeCell ref="B8:K8"/>
    <mergeCell ref="B9:B10"/>
    <mergeCell ref="C9:K9"/>
    <mergeCell ref="B26:K26"/>
  </mergeCells>
  <hyperlinks>
    <hyperlink ref="M5" location="'Índice Pensiones Solidarias'!A1" display="Volver Sistema de Pensiones Solidadias"/>
  </hyperlinks>
  <pageMargins left="0.74803149606299213" right="0.74803149606299213" top="0.98425196850393704" bottom="0.98425196850393704" header="0" footer="0"/>
  <pageSetup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143"/>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7109375" style="189" bestFit="1" customWidth="1"/>
    <col min="8" max="8" width="8.28515625" style="189" bestFit="1" customWidth="1"/>
    <col min="9" max="11" width="8.28515625" style="189" customWidth="1"/>
    <col min="12" max="12" width="9.140625" style="189" customWidth="1"/>
    <col min="13" max="13" width="11.42578125" style="189"/>
    <col min="14" max="14" width="11.28515625" style="189" customWidth="1"/>
    <col min="15" max="15" width="12.42578125" style="189" bestFit="1" customWidth="1"/>
    <col min="16" max="251" width="11.42578125" style="189"/>
    <col min="252" max="252" width="18.140625" style="189" customWidth="1"/>
    <col min="253" max="254" width="8.42578125" style="189" bestFit="1" customWidth="1"/>
    <col min="255" max="256" width="8.42578125" style="189" customWidth="1"/>
    <col min="257" max="257" width="9.7109375" style="189" bestFit="1" customWidth="1"/>
    <col min="258" max="258" width="8.28515625" style="189" bestFit="1" customWidth="1"/>
    <col min="259" max="261" width="8.28515625" style="189" customWidth="1"/>
    <col min="262" max="267" width="0" style="189" hidden="1" customWidth="1"/>
    <col min="268" max="268" width="9.140625" style="189" customWidth="1"/>
    <col min="269" max="270" width="11.42578125" style="189"/>
    <col min="271" max="271" width="12.42578125" style="189" bestFit="1" customWidth="1"/>
    <col min="272" max="507" width="11.42578125" style="189"/>
    <col min="508" max="508" width="18.140625" style="189" customWidth="1"/>
    <col min="509" max="510" width="8.42578125" style="189" bestFit="1" customWidth="1"/>
    <col min="511" max="512" width="8.42578125" style="189" customWidth="1"/>
    <col min="513" max="513" width="9.7109375" style="189" bestFit="1" customWidth="1"/>
    <col min="514" max="514" width="8.28515625" style="189" bestFit="1" customWidth="1"/>
    <col min="515" max="517" width="8.28515625" style="189" customWidth="1"/>
    <col min="518" max="523" width="0" style="189" hidden="1" customWidth="1"/>
    <col min="524" max="524" width="9.140625" style="189" customWidth="1"/>
    <col min="525" max="526" width="11.42578125" style="189"/>
    <col min="527" max="527" width="12.42578125" style="189" bestFit="1" customWidth="1"/>
    <col min="528" max="763" width="11.42578125" style="189"/>
    <col min="764" max="764" width="18.140625" style="189" customWidth="1"/>
    <col min="765" max="766" width="8.42578125" style="189" bestFit="1" customWidth="1"/>
    <col min="767" max="768" width="8.42578125" style="189" customWidth="1"/>
    <col min="769" max="769" width="9.7109375" style="189" bestFit="1" customWidth="1"/>
    <col min="770" max="770" width="8.28515625" style="189" bestFit="1" customWidth="1"/>
    <col min="771" max="773" width="8.28515625" style="189" customWidth="1"/>
    <col min="774" max="779" width="0" style="189" hidden="1" customWidth="1"/>
    <col min="780" max="780" width="9.140625" style="189" customWidth="1"/>
    <col min="781" max="782" width="11.42578125" style="189"/>
    <col min="783" max="783" width="12.42578125" style="189" bestFit="1" customWidth="1"/>
    <col min="784" max="1019" width="11.42578125" style="189"/>
    <col min="1020" max="1020" width="18.140625" style="189" customWidth="1"/>
    <col min="1021" max="1022" width="8.42578125" style="189" bestFit="1" customWidth="1"/>
    <col min="1023" max="1024" width="8.42578125" style="189" customWidth="1"/>
    <col min="1025" max="1025" width="9.7109375" style="189" bestFit="1" customWidth="1"/>
    <col min="1026" max="1026" width="8.28515625" style="189" bestFit="1" customWidth="1"/>
    <col min="1027" max="1029" width="8.28515625" style="189" customWidth="1"/>
    <col min="1030" max="1035" width="0" style="189" hidden="1" customWidth="1"/>
    <col min="1036" max="1036" width="9.140625" style="189" customWidth="1"/>
    <col min="1037" max="1038" width="11.42578125" style="189"/>
    <col min="1039" max="1039" width="12.42578125" style="189" bestFit="1" customWidth="1"/>
    <col min="1040" max="1275" width="11.42578125" style="189"/>
    <col min="1276" max="1276" width="18.140625" style="189" customWidth="1"/>
    <col min="1277" max="1278" width="8.42578125" style="189" bestFit="1" customWidth="1"/>
    <col min="1279" max="1280" width="8.42578125" style="189" customWidth="1"/>
    <col min="1281" max="1281" width="9.7109375" style="189" bestFit="1" customWidth="1"/>
    <col min="1282" max="1282" width="8.28515625" style="189" bestFit="1" customWidth="1"/>
    <col min="1283" max="1285" width="8.28515625" style="189" customWidth="1"/>
    <col min="1286" max="1291" width="0" style="189" hidden="1" customWidth="1"/>
    <col min="1292" max="1292" width="9.140625" style="189" customWidth="1"/>
    <col min="1293" max="1294" width="11.42578125" style="189"/>
    <col min="1295" max="1295" width="12.42578125" style="189" bestFit="1" customWidth="1"/>
    <col min="1296" max="1531" width="11.42578125" style="189"/>
    <col min="1532" max="1532" width="18.140625" style="189" customWidth="1"/>
    <col min="1533" max="1534" width="8.42578125" style="189" bestFit="1" customWidth="1"/>
    <col min="1535" max="1536" width="8.42578125" style="189" customWidth="1"/>
    <col min="1537" max="1537" width="9.7109375" style="189" bestFit="1" customWidth="1"/>
    <col min="1538" max="1538" width="8.28515625" style="189" bestFit="1" customWidth="1"/>
    <col min="1539" max="1541" width="8.28515625" style="189" customWidth="1"/>
    <col min="1542" max="1547" width="0" style="189" hidden="1" customWidth="1"/>
    <col min="1548" max="1548" width="9.140625" style="189" customWidth="1"/>
    <col min="1549" max="1550" width="11.42578125" style="189"/>
    <col min="1551" max="1551" width="12.42578125" style="189" bestFit="1" customWidth="1"/>
    <col min="1552" max="1787" width="11.42578125" style="189"/>
    <col min="1788" max="1788" width="18.140625" style="189" customWidth="1"/>
    <col min="1789" max="1790" width="8.42578125" style="189" bestFit="1" customWidth="1"/>
    <col min="1791" max="1792" width="8.42578125" style="189" customWidth="1"/>
    <col min="1793" max="1793" width="9.7109375" style="189" bestFit="1" customWidth="1"/>
    <col min="1794" max="1794" width="8.28515625" style="189" bestFit="1" customWidth="1"/>
    <col min="1795" max="1797" width="8.28515625" style="189" customWidth="1"/>
    <col min="1798" max="1803" width="0" style="189" hidden="1" customWidth="1"/>
    <col min="1804" max="1804" width="9.140625" style="189" customWidth="1"/>
    <col min="1805" max="1806" width="11.42578125" style="189"/>
    <col min="1807" max="1807" width="12.42578125" style="189" bestFit="1" customWidth="1"/>
    <col min="1808" max="2043" width="11.42578125" style="189"/>
    <col min="2044" max="2044" width="18.140625" style="189" customWidth="1"/>
    <col min="2045" max="2046" width="8.42578125" style="189" bestFit="1" customWidth="1"/>
    <col min="2047" max="2048" width="8.42578125" style="189" customWidth="1"/>
    <col min="2049" max="2049" width="9.7109375" style="189" bestFit="1" customWidth="1"/>
    <col min="2050" max="2050" width="8.28515625" style="189" bestFit="1" customWidth="1"/>
    <col min="2051" max="2053" width="8.28515625" style="189" customWidth="1"/>
    <col min="2054" max="2059" width="0" style="189" hidden="1" customWidth="1"/>
    <col min="2060" max="2060" width="9.140625" style="189" customWidth="1"/>
    <col min="2061" max="2062" width="11.42578125" style="189"/>
    <col min="2063" max="2063" width="12.42578125" style="189" bestFit="1" customWidth="1"/>
    <col min="2064" max="2299" width="11.42578125" style="189"/>
    <col min="2300" max="2300" width="18.140625" style="189" customWidth="1"/>
    <col min="2301" max="2302" width="8.42578125" style="189" bestFit="1" customWidth="1"/>
    <col min="2303" max="2304" width="8.42578125" style="189" customWidth="1"/>
    <col min="2305" max="2305" width="9.7109375" style="189" bestFit="1" customWidth="1"/>
    <col min="2306" max="2306" width="8.28515625" style="189" bestFit="1" customWidth="1"/>
    <col min="2307" max="2309" width="8.28515625" style="189" customWidth="1"/>
    <col min="2310" max="2315" width="0" style="189" hidden="1" customWidth="1"/>
    <col min="2316" max="2316" width="9.140625" style="189" customWidth="1"/>
    <col min="2317" max="2318" width="11.42578125" style="189"/>
    <col min="2319" max="2319" width="12.42578125" style="189" bestFit="1" customWidth="1"/>
    <col min="2320" max="2555" width="11.42578125" style="189"/>
    <col min="2556" max="2556" width="18.140625" style="189" customWidth="1"/>
    <col min="2557" max="2558" width="8.42578125" style="189" bestFit="1" customWidth="1"/>
    <col min="2559" max="2560" width="8.42578125" style="189" customWidth="1"/>
    <col min="2561" max="2561" width="9.7109375" style="189" bestFit="1" customWidth="1"/>
    <col min="2562" max="2562" width="8.28515625" style="189" bestFit="1" customWidth="1"/>
    <col min="2563" max="2565" width="8.28515625" style="189" customWidth="1"/>
    <col min="2566" max="2571" width="0" style="189" hidden="1" customWidth="1"/>
    <col min="2572" max="2572" width="9.140625" style="189" customWidth="1"/>
    <col min="2573" max="2574" width="11.42578125" style="189"/>
    <col min="2575" max="2575" width="12.42578125" style="189" bestFit="1" customWidth="1"/>
    <col min="2576" max="2811" width="11.42578125" style="189"/>
    <col min="2812" max="2812" width="18.140625" style="189" customWidth="1"/>
    <col min="2813" max="2814" width="8.42578125" style="189" bestFit="1" customWidth="1"/>
    <col min="2815" max="2816" width="8.42578125" style="189" customWidth="1"/>
    <col min="2817" max="2817" width="9.7109375" style="189" bestFit="1" customWidth="1"/>
    <col min="2818" max="2818" width="8.28515625" style="189" bestFit="1" customWidth="1"/>
    <col min="2819" max="2821" width="8.28515625" style="189" customWidth="1"/>
    <col min="2822" max="2827" width="0" style="189" hidden="1" customWidth="1"/>
    <col min="2828" max="2828" width="9.140625" style="189" customWidth="1"/>
    <col min="2829" max="2830" width="11.42578125" style="189"/>
    <col min="2831" max="2831" width="12.42578125" style="189" bestFit="1" customWidth="1"/>
    <col min="2832" max="3067" width="11.42578125" style="189"/>
    <col min="3068" max="3068" width="18.140625" style="189" customWidth="1"/>
    <col min="3069" max="3070" width="8.42578125" style="189" bestFit="1" customWidth="1"/>
    <col min="3071" max="3072" width="8.42578125" style="189" customWidth="1"/>
    <col min="3073" max="3073" width="9.7109375" style="189" bestFit="1" customWidth="1"/>
    <col min="3074" max="3074" width="8.28515625" style="189" bestFit="1" customWidth="1"/>
    <col min="3075" max="3077" width="8.28515625" style="189" customWidth="1"/>
    <col min="3078" max="3083" width="0" style="189" hidden="1" customWidth="1"/>
    <col min="3084" max="3084" width="9.140625" style="189" customWidth="1"/>
    <col min="3085" max="3086" width="11.42578125" style="189"/>
    <col min="3087" max="3087" width="12.42578125" style="189" bestFit="1" customWidth="1"/>
    <col min="3088" max="3323" width="11.42578125" style="189"/>
    <col min="3324" max="3324" width="18.140625" style="189" customWidth="1"/>
    <col min="3325" max="3326" width="8.42578125" style="189" bestFit="1" customWidth="1"/>
    <col min="3327" max="3328" width="8.42578125" style="189" customWidth="1"/>
    <col min="3329" max="3329" width="9.7109375" style="189" bestFit="1" customWidth="1"/>
    <col min="3330" max="3330" width="8.28515625" style="189" bestFit="1" customWidth="1"/>
    <col min="3331" max="3333" width="8.28515625" style="189" customWidth="1"/>
    <col min="3334" max="3339" width="0" style="189" hidden="1" customWidth="1"/>
    <col min="3340" max="3340" width="9.140625" style="189" customWidth="1"/>
    <col min="3341" max="3342" width="11.42578125" style="189"/>
    <col min="3343" max="3343" width="12.42578125" style="189" bestFit="1" customWidth="1"/>
    <col min="3344" max="3579" width="11.42578125" style="189"/>
    <col min="3580" max="3580" width="18.140625" style="189" customWidth="1"/>
    <col min="3581" max="3582" width="8.42578125" style="189" bestFit="1" customWidth="1"/>
    <col min="3583" max="3584" width="8.42578125" style="189" customWidth="1"/>
    <col min="3585" max="3585" width="9.7109375" style="189" bestFit="1" customWidth="1"/>
    <col min="3586" max="3586" width="8.28515625" style="189" bestFit="1" customWidth="1"/>
    <col min="3587" max="3589" width="8.28515625" style="189" customWidth="1"/>
    <col min="3590" max="3595" width="0" style="189" hidden="1" customWidth="1"/>
    <col min="3596" max="3596" width="9.140625" style="189" customWidth="1"/>
    <col min="3597" max="3598" width="11.42578125" style="189"/>
    <col min="3599" max="3599" width="12.42578125" style="189" bestFit="1" customWidth="1"/>
    <col min="3600" max="3835" width="11.42578125" style="189"/>
    <col min="3836" max="3836" width="18.140625" style="189" customWidth="1"/>
    <col min="3837" max="3838" width="8.42578125" style="189" bestFit="1" customWidth="1"/>
    <col min="3839" max="3840" width="8.42578125" style="189" customWidth="1"/>
    <col min="3841" max="3841" width="9.7109375" style="189" bestFit="1" customWidth="1"/>
    <col min="3842" max="3842" width="8.28515625" style="189" bestFit="1" customWidth="1"/>
    <col min="3843" max="3845" width="8.28515625" style="189" customWidth="1"/>
    <col min="3846" max="3851" width="0" style="189" hidden="1" customWidth="1"/>
    <col min="3852" max="3852" width="9.140625" style="189" customWidth="1"/>
    <col min="3853" max="3854" width="11.42578125" style="189"/>
    <col min="3855" max="3855" width="12.42578125" style="189" bestFit="1" customWidth="1"/>
    <col min="3856" max="4091" width="11.42578125" style="189"/>
    <col min="4092" max="4092" width="18.140625" style="189" customWidth="1"/>
    <col min="4093" max="4094" width="8.42578125" style="189" bestFit="1" customWidth="1"/>
    <col min="4095" max="4096" width="8.42578125" style="189" customWidth="1"/>
    <col min="4097" max="4097" width="9.7109375" style="189" bestFit="1" customWidth="1"/>
    <col min="4098" max="4098" width="8.28515625" style="189" bestFit="1" customWidth="1"/>
    <col min="4099" max="4101" width="8.28515625" style="189" customWidth="1"/>
    <col min="4102" max="4107" width="0" style="189" hidden="1" customWidth="1"/>
    <col min="4108" max="4108" width="9.140625" style="189" customWidth="1"/>
    <col min="4109" max="4110" width="11.42578125" style="189"/>
    <col min="4111" max="4111" width="12.42578125" style="189" bestFit="1" customWidth="1"/>
    <col min="4112" max="4347" width="11.42578125" style="189"/>
    <col min="4348" max="4348" width="18.140625" style="189" customWidth="1"/>
    <col min="4349" max="4350" width="8.42578125" style="189" bestFit="1" customWidth="1"/>
    <col min="4351" max="4352" width="8.42578125" style="189" customWidth="1"/>
    <col min="4353" max="4353" width="9.7109375" style="189" bestFit="1" customWidth="1"/>
    <col min="4354" max="4354" width="8.28515625" style="189" bestFit="1" customWidth="1"/>
    <col min="4355" max="4357" width="8.28515625" style="189" customWidth="1"/>
    <col min="4358" max="4363" width="0" style="189" hidden="1" customWidth="1"/>
    <col min="4364" max="4364" width="9.140625" style="189" customWidth="1"/>
    <col min="4365" max="4366" width="11.42578125" style="189"/>
    <col min="4367" max="4367" width="12.42578125" style="189" bestFit="1" customWidth="1"/>
    <col min="4368" max="4603" width="11.42578125" style="189"/>
    <col min="4604" max="4604" width="18.140625" style="189" customWidth="1"/>
    <col min="4605" max="4606" width="8.42578125" style="189" bestFit="1" customWidth="1"/>
    <col min="4607" max="4608" width="8.42578125" style="189" customWidth="1"/>
    <col min="4609" max="4609" width="9.7109375" style="189" bestFit="1" customWidth="1"/>
    <col min="4610" max="4610" width="8.28515625" style="189" bestFit="1" customWidth="1"/>
    <col min="4611" max="4613" width="8.28515625" style="189" customWidth="1"/>
    <col min="4614" max="4619" width="0" style="189" hidden="1" customWidth="1"/>
    <col min="4620" max="4620" width="9.140625" style="189" customWidth="1"/>
    <col min="4621" max="4622" width="11.42578125" style="189"/>
    <col min="4623" max="4623" width="12.42578125" style="189" bestFit="1" customWidth="1"/>
    <col min="4624" max="4859" width="11.42578125" style="189"/>
    <col min="4860" max="4860" width="18.140625" style="189" customWidth="1"/>
    <col min="4861" max="4862" width="8.42578125" style="189" bestFit="1" customWidth="1"/>
    <col min="4863" max="4864" width="8.42578125" style="189" customWidth="1"/>
    <col min="4865" max="4865" width="9.7109375" style="189" bestFit="1" customWidth="1"/>
    <col min="4866" max="4866" width="8.28515625" style="189" bestFit="1" customWidth="1"/>
    <col min="4867" max="4869" width="8.28515625" style="189" customWidth="1"/>
    <col min="4870" max="4875" width="0" style="189" hidden="1" customWidth="1"/>
    <col min="4876" max="4876" width="9.140625" style="189" customWidth="1"/>
    <col min="4877" max="4878" width="11.42578125" style="189"/>
    <col min="4879" max="4879" width="12.42578125" style="189" bestFit="1" customWidth="1"/>
    <col min="4880" max="5115" width="11.42578125" style="189"/>
    <col min="5116" max="5116" width="18.140625" style="189" customWidth="1"/>
    <col min="5117" max="5118" width="8.42578125" style="189" bestFit="1" customWidth="1"/>
    <col min="5119" max="5120" width="8.42578125" style="189" customWidth="1"/>
    <col min="5121" max="5121" width="9.7109375" style="189" bestFit="1" customWidth="1"/>
    <col min="5122" max="5122" width="8.28515625" style="189" bestFit="1" customWidth="1"/>
    <col min="5123" max="5125" width="8.28515625" style="189" customWidth="1"/>
    <col min="5126" max="5131" width="0" style="189" hidden="1" customWidth="1"/>
    <col min="5132" max="5132" width="9.140625" style="189" customWidth="1"/>
    <col min="5133" max="5134" width="11.42578125" style="189"/>
    <col min="5135" max="5135" width="12.42578125" style="189" bestFit="1" customWidth="1"/>
    <col min="5136" max="5371" width="11.42578125" style="189"/>
    <col min="5372" max="5372" width="18.140625" style="189" customWidth="1"/>
    <col min="5373" max="5374" width="8.42578125" style="189" bestFit="1" customWidth="1"/>
    <col min="5375" max="5376" width="8.42578125" style="189" customWidth="1"/>
    <col min="5377" max="5377" width="9.7109375" style="189" bestFit="1" customWidth="1"/>
    <col min="5378" max="5378" width="8.28515625" style="189" bestFit="1" customWidth="1"/>
    <col min="5379" max="5381" width="8.28515625" style="189" customWidth="1"/>
    <col min="5382" max="5387" width="0" style="189" hidden="1" customWidth="1"/>
    <col min="5388" max="5388" width="9.140625" style="189" customWidth="1"/>
    <col min="5389" max="5390" width="11.42578125" style="189"/>
    <col min="5391" max="5391" width="12.42578125" style="189" bestFit="1" customWidth="1"/>
    <col min="5392" max="5627" width="11.42578125" style="189"/>
    <col min="5628" max="5628" width="18.140625" style="189" customWidth="1"/>
    <col min="5629" max="5630" width="8.42578125" style="189" bestFit="1" customWidth="1"/>
    <col min="5631" max="5632" width="8.42578125" style="189" customWidth="1"/>
    <col min="5633" max="5633" width="9.7109375" style="189" bestFit="1" customWidth="1"/>
    <col min="5634" max="5634" width="8.28515625" style="189" bestFit="1" customWidth="1"/>
    <col min="5635" max="5637" width="8.28515625" style="189" customWidth="1"/>
    <col min="5638" max="5643" width="0" style="189" hidden="1" customWidth="1"/>
    <col min="5644" max="5644" width="9.140625" style="189" customWidth="1"/>
    <col min="5645" max="5646" width="11.42578125" style="189"/>
    <col min="5647" max="5647" width="12.42578125" style="189" bestFit="1" customWidth="1"/>
    <col min="5648" max="5883" width="11.42578125" style="189"/>
    <col min="5884" max="5884" width="18.140625" style="189" customWidth="1"/>
    <col min="5885" max="5886" width="8.42578125" style="189" bestFit="1" customWidth="1"/>
    <col min="5887" max="5888" width="8.42578125" style="189" customWidth="1"/>
    <col min="5889" max="5889" width="9.7109375" style="189" bestFit="1" customWidth="1"/>
    <col min="5890" max="5890" width="8.28515625" style="189" bestFit="1" customWidth="1"/>
    <col min="5891" max="5893" width="8.28515625" style="189" customWidth="1"/>
    <col min="5894" max="5899" width="0" style="189" hidden="1" customWidth="1"/>
    <col min="5900" max="5900" width="9.140625" style="189" customWidth="1"/>
    <col min="5901" max="5902" width="11.42578125" style="189"/>
    <col min="5903" max="5903" width="12.42578125" style="189" bestFit="1" customWidth="1"/>
    <col min="5904" max="6139" width="11.42578125" style="189"/>
    <col min="6140" max="6140" width="18.140625" style="189" customWidth="1"/>
    <col min="6141" max="6142" width="8.42578125" style="189" bestFit="1" customWidth="1"/>
    <col min="6143" max="6144" width="8.42578125" style="189" customWidth="1"/>
    <col min="6145" max="6145" width="9.7109375" style="189" bestFit="1" customWidth="1"/>
    <col min="6146" max="6146" width="8.28515625" style="189" bestFit="1" customWidth="1"/>
    <col min="6147" max="6149" width="8.28515625" style="189" customWidth="1"/>
    <col min="6150" max="6155" width="0" style="189" hidden="1" customWidth="1"/>
    <col min="6156" max="6156" width="9.140625" style="189" customWidth="1"/>
    <col min="6157" max="6158" width="11.42578125" style="189"/>
    <col min="6159" max="6159" width="12.42578125" style="189" bestFit="1" customWidth="1"/>
    <col min="6160" max="6395" width="11.42578125" style="189"/>
    <col min="6396" max="6396" width="18.140625" style="189" customWidth="1"/>
    <col min="6397" max="6398" width="8.42578125" style="189" bestFit="1" customWidth="1"/>
    <col min="6399" max="6400" width="8.42578125" style="189" customWidth="1"/>
    <col min="6401" max="6401" width="9.7109375" style="189" bestFit="1" customWidth="1"/>
    <col min="6402" max="6402" width="8.28515625" style="189" bestFit="1" customWidth="1"/>
    <col min="6403" max="6405" width="8.28515625" style="189" customWidth="1"/>
    <col min="6406" max="6411" width="0" style="189" hidden="1" customWidth="1"/>
    <col min="6412" max="6412" width="9.140625" style="189" customWidth="1"/>
    <col min="6413" max="6414" width="11.42578125" style="189"/>
    <col min="6415" max="6415" width="12.42578125" style="189" bestFit="1" customWidth="1"/>
    <col min="6416" max="6651" width="11.42578125" style="189"/>
    <col min="6652" max="6652" width="18.140625" style="189" customWidth="1"/>
    <col min="6653" max="6654" width="8.42578125" style="189" bestFit="1" customWidth="1"/>
    <col min="6655" max="6656" width="8.42578125" style="189" customWidth="1"/>
    <col min="6657" max="6657" width="9.7109375" style="189" bestFit="1" customWidth="1"/>
    <col min="6658" max="6658" width="8.28515625" style="189" bestFit="1" customWidth="1"/>
    <col min="6659" max="6661" width="8.28515625" style="189" customWidth="1"/>
    <col min="6662" max="6667" width="0" style="189" hidden="1" customWidth="1"/>
    <col min="6668" max="6668" width="9.140625" style="189" customWidth="1"/>
    <col min="6669" max="6670" width="11.42578125" style="189"/>
    <col min="6671" max="6671" width="12.42578125" style="189" bestFit="1" customWidth="1"/>
    <col min="6672" max="6907" width="11.42578125" style="189"/>
    <col min="6908" max="6908" width="18.140625" style="189" customWidth="1"/>
    <col min="6909" max="6910" width="8.42578125" style="189" bestFit="1" customWidth="1"/>
    <col min="6911" max="6912" width="8.42578125" style="189" customWidth="1"/>
    <col min="6913" max="6913" width="9.7109375" style="189" bestFit="1" customWidth="1"/>
    <col min="6914" max="6914" width="8.28515625" style="189" bestFit="1" customWidth="1"/>
    <col min="6915" max="6917" width="8.28515625" style="189" customWidth="1"/>
    <col min="6918" max="6923" width="0" style="189" hidden="1" customWidth="1"/>
    <col min="6924" max="6924" width="9.140625" style="189" customWidth="1"/>
    <col min="6925" max="6926" width="11.42578125" style="189"/>
    <col min="6927" max="6927" width="12.42578125" style="189" bestFit="1" customWidth="1"/>
    <col min="6928" max="7163" width="11.42578125" style="189"/>
    <col min="7164" max="7164" width="18.140625" style="189" customWidth="1"/>
    <col min="7165" max="7166" width="8.42578125" style="189" bestFit="1" customWidth="1"/>
    <col min="7167" max="7168" width="8.42578125" style="189" customWidth="1"/>
    <col min="7169" max="7169" width="9.7109375" style="189" bestFit="1" customWidth="1"/>
    <col min="7170" max="7170" width="8.28515625" style="189" bestFit="1" customWidth="1"/>
    <col min="7171" max="7173" width="8.28515625" style="189" customWidth="1"/>
    <col min="7174" max="7179" width="0" style="189" hidden="1" customWidth="1"/>
    <col min="7180" max="7180" width="9.140625" style="189" customWidth="1"/>
    <col min="7181" max="7182" width="11.42578125" style="189"/>
    <col min="7183" max="7183" width="12.42578125" style="189" bestFit="1" customWidth="1"/>
    <col min="7184" max="7419" width="11.42578125" style="189"/>
    <col min="7420" max="7420" width="18.140625" style="189" customWidth="1"/>
    <col min="7421" max="7422" width="8.42578125" style="189" bestFit="1" customWidth="1"/>
    <col min="7423" max="7424" width="8.42578125" style="189" customWidth="1"/>
    <col min="7425" max="7425" width="9.7109375" style="189" bestFit="1" customWidth="1"/>
    <col min="7426" max="7426" width="8.28515625" style="189" bestFit="1" customWidth="1"/>
    <col min="7427" max="7429" width="8.28515625" style="189" customWidth="1"/>
    <col min="7430" max="7435" width="0" style="189" hidden="1" customWidth="1"/>
    <col min="7436" max="7436" width="9.140625" style="189" customWidth="1"/>
    <col min="7437" max="7438" width="11.42578125" style="189"/>
    <col min="7439" max="7439" width="12.42578125" style="189" bestFit="1" customWidth="1"/>
    <col min="7440" max="7675" width="11.42578125" style="189"/>
    <col min="7676" max="7676" width="18.140625" style="189" customWidth="1"/>
    <col min="7677" max="7678" width="8.42578125" style="189" bestFit="1" customWidth="1"/>
    <col min="7679" max="7680" width="8.42578125" style="189" customWidth="1"/>
    <col min="7681" max="7681" width="9.7109375" style="189" bestFit="1" customWidth="1"/>
    <col min="7682" max="7682" width="8.28515625" style="189" bestFit="1" customWidth="1"/>
    <col min="7683" max="7685" width="8.28515625" style="189" customWidth="1"/>
    <col min="7686" max="7691" width="0" style="189" hidden="1" customWidth="1"/>
    <col min="7692" max="7692" width="9.140625" style="189" customWidth="1"/>
    <col min="7693" max="7694" width="11.42578125" style="189"/>
    <col min="7695" max="7695" width="12.42578125" style="189" bestFit="1" customWidth="1"/>
    <col min="7696" max="7931" width="11.42578125" style="189"/>
    <col min="7932" max="7932" width="18.140625" style="189" customWidth="1"/>
    <col min="7933" max="7934" width="8.42578125" style="189" bestFit="1" customWidth="1"/>
    <col min="7935" max="7936" width="8.42578125" style="189" customWidth="1"/>
    <col min="7937" max="7937" width="9.7109375" style="189" bestFit="1" customWidth="1"/>
    <col min="7938" max="7938" width="8.28515625" style="189" bestFit="1" customWidth="1"/>
    <col min="7939" max="7941" width="8.28515625" style="189" customWidth="1"/>
    <col min="7942" max="7947" width="0" style="189" hidden="1" customWidth="1"/>
    <col min="7948" max="7948" width="9.140625" style="189" customWidth="1"/>
    <col min="7949" max="7950" width="11.42578125" style="189"/>
    <col min="7951" max="7951" width="12.42578125" style="189" bestFit="1" customWidth="1"/>
    <col min="7952" max="8187" width="11.42578125" style="189"/>
    <col min="8188" max="8188" width="18.140625" style="189" customWidth="1"/>
    <col min="8189" max="8190" width="8.42578125" style="189" bestFit="1" customWidth="1"/>
    <col min="8191" max="8192" width="8.42578125" style="189" customWidth="1"/>
    <col min="8193" max="8193" width="9.7109375" style="189" bestFit="1" customWidth="1"/>
    <col min="8194" max="8194" width="8.28515625" style="189" bestFit="1" customWidth="1"/>
    <col min="8195" max="8197" width="8.28515625" style="189" customWidth="1"/>
    <col min="8198" max="8203" width="0" style="189" hidden="1" customWidth="1"/>
    <col min="8204" max="8204" width="9.140625" style="189" customWidth="1"/>
    <col min="8205" max="8206" width="11.42578125" style="189"/>
    <col min="8207" max="8207" width="12.42578125" style="189" bestFit="1" customWidth="1"/>
    <col min="8208" max="8443" width="11.42578125" style="189"/>
    <col min="8444" max="8444" width="18.140625" style="189" customWidth="1"/>
    <col min="8445" max="8446" width="8.42578125" style="189" bestFit="1" customWidth="1"/>
    <col min="8447" max="8448" width="8.42578125" style="189" customWidth="1"/>
    <col min="8449" max="8449" width="9.7109375" style="189" bestFit="1" customWidth="1"/>
    <col min="8450" max="8450" width="8.28515625" style="189" bestFit="1" customWidth="1"/>
    <col min="8451" max="8453" width="8.28515625" style="189" customWidth="1"/>
    <col min="8454" max="8459" width="0" style="189" hidden="1" customWidth="1"/>
    <col min="8460" max="8460" width="9.140625" style="189" customWidth="1"/>
    <col min="8461" max="8462" width="11.42578125" style="189"/>
    <col min="8463" max="8463" width="12.42578125" style="189" bestFit="1" customWidth="1"/>
    <col min="8464" max="8699" width="11.42578125" style="189"/>
    <col min="8700" max="8700" width="18.140625" style="189" customWidth="1"/>
    <col min="8701" max="8702" width="8.42578125" style="189" bestFit="1" customWidth="1"/>
    <col min="8703" max="8704" width="8.42578125" style="189" customWidth="1"/>
    <col min="8705" max="8705" width="9.7109375" style="189" bestFit="1" customWidth="1"/>
    <col min="8706" max="8706" width="8.28515625" style="189" bestFit="1" customWidth="1"/>
    <col min="8707" max="8709" width="8.28515625" style="189" customWidth="1"/>
    <col min="8710" max="8715" width="0" style="189" hidden="1" customWidth="1"/>
    <col min="8716" max="8716" width="9.140625" style="189" customWidth="1"/>
    <col min="8717" max="8718" width="11.42578125" style="189"/>
    <col min="8719" max="8719" width="12.42578125" style="189" bestFit="1" customWidth="1"/>
    <col min="8720" max="8955" width="11.42578125" style="189"/>
    <col min="8956" max="8956" width="18.140625" style="189" customWidth="1"/>
    <col min="8957" max="8958" width="8.42578125" style="189" bestFit="1" customWidth="1"/>
    <col min="8959" max="8960" width="8.42578125" style="189" customWidth="1"/>
    <col min="8961" max="8961" width="9.7109375" style="189" bestFit="1" customWidth="1"/>
    <col min="8962" max="8962" width="8.28515625" style="189" bestFit="1" customWidth="1"/>
    <col min="8963" max="8965" width="8.28515625" style="189" customWidth="1"/>
    <col min="8966" max="8971" width="0" style="189" hidden="1" customWidth="1"/>
    <col min="8972" max="8972" width="9.140625" style="189" customWidth="1"/>
    <col min="8973" max="8974" width="11.42578125" style="189"/>
    <col min="8975" max="8975" width="12.42578125" style="189" bestFit="1" customWidth="1"/>
    <col min="8976" max="9211" width="11.42578125" style="189"/>
    <col min="9212" max="9212" width="18.140625" style="189" customWidth="1"/>
    <col min="9213" max="9214" width="8.42578125" style="189" bestFit="1" customWidth="1"/>
    <col min="9215" max="9216" width="8.42578125" style="189" customWidth="1"/>
    <col min="9217" max="9217" width="9.7109375" style="189" bestFit="1" customWidth="1"/>
    <col min="9218" max="9218" width="8.28515625" style="189" bestFit="1" customWidth="1"/>
    <col min="9219" max="9221" width="8.28515625" style="189" customWidth="1"/>
    <col min="9222" max="9227" width="0" style="189" hidden="1" customWidth="1"/>
    <col min="9228" max="9228" width="9.140625" style="189" customWidth="1"/>
    <col min="9229" max="9230" width="11.42578125" style="189"/>
    <col min="9231" max="9231" width="12.42578125" style="189" bestFit="1" customWidth="1"/>
    <col min="9232" max="9467" width="11.42578125" style="189"/>
    <col min="9468" max="9468" width="18.140625" style="189" customWidth="1"/>
    <col min="9469" max="9470" width="8.42578125" style="189" bestFit="1" customWidth="1"/>
    <col min="9471" max="9472" width="8.42578125" style="189" customWidth="1"/>
    <col min="9473" max="9473" width="9.7109375" style="189" bestFit="1" customWidth="1"/>
    <col min="9474" max="9474" width="8.28515625" style="189" bestFit="1" customWidth="1"/>
    <col min="9475" max="9477" width="8.28515625" style="189" customWidth="1"/>
    <col min="9478" max="9483" width="0" style="189" hidden="1" customWidth="1"/>
    <col min="9484" max="9484" width="9.140625" style="189" customWidth="1"/>
    <col min="9485" max="9486" width="11.42578125" style="189"/>
    <col min="9487" max="9487" width="12.42578125" style="189" bestFit="1" customWidth="1"/>
    <col min="9488" max="9723" width="11.42578125" style="189"/>
    <col min="9724" max="9724" width="18.140625" style="189" customWidth="1"/>
    <col min="9725" max="9726" width="8.42578125" style="189" bestFit="1" customWidth="1"/>
    <col min="9727" max="9728" width="8.42578125" style="189" customWidth="1"/>
    <col min="9729" max="9729" width="9.7109375" style="189" bestFit="1" customWidth="1"/>
    <col min="9730" max="9730" width="8.28515625" style="189" bestFit="1" customWidth="1"/>
    <col min="9731" max="9733" width="8.28515625" style="189" customWidth="1"/>
    <col min="9734" max="9739" width="0" style="189" hidden="1" customWidth="1"/>
    <col min="9740" max="9740" width="9.140625" style="189" customWidth="1"/>
    <col min="9741" max="9742" width="11.42578125" style="189"/>
    <col min="9743" max="9743" width="12.42578125" style="189" bestFit="1" customWidth="1"/>
    <col min="9744" max="9979" width="11.42578125" style="189"/>
    <col min="9980" max="9980" width="18.140625" style="189" customWidth="1"/>
    <col min="9981" max="9982" width="8.42578125" style="189" bestFit="1" customWidth="1"/>
    <col min="9983" max="9984" width="8.42578125" style="189" customWidth="1"/>
    <col min="9985" max="9985" width="9.7109375" style="189" bestFit="1" customWidth="1"/>
    <col min="9986" max="9986" width="8.28515625" style="189" bestFit="1" customWidth="1"/>
    <col min="9987" max="9989" width="8.28515625" style="189" customWidth="1"/>
    <col min="9990" max="9995" width="0" style="189" hidden="1" customWidth="1"/>
    <col min="9996" max="9996" width="9.140625" style="189" customWidth="1"/>
    <col min="9997" max="9998" width="11.42578125" style="189"/>
    <col min="9999" max="9999" width="12.42578125" style="189" bestFit="1" customWidth="1"/>
    <col min="10000" max="10235" width="11.42578125" style="189"/>
    <col min="10236" max="10236" width="18.140625" style="189" customWidth="1"/>
    <col min="10237" max="10238" width="8.42578125" style="189" bestFit="1" customWidth="1"/>
    <col min="10239" max="10240" width="8.42578125" style="189" customWidth="1"/>
    <col min="10241" max="10241" width="9.7109375" style="189" bestFit="1" customWidth="1"/>
    <col min="10242" max="10242" width="8.28515625" style="189" bestFit="1" customWidth="1"/>
    <col min="10243" max="10245" width="8.28515625" style="189" customWidth="1"/>
    <col min="10246" max="10251" width="0" style="189" hidden="1" customWidth="1"/>
    <col min="10252" max="10252" width="9.140625" style="189" customWidth="1"/>
    <col min="10253" max="10254" width="11.42578125" style="189"/>
    <col min="10255" max="10255" width="12.42578125" style="189" bestFit="1" customWidth="1"/>
    <col min="10256" max="10491" width="11.42578125" style="189"/>
    <col min="10492" max="10492" width="18.140625" style="189" customWidth="1"/>
    <col min="10493" max="10494" width="8.42578125" style="189" bestFit="1" customWidth="1"/>
    <col min="10495" max="10496" width="8.42578125" style="189" customWidth="1"/>
    <col min="10497" max="10497" width="9.7109375" style="189" bestFit="1" customWidth="1"/>
    <col min="10498" max="10498" width="8.28515625" style="189" bestFit="1" customWidth="1"/>
    <col min="10499" max="10501" width="8.28515625" style="189" customWidth="1"/>
    <col min="10502" max="10507" width="0" style="189" hidden="1" customWidth="1"/>
    <col min="10508" max="10508" width="9.140625" style="189" customWidth="1"/>
    <col min="10509" max="10510" width="11.42578125" style="189"/>
    <col min="10511" max="10511" width="12.42578125" style="189" bestFit="1" customWidth="1"/>
    <col min="10512" max="10747" width="11.42578125" style="189"/>
    <col min="10748" max="10748" width="18.140625" style="189" customWidth="1"/>
    <col min="10749" max="10750" width="8.42578125" style="189" bestFit="1" customWidth="1"/>
    <col min="10751" max="10752" width="8.42578125" style="189" customWidth="1"/>
    <col min="10753" max="10753" width="9.7109375" style="189" bestFit="1" customWidth="1"/>
    <col min="10754" max="10754" width="8.28515625" style="189" bestFit="1" customWidth="1"/>
    <col min="10755" max="10757" width="8.28515625" style="189" customWidth="1"/>
    <col min="10758" max="10763" width="0" style="189" hidden="1" customWidth="1"/>
    <col min="10764" max="10764" width="9.140625" style="189" customWidth="1"/>
    <col min="10765" max="10766" width="11.42578125" style="189"/>
    <col min="10767" max="10767" width="12.42578125" style="189" bestFit="1" customWidth="1"/>
    <col min="10768" max="11003" width="11.42578125" style="189"/>
    <col min="11004" max="11004" width="18.140625" style="189" customWidth="1"/>
    <col min="11005" max="11006" width="8.42578125" style="189" bestFit="1" customWidth="1"/>
    <col min="11007" max="11008" width="8.42578125" style="189" customWidth="1"/>
    <col min="11009" max="11009" width="9.7109375" style="189" bestFit="1" customWidth="1"/>
    <col min="11010" max="11010" width="8.28515625" style="189" bestFit="1" customWidth="1"/>
    <col min="11011" max="11013" width="8.28515625" style="189" customWidth="1"/>
    <col min="11014" max="11019" width="0" style="189" hidden="1" customWidth="1"/>
    <col min="11020" max="11020" width="9.140625" style="189" customWidth="1"/>
    <col min="11021" max="11022" width="11.42578125" style="189"/>
    <col min="11023" max="11023" width="12.42578125" style="189" bestFit="1" customWidth="1"/>
    <col min="11024" max="11259" width="11.42578125" style="189"/>
    <col min="11260" max="11260" width="18.140625" style="189" customWidth="1"/>
    <col min="11261" max="11262" width="8.42578125" style="189" bestFit="1" customWidth="1"/>
    <col min="11263" max="11264" width="8.42578125" style="189" customWidth="1"/>
    <col min="11265" max="11265" width="9.7109375" style="189" bestFit="1" customWidth="1"/>
    <col min="11266" max="11266" width="8.28515625" style="189" bestFit="1" customWidth="1"/>
    <col min="11267" max="11269" width="8.28515625" style="189" customWidth="1"/>
    <col min="11270" max="11275" width="0" style="189" hidden="1" customWidth="1"/>
    <col min="11276" max="11276" width="9.140625" style="189" customWidth="1"/>
    <col min="11277" max="11278" width="11.42578125" style="189"/>
    <col min="11279" max="11279" width="12.42578125" style="189" bestFit="1" customWidth="1"/>
    <col min="11280" max="11515" width="11.42578125" style="189"/>
    <col min="11516" max="11516" width="18.140625" style="189" customWidth="1"/>
    <col min="11517" max="11518" width="8.42578125" style="189" bestFit="1" customWidth="1"/>
    <col min="11519" max="11520" width="8.42578125" style="189" customWidth="1"/>
    <col min="11521" max="11521" width="9.7109375" style="189" bestFit="1" customWidth="1"/>
    <col min="11522" max="11522" width="8.28515625" style="189" bestFit="1" customWidth="1"/>
    <col min="11523" max="11525" width="8.28515625" style="189" customWidth="1"/>
    <col min="11526" max="11531" width="0" style="189" hidden="1" customWidth="1"/>
    <col min="11532" max="11532" width="9.140625" style="189" customWidth="1"/>
    <col min="11533" max="11534" width="11.42578125" style="189"/>
    <col min="11535" max="11535" width="12.42578125" style="189" bestFit="1" customWidth="1"/>
    <col min="11536" max="11771" width="11.42578125" style="189"/>
    <col min="11772" max="11772" width="18.140625" style="189" customWidth="1"/>
    <col min="11773" max="11774" width="8.42578125" style="189" bestFit="1" customWidth="1"/>
    <col min="11775" max="11776" width="8.42578125" style="189" customWidth="1"/>
    <col min="11777" max="11777" width="9.7109375" style="189" bestFit="1" customWidth="1"/>
    <col min="11778" max="11778" width="8.28515625" style="189" bestFit="1" customWidth="1"/>
    <col min="11779" max="11781" width="8.28515625" style="189" customWidth="1"/>
    <col min="11782" max="11787" width="0" style="189" hidden="1" customWidth="1"/>
    <col min="11788" max="11788" width="9.140625" style="189" customWidth="1"/>
    <col min="11789" max="11790" width="11.42578125" style="189"/>
    <col min="11791" max="11791" width="12.42578125" style="189" bestFit="1" customWidth="1"/>
    <col min="11792" max="12027" width="11.42578125" style="189"/>
    <col min="12028" max="12028" width="18.140625" style="189" customWidth="1"/>
    <col min="12029" max="12030" width="8.42578125" style="189" bestFit="1" customWidth="1"/>
    <col min="12031" max="12032" width="8.42578125" style="189" customWidth="1"/>
    <col min="12033" max="12033" width="9.7109375" style="189" bestFit="1" customWidth="1"/>
    <col min="12034" max="12034" width="8.28515625" style="189" bestFit="1" customWidth="1"/>
    <col min="12035" max="12037" width="8.28515625" style="189" customWidth="1"/>
    <col min="12038" max="12043" width="0" style="189" hidden="1" customWidth="1"/>
    <col min="12044" max="12044" width="9.140625" style="189" customWidth="1"/>
    <col min="12045" max="12046" width="11.42578125" style="189"/>
    <col min="12047" max="12047" width="12.42578125" style="189" bestFit="1" customWidth="1"/>
    <col min="12048" max="12283" width="11.42578125" style="189"/>
    <col min="12284" max="12284" width="18.140625" style="189" customWidth="1"/>
    <col min="12285" max="12286" width="8.42578125" style="189" bestFit="1" customWidth="1"/>
    <col min="12287" max="12288" width="8.42578125" style="189" customWidth="1"/>
    <col min="12289" max="12289" width="9.7109375" style="189" bestFit="1" customWidth="1"/>
    <col min="12290" max="12290" width="8.28515625" style="189" bestFit="1" customWidth="1"/>
    <col min="12291" max="12293" width="8.28515625" style="189" customWidth="1"/>
    <col min="12294" max="12299" width="0" style="189" hidden="1" customWidth="1"/>
    <col min="12300" max="12300" width="9.140625" style="189" customWidth="1"/>
    <col min="12301" max="12302" width="11.42578125" style="189"/>
    <col min="12303" max="12303" width="12.42578125" style="189" bestFit="1" customWidth="1"/>
    <col min="12304" max="12539" width="11.42578125" style="189"/>
    <col min="12540" max="12540" width="18.140625" style="189" customWidth="1"/>
    <col min="12541" max="12542" width="8.42578125" style="189" bestFit="1" customWidth="1"/>
    <col min="12543" max="12544" width="8.42578125" style="189" customWidth="1"/>
    <col min="12545" max="12545" width="9.7109375" style="189" bestFit="1" customWidth="1"/>
    <col min="12546" max="12546" width="8.28515625" style="189" bestFit="1" customWidth="1"/>
    <col min="12547" max="12549" width="8.28515625" style="189" customWidth="1"/>
    <col min="12550" max="12555" width="0" style="189" hidden="1" customWidth="1"/>
    <col min="12556" max="12556" width="9.140625" style="189" customWidth="1"/>
    <col min="12557" max="12558" width="11.42578125" style="189"/>
    <col min="12559" max="12559" width="12.42578125" style="189" bestFit="1" customWidth="1"/>
    <col min="12560" max="12795" width="11.42578125" style="189"/>
    <col min="12796" max="12796" width="18.140625" style="189" customWidth="1"/>
    <col min="12797" max="12798" width="8.42578125" style="189" bestFit="1" customWidth="1"/>
    <col min="12799" max="12800" width="8.42578125" style="189" customWidth="1"/>
    <col min="12801" max="12801" width="9.7109375" style="189" bestFit="1" customWidth="1"/>
    <col min="12802" max="12802" width="8.28515625" style="189" bestFit="1" customWidth="1"/>
    <col min="12803" max="12805" width="8.28515625" style="189" customWidth="1"/>
    <col min="12806" max="12811" width="0" style="189" hidden="1" customWidth="1"/>
    <col min="12812" max="12812" width="9.140625" style="189" customWidth="1"/>
    <col min="12813" max="12814" width="11.42578125" style="189"/>
    <col min="12815" max="12815" width="12.42578125" style="189" bestFit="1" customWidth="1"/>
    <col min="12816" max="13051" width="11.42578125" style="189"/>
    <col min="13052" max="13052" width="18.140625" style="189" customWidth="1"/>
    <col min="13053" max="13054" width="8.42578125" style="189" bestFit="1" customWidth="1"/>
    <col min="13055" max="13056" width="8.42578125" style="189" customWidth="1"/>
    <col min="13057" max="13057" width="9.7109375" style="189" bestFit="1" customWidth="1"/>
    <col min="13058" max="13058" width="8.28515625" style="189" bestFit="1" customWidth="1"/>
    <col min="13059" max="13061" width="8.28515625" style="189" customWidth="1"/>
    <col min="13062" max="13067" width="0" style="189" hidden="1" customWidth="1"/>
    <col min="13068" max="13068" width="9.140625" style="189" customWidth="1"/>
    <col min="13069" max="13070" width="11.42578125" style="189"/>
    <col min="13071" max="13071" width="12.42578125" style="189" bestFit="1" customWidth="1"/>
    <col min="13072" max="13307" width="11.42578125" style="189"/>
    <col min="13308" max="13308" width="18.140625" style="189" customWidth="1"/>
    <col min="13309" max="13310" width="8.42578125" style="189" bestFit="1" customWidth="1"/>
    <col min="13311" max="13312" width="8.42578125" style="189" customWidth="1"/>
    <col min="13313" max="13313" width="9.7109375" style="189" bestFit="1" customWidth="1"/>
    <col min="13314" max="13314" width="8.28515625" style="189" bestFit="1" customWidth="1"/>
    <col min="13315" max="13317" width="8.28515625" style="189" customWidth="1"/>
    <col min="13318" max="13323" width="0" style="189" hidden="1" customWidth="1"/>
    <col min="13324" max="13324" width="9.140625" style="189" customWidth="1"/>
    <col min="13325" max="13326" width="11.42578125" style="189"/>
    <col min="13327" max="13327" width="12.42578125" style="189" bestFit="1" customWidth="1"/>
    <col min="13328" max="13563" width="11.42578125" style="189"/>
    <col min="13564" max="13564" width="18.140625" style="189" customWidth="1"/>
    <col min="13565" max="13566" width="8.42578125" style="189" bestFit="1" customWidth="1"/>
    <col min="13567" max="13568" width="8.42578125" style="189" customWidth="1"/>
    <col min="13569" max="13569" width="9.7109375" style="189" bestFit="1" customWidth="1"/>
    <col min="13570" max="13570" width="8.28515625" style="189" bestFit="1" customWidth="1"/>
    <col min="13571" max="13573" width="8.28515625" style="189" customWidth="1"/>
    <col min="13574" max="13579" width="0" style="189" hidden="1" customWidth="1"/>
    <col min="13580" max="13580" width="9.140625" style="189" customWidth="1"/>
    <col min="13581" max="13582" width="11.42578125" style="189"/>
    <col min="13583" max="13583" width="12.42578125" style="189" bestFit="1" customWidth="1"/>
    <col min="13584" max="13819" width="11.42578125" style="189"/>
    <col min="13820" max="13820" width="18.140625" style="189" customWidth="1"/>
    <col min="13821" max="13822" width="8.42578125" style="189" bestFit="1" customWidth="1"/>
    <col min="13823" max="13824" width="8.42578125" style="189" customWidth="1"/>
    <col min="13825" max="13825" width="9.7109375" style="189" bestFit="1" customWidth="1"/>
    <col min="13826" max="13826" width="8.28515625" style="189" bestFit="1" customWidth="1"/>
    <col min="13827" max="13829" width="8.28515625" style="189" customWidth="1"/>
    <col min="13830" max="13835" width="0" style="189" hidden="1" customWidth="1"/>
    <col min="13836" max="13836" width="9.140625" style="189" customWidth="1"/>
    <col min="13837" max="13838" width="11.42578125" style="189"/>
    <col min="13839" max="13839" width="12.42578125" style="189" bestFit="1" customWidth="1"/>
    <col min="13840" max="14075" width="11.42578125" style="189"/>
    <col min="14076" max="14076" width="18.140625" style="189" customWidth="1"/>
    <col min="14077" max="14078" width="8.42578125" style="189" bestFit="1" customWidth="1"/>
    <col min="14079" max="14080" width="8.42578125" style="189" customWidth="1"/>
    <col min="14081" max="14081" width="9.7109375" style="189" bestFit="1" customWidth="1"/>
    <col min="14082" max="14082" width="8.28515625" style="189" bestFit="1" customWidth="1"/>
    <col min="14083" max="14085" width="8.28515625" style="189" customWidth="1"/>
    <col min="14086" max="14091" width="0" style="189" hidden="1" customWidth="1"/>
    <col min="14092" max="14092" width="9.140625" style="189" customWidth="1"/>
    <col min="14093" max="14094" width="11.42578125" style="189"/>
    <col min="14095" max="14095" width="12.42578125" style="189" bestFit="1" customWidth="1"/>
    <col min="14096" max="14331" width="11.42578125" style="189"/>
    <col min="14332" max="14332" width="18.140625" style="189" customWidth="1"/>
    <col min="14333" max="14334" width="8.42578125" style="189" bestFit="1" customWidth="1"/>
    <col min="14335" max="14336" width="8.42578125" style="189" customWidth="1"/>
    <col min="14337" max="14337" width="9.7109375" style="189" bestFit="1" customWidth="1"/>
    <col min="14338" max="14338" width="8.28515625" style="189" bestFit="1" customWidth="1"/>
    <col min="14339" max="14341" width="8.28515625" style="189" customWidth="1"/>
    <col min="14342" max="14347" width="0" style="189" hidden="1" customWidth="1"/>
    <col min="14348" max="14348" width="9.140625" style="189" customWidth="1"/>
    <col min="14349" max="14350" width="11.42578125" style="189"/>
    <col min="14351" max="14351" width="12.42578125" style="189" bestFit="1" customWidth="1"/>
    <col min="14352" max="14587" width="11.42578125" style="189"/>
    <col min="14588" max="14588" width="18.140625" style="189" customWidth="1"/>
    <col min="14589" max="14590" width="8.42578125" style="189" bestFit="1" customWidth="1"/>
    <col min="14591" max="14592" width="8.42578125" style="189" customWidth="1"/>
    <col min="14593" max="14593" width="9.7109375" style="189" bestFit="1" customWidth="1"/>
    <col min="14594" max="14594" width="8.28515625" style="189" bestFit="1" customWidth="1"/>
    <col min="14595" max="14597" width="8.28515625" style="189" customWidth="1"/>
    <col min="14598" max="14603" width="0" style="189" hidden="1" customWidth="1"/>
    <col min="14604" max="14604" width="9.140625" style="189" customWidth="1"/>
    <col min="14605" max="14606" width="11.42578125" style="189"/>
    <col min="14607" max="14607" width="12.42578125" style="189" bestFit="1" customWidth="1"/>
    <col min="14608" max="14843" width="11.42578125" style="189"/>
    <col min="14844" max="14844" width="18.140625" style="189" customWidth="1"/>
    <col min="14845" max="14846" width="8.42578125" style="189" bestFit="1" customWidth="1"/>
    <col min="14847" max="14848" width="8.42578125" style="189" customWidth="1"/>
    <col min="14849" max="14849" width="9.7109375" style="189" bestFit="1" customWidth="1"/>
    <col min="14850" max="14850" width="8.28515625" style="189" bestFit="1" customWidth="1"/>
    <col min="14851" max="14853" width="8.28515625" style="189" customWidth="1"/>
    <col min="14854" max="14859" width="0" style="189" hidden="1" customWidth="1"/>
    <col min="14860" max="14860" width="9.140625" style="189" customWidth="1"/>
    <col min="14861" max="14862" width="11.42578125" style="189"/>
    <col min="14863" max="14863" width="12.42578125" style="189" bestFit="1" customWidth="1"/>
    <col min="14864" max="15099" width="11.42578125" style="189"/>
    <col min="15100" max="15100" width="18.140625" style="189" customWidth="1"/>
    <col min="15101" max="15102" width="8.42578125" style="189" bestFit="1" customWidth="1"/>
    <col min="15103" max="15104" width="8.42578125" style="189" customWidth="1"/>
    <col min="15105" max="15105" width="9.7109375" style="189" bestFit="1" customWidth="1"/>
    <col min="15106" max="15106" width="8.28515625" style="189" bestFit="1" customWidth="1"/>
    <col min="15107" max="15109" width="8.28515625" style="189" customWidth="1"/>
    <col min="15110" max="15115" width="0" style="189" hidden="1" customWidth="1"/>
    <col min="15116" max="15116" width="9.140625" style="189" customWidth="1"/>
    <col min="15117" max="15118" width="11.42578125" style="189"/>
    <col min="15119" max="15119" width="12.42578125" style="189" bestFit="1" customWidth="1"/>
    <col min="15120" max="15355" width="11.42578125" style="189"/>
    <col min="15356" max="15356" width="18.140625" style="189" customWidth="1"/>
    <col min="15357" max="15358" width="8.42578125" style="189" bestFit="1" customWidth="1"/>
    <col min="15359" max="15360" width="8.42578125" style="189" customWidth="1"/>
    <col min="15361" max="15361" width="9.7109375" style="189" bestFit="1" customWidth="1"/>
    <col min="15362" max="15362" width="8.28515625" style="189" bestFit="1" customWidth="1"/>
    <col min="15363" max="15365" width="8.28515625" style="189" customWidth="1"/>
    <col min="15366" max="15371" width="0" style="189" hidden="1" customWidth="1"/>
    <col min="15372" max="15372" width="9.140625" style="189" customWidth="1"/>
    <col min="15373" max="15374" width="11.42578125" style="189"/>
    <col min="15375" max="15375" width="12.42578125" style="189" bestFit="1" customWidth="1"/>
    <col min="15376" max="15611" width="11.42578125" style="189"/>
    <col min="15612" max="15612" width="18.140625" style="189" customWidth="1"/>
    <col min="15613" max="15614" width="8.42578125" style="189" bestFit="1" customWidth="1"/>
    <col min="15615" max="15616" width="8.42578125" style="189" customWidth="1"/>
    <col min="15617" max="15617" width="9.7109375" style="189" bestFit="1" customWidth="1"/>
    <col min="15618" max="15618" width="8.28515625" style="189" bestFit="1" customWidth="1"/>
    <col min="15619" max="15621" width="8.28515625" style="189" customWidth="1"/>
    <col min="15622" max="15627" width="0" style="189" hidden="1" customWidth="1"/>
    <col min="15628" max="15628" width="9.140625" style="189" customWidth="1"/>
    <col min="15629" max="15630" width="11.42578125" style="189"/>
    <col min="15631" max="15631" width="12.42578125" style="189" bestFit="1" customWidth="1"/>
    <col min="15632" max="15867" width="11.42578125" style="189"/>
    <col min="15868" max="15868" width="18.140625" style="189" customWidth="1"/>
    <col min="15869" max="15870" width="8.42578125" style="189" bestFit="1" customWidth="1"/>
    <col min="15871" max="15872" width="8.42578125" style="189" customWidth="1"/>
    <col min="15873" max="15873" width="9.7109375" style="189" bestFit="1" customWidth="1"/>
    <col min="15874" max="15874" width="8.28515625" style="189" bestFit="1" customWidth="1"/>
    <col min="15875" max="15877" width="8.28515625" style="189" customWidth="1"/>
    <col min="15878" max="15883" width="0" style="189" hidden="1" customWidth="1"/>
    <col min="15884" max="15884" width="9.140625" style="189" customWidth="1"/>
    <col min="15885" max="15886" width="11.42578125" style="189"/>
    <col min="15887" max="15887" width="12.42578125" style="189" bestFit="1" customWidth="1"/>
    <col min="15888" max="16123" width="11.42578125" style="189"/>
    <col min="16124" max="16124" width="18.140625" style="189" customWidth="1"/>
    <col min="16125" max="16126" width="8.42578125" style="189" bestFit="1" customWidth="1"/>
    <col min="16127" max="16128" width="8.42578125" style="189" customWidth="1"/>
    <col min="16129" max="16129" width="9.7109375" style="189" bestFit="1" customWidth="1"/>
    <col min="16130" max="16130" width="8.28515625" style="189" bestFit="1" customWidth="1"/>
    <col min="16131" max="16133" width="8.28515625" style="189" customWidth="1"/>
    <col min="16134" max="16139" width="0" style="189" hidden="1" customWidth="1"/>
    <col min="16140" max="16140" width="9.140625" style="189" customWidth="1"/>
    <col min="16141" max="16142" width="11.42578125" style="189"/>
    <col min="16143" max="16143" width="12.42578125" style="189" bestFit="1" customWidth="1"/>
    <col min="16144" max="16384" width="11.42578125" style="189"/>
  </cols>
  <sheetData>
    <row r="1" spans="1:17" s="190" customFormat="1" x14ac:dyDescent="0.2"/>
    <row r="2" spans="1:17" s="190" customFormat="1" x14ac:dyDescent="0.2">
      <c r="A2" s="217" t="s">
        <v>121</v>
      </c>
    </row>
    <row r="3" spans="1:17" s="190" customFormat="1" ht="15" x14ac:dyDescent="0.25">
      <c r="A3" s="217" t="s">
        <v>122</v>
      </c>
      <c r="J3" s="374"/>
    </row>
    <row r="4" spans="1:17" s="190" customFormat="1" x14ac:dyDescent="0.2"/>
    <row r="5" spans="1:17" s="190" customFormat="1" ht="12.75" x14ac:dyDescent="0.2">
      <c r="B5" s="421" t="s">
        <v>101</v>
      </c>
      <c r="C5" s="421"/>
      <c r="D5" s="421"/>
      <c r="E5" s="421"/>
      <c r="F5" s="421"/>
      <c r="G5" s="421"/>
      <c r="H5" s="421"/>
      <c r="I5" s="421"/>
      <c r="J5" s="421"/>
      <c r="K5" s="421"/>
      <c r="M5" s="406" t="s">
        <v>599</v>
      </c>
      <c r="O5" s="375"/>
    </row>
    <row r="6" spans="1:17" s="190" customFormat="1" ht="12.75" x14ac:dyDescent="0.2">
      <c r="B6" s="434" t="str">
        <f>'Solicitudes Regiones'!$B$6:$P$6</f>
        <v>Acumuladas de julio de 2008 a mayo de 2018</v>
      </c>
      <c r="C6" s="434"/>
      <c r="D6" s="434"/>
      <c r="E6" s="434"/>
      <c r="F6" s="434"/>
      <c r="G6" s="434"/>
      <c r="H6" s="434"/>
      <c r="I6" s="434"/>
      <c r="J6" s="434"/>
      <c r="K6" s="434"/>
      <c r="L6" s="231"/>
    </row>
    <row r="7" spans="1:17" s="193" customFormat="1" x14ac:dyDescent="0.2">
      <c r="B7" s="191"/>
      <c r="C7" s="192"/>
      <c r="D7" s="192"/>
      <c r="E7" s="192"/>
      <c r="F7" s="192"/>
      <c r="G7" s="192"/>
      <c r="H7" s="192"/>
      <c r="I7" s="192"/>
      <c r="J7" s="192"/>
      <c r="K7" s="192"/>
      <c r="L7" s="192"/>
    </row>
    <row r="8" spans="1:17" ht="15" customHeight="1" x14ac:dyDescent="0.2">
      <c r="B8" s="450" t="s">
        <v>73</v>
      </c>
      <c r="C8" s="451"/>
      <c r="D8" s="451"/>
      <c r="E8" s="451"/>
      <c r="F8" s="451"/>
      <c r="G8" s="451"/>
      <c r="H8" s="451"/>
      <c r="I8" s="451"/>
      <c r="J8" s="451"/>
      <c r="K8" s="452"/>
      <c r="L8" s="208"/>
    </row>
    <row r="9" spans="1:17" ht="20.25" customHeight="1" x14ac:dyDescent="0.2">
      <c r="B9" s="449" t="s">
        <v>74</v>
      </c>
      <c r="C9" s="450" t="s">
        <v>2</v>
      </c>
      <c r="D9" s="451"/>
      <c r="E9" s="451"/>
      <c r="F9" s="451"/>
      <c r="G9" s="451"/>
      <c r="H9" s="451"/>
      <c r="I9" s="451"/>
      <c r="J9" s="451"/>
      <c r="K9" s="452"/>
    </row>
    <row r="10" spans="1:17" ht="24" x14ac:dyDescent="0.2">
      <c r="B10" s="449"/>
      <c r="C10" s="186" t="s">
        <v>75</v>
      </c>
      <c r="D10" s="186" t="s">
        <v>76</v>
      </c>
      <c r="E10" s="186" t="s">
        <v>77</v>
      </c>
      <c r="F10" s="186" t="s">
        <v>78</v>
      </c>
      <c r="G10" s="186" t="s">
        <v>8</v>
      </c>
      <c r="H10" s="186" t="s">
        <v>79</v>
      </c>
      <c r="I10" s="186" t="s">
        <v>80</v>
      </c>
      <c r="J10" s="186" t="s">
        <v>81</v>
      </c>
      <c r="K10" s="247" t="s">
        <v>46</v>
      </c>
    </row>
    <row r="11" spans="1:17" x14ac:dyDescent="0.2">
      <c r="B11" s="181" t="s">
        <v>169</v>
      </c>
      <c r="C11" s="181">
        <v>4321</v>
      </c>
      <c r="D11" s="181">
        <v>1987</v>
      </c>
      <c r="E11" s="181">
        <f>C11+D11</f>
        <v>6308</v>
      </c>
      <c r="F11" s="182">
        <f>E11/$E$26</f>
        <v>0.23493482309124766</v>
      </c>
      <c r="G11" s="181">
        <v>14318</v>
      </c>
      <c r="H11" s="181">
        <v>620</v>
      </c>
      <c r="I11" s="181">
        <f>G11+H11</f>
        <v>14938</v>
      </c>
      <c r="J11" s="182">
        <f>I11/$I$26</f>
        <v>0.25511493663968304</v>
      </c>
      <c r="K11" s="181">
        <f t="shared" ref="K11:K25" si="0">E11+I11</f>
        <v>21246</v>
      </c>
      <c r="Q11" s="194"/>
    </row>
    <row r="12" spans="1:17" x14ac:dyDescent="0.2">
      <c r="B12" s="181" t="s">
        <v>55</v>
      </c>
      <c r="C12" s="181">
        <v>4867</v>
      </c>
      <c r="D12" s="181">
        <v>2040</v>
      </c>
      <c r="E12" s="181">
        <f t="shared" ref="E12:E25" si="1">C12+D12</f>
        <v>6907</v>
      </c>
      <c r="F12" s="182">
        <f t="shared" ref="F12:F25" si="2">E12/$E$26</f>
        <v>0.25724394785847299</v>
      </c>
      <c r="G12" s="181">
        <v>16042</v>
      </c>
      <c r="H12" s="181">
        <v>744</v>
      </c>
      <c r="I12" s="181">
        <f t="shared" ref="I12:I25" si="3">G12+H12</f>
        <v>16786</v>
      </c>
      <c r="J12" s="182">
        <f t="shared" ref="J12:J25" si="4">I12/$I$26</f>
        <v>0.28667554735799433</v>
      </c>
      <c r="K12" s="181">
        <f t="shared" si="0"/>
        <v>23693</v>
      </c>
      <c r="Q12" s="194"/>
    </row>
    <row r="13" spans="1:17" x14ac:dyDescent="0.2">
      <c r="B13" s="181" t="s">
        <v>170</v>
      </c>
      <c r="C13" s="181">
        <v>295</v>
      </c>
      <c r="D13" s="181">
        <v>174</v>
      </c>
      <c r="E13" s="181">
        <f t="shared" si="1"/>
        <v>469</v>
      </c>
      <c r="F13" s="182">
        <f t="shared" si="2"/>
        <v>1.7467411545623836E-2</v>
      </c>
      <c r="G13" s="181">
        <v>1167</v>
      </c>
      <c r="H13" s="181">
        <v>41</v>
      </c>
      <c r="I13" s="181">
        <f t="shared" si="3"/>
        <v>1208</v>
      </c>
      <c r="J13" s="182">
        <f t="shared" si="4"/>
        <v>2.0630529084264097E-2</v>
      </c>
      <c r="K13" s="181">
        <f t="shared" si="0"/>
        <v>1677</v>
      </c>
      <c r="Q13" s="194"/>
    </row>
    <row r="14" spans="1:17" x14ac:dyDescent="0.2">
      <c r="B14" s="181" t="s">
        <v>171</v>
      </c>
      <c r="C14" s="181">
        <v>128</v>
      </c>
      <c r="D14" s="181">
        <v>48</v>
      </c>
      <c r="E14" s="181">
        <f t="shared" si="1"/>
        <v>176</v>
      </c>
      <c r="F14" s="182">
        <f t="shared" si="2"/>
        <v>6.554934823091248E-3</v>
      </c>
      <c r="G14" s="181">
        <v>277</v>
      </c>
      <c r="H14" s="181">
        <v>13</v>
      </c>
      <c r="I14" s="181">
        <f t="shared" si="3"/>
        <v>290</v>
      </c>
      <c r="J14" s="182">
        <f t="shared" si="4"/>
        <v>4.9526932404276398E-3</v>
      </c>
      <c r="K14" s="181">
        <f t="shared" si="0"/>
        <v>466</v>
      </c>
      <c r="Q14" s="194"/>
    </row>
    <row r="15" spans="1:17" x14ac:dyDescent="0.2">
      <c r="B15" s="181" t="s">
        <v>172</v>
      </c>
      <c r="C15" s="181">
        <v>112</v>
      </c>
      <c r="D15" s="181">
        <v>42</v>
      </c>
      <c r="E15" s="181">
        <f t="shared" si="1"/>
        <v>154</v>
      </c>
      <c r="F15" s="182">
        <f t="shared" si="2"/>
        <v>5.7355679702048414E-3</v>
      </c>
      <c r="G15" s="181">
        <v>438</v>
      </c>
      <c r="H15" s="181">
        <v>14</v>
      </c>
      <c r="I15" s="181">
        <f t="shared" si="3"/>
        <v>452</v>
      </c>
      <c r="J15" s="182">
        <f t="shared" si="4"/>
        <v>7.7193701540458383E-3</v>
      </c>
      <c r="K15" s="181">
        <f t="shared" si="0"/>
        <v>606</v>
      </c>
      <c r="Q15" s="194"/>
    </row>
    <row r="16" spans="1:17" x14ac:dyDescent="0.2">
      <c r="B16" s="181" t="s">
        <v>173</v>
      </c>
      <c r="C16" s="181">
        <v>536</v>
      </c>
      <c r="D16" s="181">
        <v>258</v>
      </c>
      <c r="E16" s="181">
        <f t="shared" si="1"/>
        <v>794</v>
      </c>
      <c r="F16" s="182">
        <f t="shared" si="2"/>
        <v>2.9571694599627562E-2</v>
      </c>
      <c r="G16" s="181">
        <v>2326</v>
      </c>
      <c r="H16" s="181">
        <v>111</v>
      </c>
      <c r="I16" s="181">
        <f t="shared" si="3"/>
        <v>2437</v>
      </c>
      <c r="J16" s="182">
        <f t="shared" si="4"/>
        <v>4.1619701472145373E-2</v>
      </c>
      <c r="K16" s="181">
        <f t="shared" si="0"/>
        <v>3231</v>
      </c>
      <c r="Q16" s="194"/>
    </row>
    <row r="17" spans="2:17" x14ac:dyDescent="0.2">
      <c r="B17" s="181" t="s">
        <v>174</v>
      </c>
      <c r="C17" s="181">
        <v>1077</v>
      </c>
      <c r="D17" s="181">
        <v>474</v>
      </c>
      <c r="E17" s="181">
        <f t="shared" si="1"/>
        <v>1551</v>
      </c>
      <c r="F17" s="182">
        <f t="shared" si="2"/>
        <v>5.776536312849162E-2</v>
      </c>
      <c r="G17" s="181">
        <v>3107</v>
      </c>
      <c r="H17" s="181">
        <v>152</v>
      </c>
      <c r="I17" s="181">
        <f t="shared" si="3"/>
        <v>3259</v>
      </c>
      <c r="J17" s="182">
        <f t="shared" si="4"/>
        <v>5.565802507087475E-2</v>
      </c>
      <c r="K17" s="181">
        <f t="shared" si="0"/>
        <v>4810</v>
      </c>
      <c r="Q17" s="194"/>
    </row>
    <row r="18" spans="2:17" x14ac:dyDescent="0.2">
      <c r="B18" s="181" t="s">
        <v>175</v>
      </c>
      <c r="C18" s="181">
        <v>402</v>
      </c>
      <c r="D18" s="181">
        <v>182</v>
      </c>
      <c r="E18" s="181">
        <f t="shared" si="1"/>
        <v>584</v>
      </c>
      <c r="F18" s="182">
        <f t="shared" si="2"/>
        <v>2.175046554934823E-2</v>
      </c>
      <c r="G18" s="181">
        <v>708</v>
      </c>
      <c r="H18" s="181">
        <v>48</v>
      </c>
      <c r="I18" s="181">
        <f t="shared" si="3"/>
        <v>756</v>
      </c>
      <c r="J18" s="182">
        <f t="shared" si="4"/>
        <v>1.2911158930218261E-2</v>
      </c>
      <c r="K18" s="181">
        <f t="shared" si="0"/>
        <v>1340</v>
      </c>
      <c r="Q18" s="194"/>
    </row>
    <row r="19" spans="2:17" x14ac:dyDescent="0.2">
      <c r="B19" s="181" t="s">
        <v>176</v>
      </c>
      <c r="C19" s="181">
        <v>603</v>
      </c>
      <c r="D19" s="181">
        <v>278</v>
      </c>
      <c r="E19" s="181">
        <f t="shared" si="1"/>
        <v>881</v>
      </c>
      <c r="F19" s="182">
        <f t="shared" si="2"/>
        <v>3.281191806331471E-2</v>
      </c>
      <c r="G19" s="181">
        <v>1707</v>
      </c>
      <c r="H19" s="181">
        <v>101</v>
      </c>
      <c r="I19" s="181">
        <f t="shared" si="3"/>
        <v>1808</v>
      </c>
      <c r="J19" s="182">
        <f t="shared" si="4"/>
        <v>3.0877480616183353E-2</v>
      </c>
      <c r="K19" s="181">
        <f t="shared" si="0"/>
        <v>2689</v>
      </c>
      <c r="Q19" s="194"/>
    </row>
    <row r="20" spans="2:17" x14ac:dyDescent="0.2">
      <c r="B20" s="181" t="s">
        <v>177</v>
      </c>
      <c r="C20" s="181">
        <v>919</v>
      </c>
      <c r="D20" s="181">
        <v>404</v>
      </c>
      <c r="E20" s="181">
        <f t="shared" si="1"/>
        <v>1323</v>
      </c>
      <c r="F20" s="182">
        <f t="shared" si="2"/>
        <v>4.9273743016759776E-2</v>
      </c>
      <c r="G20" s="181">
        <v>2558</v>
      </c>
      <c r="H20" s="181">
        <v>95</v>
      </c>
      <c r="I20" s="181">
        <f t="shared" si="3"/>
        <v>2653</v>
      </c>
      <c r="J20" s="182">
        <f t="shared" si="4"/>
        <v>4.5308604023636304E-2</v>
      </c>
      <c r="K20" s="181">
        <f t="shared" si="0"/>
        <v>3976</v>
      </c>
      <c r="Q20" s="194"/>
    </row>
    <row r="21" spans="2:17" x14ac:dyDescent="0.2">
      <c r="B21" s="181" t="s">
        <v>178</v>
      </c>
      <c r="C21" s="181">
        <v>3388</v>
      </c>
      <c r="D21" s="181">
        <v>1297</v>
      </c>
      <c r="E21" s="181">
        <f t="shared" si="1"/>
        <v>4685</v>
      </c>
      <c r="F21" s="182">
        <f t="shared" si="2"/>
        <v>0.17448789571694601</v>
      </c>
      <c r="G21" s="181">
        <v>8239</v>
      </c>
      <c r="H21" s="181">
        <v>482</v>
      </c>
      <c r="I21" s="181">
        <f t="shared" si="3"/>
        <v>8721</v>
      </c>
      <c r="J21" s="182">
        <f t="shared" si="4"/>
        <v>0.14893944051644636</v>
      </c>
      <c r="K21" s="181">
        <f t="shared" si="0"/>
        <v>13406</v>
      </c>
      <c r="Q21" s="194"/>
    </row>
    <row r="22" spans="2:17" x14ac:dyDescent="0.2">
      <c r="B22" s="181" t="s">
        <v>179</v>
      </c>
      <c r="C22" s="181">
        <v>486</v>
      </c>
      <c r="D22" s="181">
        <v>284</v>
      </c>
      <c r="E22" s="181">
        <f t="shared" si="1"/>
        <v>770</v>
      </c>
      <c r="F22" s="182">
        <f t="shared" si="2"/>
        <v>2.867783985102421E-2</v>
      </c>
      <c r="G22" s="181">
        <v>1521</v>
      </c>
      <c r="H22" s="181">
        <v>64</v>
      </c>
      <c r="I22" s="181">
        <f t="shared" si="3"/>
        <v>1585</v>
      </c>
      <c r="J22" s="182">
        <f t="shared" si="4"/>
        <v>2.7069030296820028E-2</v>
      </c>
      <c r="K22" s="181">
        <f t="shared" si="0"/>
        <v>2355</v>
      </c>
      <c r="Q22" s="194"/>
    </row>
    <row r="23" spans="2:17" x14ac:dyDescent="0.2">
      <c r="B23" s="181" t="s">
        <v>180</v>
      </c>
      <c r="C23" s="181">
        <v>917</v>
      </c>
      <c r="D23" s="181">
        <v>422</v>
      </c>
      <c r="E23" s="181">
        <f t="shared" si="1"/>
        <v>1339</v>
      </c>
      <c r="F23" s="182">
        <f t="shared" si="2"/>
        <v>4.9869646182495342E-2</v>
      </c>
      <c r="G23" s="181">
        <v>2211</v>
      </c>
      <c r="H23" s="181">
        <v>155</v>
      </c>
      <c r="I23" s="181">
        <f t="shared" si="3"/>
        <v>2366</v>
      </c>
      <c r="J23" s="182">
        <f t="shared" si="4"/>
        <v>4.0407145540868258E-2</v>
      </c>
      <c r="K23" s="181">
        <f t="shared" si="0"/>
        <v>3705</v>
      </c>
      <c r="Q23" s="194"/>
    </row>
    <row r="24" spans="2:17" x14ac:dyDescent="0.2">
      <c r="B24" s="181" t="s">
        <v>181</v>
      </c>
      <c r="C24" s="181">
        <v>339</v>
      </c>
      <c r="D24" s="181">
        <v>311</v>
      </c>
      <c r="E24" s="181">
        <f t="shared" si="1"/>
        <v>650</v>
      </c>
      <c r="F24" s="182">
        <f t="shared" si="2"/>
        <v>2.4208566108007448E-2</v>
      </c>
      <c r="G24" s="181">
        <v>868</v>
      </c>
      <c r="H24" s="181">
        <v>67</v>
      </c>
      <c r="I24" s="181">
        <f t="shared" si="3"/>
        <v>935</v>
      </c>
      <c r="J24" s="182">
        <f t="shared" si="4"/>
        <v>1.5968166137240839E-2</v>
      </c>
      <c r="K24" s="181">
        <f t="shared" si="0"/>
        <v>1585</v>
      </c>
      <c r="Q24" s="194"/>
    </row>
    <row r="25" spans="2:17" x14ac:dyDescent="0.2">
      <c r="B25" s="181" t="s">
        <v>182</v>
      </c>
      <c r="C25" s="181">
        <v>199</v>
      </c>
      <c r="D25" s="181">
        <v>60</v>
      </c>
      <c r="E25" s="181">
        <f t="shared" si="1"/>
        <v>259</v>
      </c>
      <c r="F25" s="182">
        <f t="shared" si="2"/>
        <v>9.6461824953445064E-3</v>
      </c>
      <c r="G25" s="181">
        <v>347</v>
      </c>
      <c r="H25" s="181">
        <v>13</v>
      </c>
      <c r="I25" s="181">
        <f t="shared" si="3"/>
        <v>360</v>
      </c>
      <c r="J25" s="182">
        <f t="shared" si="4"/>
        <v>6.1481709191515523E-3</v>
      </c>
      <c r="K25" s="181">
        <f t="shared" si="0"/>
        <v>619</v>
      </c>
      <c r="Q25" s="194"/>
    </row>
    <row r="26" spans="2:17" x14ac:dyDescent="0.2">
      <c r="B26" s="183" t="s">
        <v>66</v>
      </c>
      <c r="C26" s="181">
        <f>SUM(C11:C25)</f>
        <v>18589</v>
      </c>
      <c r="D26" s="181">
        <f t="shared" ref="D26:H26" si="5">SUM(D11:D25)</f>
        <v>8261</v>
      </c>
      <c r="E26" s="183">
        <f t="shared" ref="E26" si="6">C26+D26</f>
        <v>26850</v>
      </c>
      <c r="F26" s="185">
        <f t="shared" ref="F26" si="7">E26/$E$26</f>
        <v>1</v>
      </c>
      <c r="G26" s="181">
        <f>SUM(G11:G25)</f>
        <v>55834</v>
      </c>
      <c r="H26" s="181">
        <f t="shared" si="5"/>
        <v>2720</v>
      </c>
      <c r="I26" s="183">
        <f t="shared" ref="I26" si="8">G26+H26</f>
        <v>58554</v>
      </c>
      <c r="J26" s="185">
        <f t="shared" ref="J26" si="9">I26/$I$26</f>
        <v>1</v>
      </c>
      <c r="K26" s="183">
        <f t="shared" ref="K26:K27" si="10">E26+I26</f>
        <v>85404</v>
      </c>
      <c r="Q26" s="194"/>
    </row>
    <row r="27" spans="2:17" ht="25.5" customHeight="1" x14ac:dyDescent="0.2">
      <c r="B27" s="195" t="s">
        <v>82</v>
      </c>
      <c r="C27" s="196">
        <f>+C26/$K$26</f>
        <v>0.21765959439838883</v>
      </c>
      <c r="D27" s="196">
        <f>+D26/$K$26</f>
        <v>9.6728490468830503E-2</v>
      </c>
      <c r="E27" s="197">
        <f>C27+D27</f>
        <v>0.31438808486721936</v>
      </c>
      <c r="F27" s="197"/>
      <c r="G27" s="196">
        <f>+G26/$K$26</f>
        <v>0.65376328977565457</v>
      </c>
      <c r="H27" s="196">
        <f>+H26/$K$26</f>
        <v>3.1848625357126133E-2</v>
      </c>
      <c r="I27" s="197">
        <f>G27+H27</f>
        <v>0.68561191513278075</v>
      </c>
      <c r="J27" s="197"/>
      <c r="K27" s="197">
        <f t="shared" si="10"/>
        <v>1</v>
      </c>
    </row>
    <row r="28" spans="2:17" x14ac:dyDescent="0.2">
      <c r="B28" s="201"/>
      <c r="C28" s="201"/>
      <c r="D28" s="201"/>
      <c r="E28" s="201"/>
      <c r="F28" s="201"/>
      <c r="G28" s="201"/>
      <c r="H28" s="201"/>
      <c r="I28" s="201"/>
      <c r="J28" s="201"/>
      <c r="K28" s="201"/>
    </row>
    <row r="29" spans="2:17" ht="12.75" x14ac:dyDescent="0.2">
      <c r="B29" s="421" t="s">
        <v>102</v>
      </c>
      <c r="C29" s="421"/>
      <c r="D29" s="421"/>
      <c r="E29" s="421"/>
      <c r="F29" s="421"/>
      <c r="G29" s="421"/>
      <c r="H29" s="421"/>
      <c r="I29" s="421"/>
      <c r="J29" s="421"/>
      <c r="K29" s="421"/>
    </row>
    <row r="30" spans="2:17" ht="12.75" x14ac:dyDescent="0.2">
      <c r="B30" s="434" t="str">
        <f>'Solicitudes Regiones'!$B$6:$P$6</f>
        <v>Acumuladas de julio de 2008 a mayo de 2018</v>
      </c>
      <c r="C30" s="434"/>
      <c r="D30" s="434"/>
      <c r="E30" s="434"/>
      <c r="F30" s="434"/>
      <c r="G30" s="434"/>
      <c r="H30" s="434"/>
      <c r="I30" s="434"/>
      <c r="J30" s="434"/>
      <c r="K30" s="434"/>
    </row>
    <row r="31" spans="2:17" x14ac:dyDescent="0.2">
      <c r="B31" s="201"/>
      <c r="C31" s="201"/>
      <c r="D31" s="201"/>
      <c r="E31" s="201"/>
      <c r="F31" s="201"/>
      <c r="G31" s="201"/>
      <c r="H31" s="201"/>
      <c r="I31" s="201"/>
      <c r="J31" s="201"/>
      <c r="K31" s="201"/>
    </row>
    <row r="32" spans="2:17" ht="12.75" customHeight="1" x14ac:dyDescent="0.2">
      <c r="B32" s="450" t="s">
        <v>83</v>
      </c>
      <c r="C32" s="451"/>
      <c r="D32" s="451"/>
      <c r="E32" s="451"/>
      <c r="F32" s="451"/>
      <c r="G32" s="451"/>
      <c r="H32" s="451"/>
      <c r="I32" s="451"/>
      <c r="J32" s="451"/>
      <c r="K32" s="452"/>
      <c r="L32" s="202"/>
    </row>
    <row r="33" spans="2:11" ht="20.25" customHeight="1" x14ac:dyDescent="0.2">
      <c r="B33" s="449" t="s">
        <v>74</v>
      </c>
      <c r="C33" s="450" t="s">
        <v>2</v>
      </c>
      <c r="D33" s="451"/>
      <c r="E33" s="451"/>
      <c r="F33" s="451"/>
      <c r="G33" s="451"/>
      <c r="H33" s="451"/>
      <c r="I33" s="451"/>
      <c r="J33" s="451"/>
      <c r="K33" s="452"/>
    </row>
    <row r="34" spans="2:11" ht="24" customHeight="1" x14ac:dyDescent="0.2">
      <c r="B34" s="449"/>
      <c r="C34" s="186" t="s">
        <v>75</v>
      </c>
      <c r="D34" s="186" t="s">
        <v>76</v>
      </c>
      <c r="E34" s="186" t="s">
        <v>77</v>
      </c>
      <c r="F34" s="186" t="s">
        <v>78</v>
      </c>
      <c r="G34" s="186" t="s">
        <v>8</v>
      </c>
      <c r="H34" s="186" t="s">
        <v>79</v>
      </c>
      <c r="I34" s="186" t="s">
        <v>80</v>
      </c>
      <c r="J34" s="186" t="s">
        <v>81</v>
      </c>
      <c r="K34" s="187" t="s">
        <v>46</v>
      </c>
    </row>
    <row r="35" spans="2:11" ht="15.75" customHeight="1" x14ac:dyDescent="0.2">
      <c r="B35" s="209" t="s">
        <v>169</v>
      </c>
      <c r="C35" s="209">
        <v>3652</v>
      </c>
      <c r="D35" s="209">
        <v>1330</v>
      </c>
      <c r="E35" s="209">
        <f>C35+D35</f>
        <v>4982</v>
      </c>
      <c r="F35" s="210">
        <f>E35/$E$50</f>
        <v>0.23354584661541347</v>
      </c>
      <c r="G35" s="209">
        <v>11195</v>
      </c>
      <c r="H35" s="209">
        <v>521</v>
      </c>
      <c r="I35" s="209">
        <f>G35+H35</f>
        <v>11716</v>
      </c>
      <c r="J35" s="210">
        <f>I35/$I$50</f>
        <v>0.24007704760148357</v>
      </c>
      <c r="K35" s="209">
        <f t="shared" ref="K35:K49" si="11">E35+I35</f>
        <v>16698</v>
      </c>
    </row>
    <row r="36" spans="2:11" x14ac:dyDescent="0.2">
      <c r="B36" s="209" t="s">
        <v>55</v>
      </c>
      <c r="C36" s="209">
        <v>4151</v>
      </c>
      <c r="D36" s="209">
        <v>1310</v>
      </c>
      <c r="E36" s="209">
        <f t="shared" ref="E36:E49" si="12">C36+D36</f>
        <v>5461</v>
      </c>
      <c r="F36" s="210">
        <f t="shared" ref="F36:F49" si="13">E36/$E$50</f>
        <v>0.25600037502343898</v>
      </c>
      <c r="G36" s="209">
        <v>13071</v>
      </c>
      <c r="H36" s="209">
        <v>649</v>
      </c>
      <c r="I36" s="209">
        <f t="shared" ref="I36:I49" si="14">G36+H36</f>
        <v>13720</v>
      </c>
      <c r="J36" s="210">
        <f t="shared" ref="J36:J49" si="15">I36/$I$50</f>
        <v>0.28114177988155981</v>
      </c>
      <c r="K36" s="209">
        <f t="shared" si="11"/>
        <v>19181</v>
      </c>
    </row>
    <row r="37" spans="2:11" x14ac:dyDescent="0.2">
      <c r="B37" s="209" t="s">
        <v>170</v>
      </c>
      <c r="C37" s="209">
        <v>259</v>
      </c>
      <c r="D37" s="209">
        <v>87</v>
      </c>
      <c r="E37" s="209">
        <f t="shared" si="12"/>
        <v>346</v>
      </c>
      <c r="F37" s="210">
        <f t="shared" si="13"/>
        <v>1.6219763735233452E-2</v>
      </c>
      <c r="G37" s="209">
        <v>1046</v>
      </c>
      <c r="H37" s="209">
        <v>36</v>
      </c>
      <c r="I37" s="209">
        <f t="shared" si="14"/>
        <v>1082</v>
      </c>
      <c r="J37" s="210">
        <f t="shared" si="15"/>
        <v>2.2171676809901435E-2</v>
      </c>
      <c r="K37" s="209">
        <f t="shared" si="11"/>
        <v>1428</v>
      </c>
    </row>
    <row r="38" spans="2:11" x14ac:dyDescent="0.2">
      <c r="B38" s="209" t="s">
        <v>171</v>
      </c>
      <c r="C38" s="209">
        <v>120</v>
      </c>
      <c r="D38" s="209">
        <v>32</v>
      </c>
      <c r="E38" s="209">
        <f t="shared" si="12"/>
        <v>152</v>
      </c>
      <c r="F38" s="210">
        <f t="shared" si="13"/>
        <v>7.1254453403337709E-3</v>
      </c>
      <c r="G38" s="209">
        <v>240</v>
      </c>
      <c r="H38" s="209">
        <v>12</v>
      </c>
      <c r="I38" s="209">
        <f t="shared" si="14"/>
        <v>252</v>
      </c>
      <c r="J38" s="210">
        <f t="shared" si="15"/>
        <v>5.1638286100694659E-3</v>
      </c>
      <c r="K38" s="209">
        <f t="shared" si="11"/>
        <v>404</v>
      </c>
    </row>
    <row r="39" spans="2:11" x14ac:dyDescent="0.2">
      <c r="B39" s="209" t="s">
        <v>172</v>
      </c>
      <c r="C39" s="209">
        <v>101</v>
      </c>
      <c r="D39" s="209">
        <v>26</v>
      </c>
      <c r="E39" s="209">
        <f t="shared" si="12"/>
        <v>127</v>
      </c>
      <c r="F39" s="210">
        <f t="shared" si="13"/>
        <v>5.9534970935683478E-3</v>
      </c>
      <c r="G39" s="209">
        <v>372</v>
      </c>
      <c r="H39" s="209">
        <v>11</v>
      </c>
      <c r="I39" s="209">
        <f t="shared" si="14"/>
        <v>383</v>
      </c>
      <c r="J39" s="210">
        <f t="shared" si="15"/>
        <v>7.8481998319706557E-3</v>
      </c>
      <c r="K39" s="209">
        <f t="shared" si="11"/>
        <v>510</v>
      </c>
    </row>
    <row r="40" spans="2:11" x14ac:dyDescent="0.2">
      <c r="B40" s="209" t="s">
        <v>173</v>
      </c>
      <c r="C40" s="209">
        <v>471</v>
      </c>
      <c r="D40" s="209">
        <v>160</v>
      </c>
      <c r="E40" s="209">
        <f t="shared" si="12"/>
        <v>631</v>
      </c>
      <c r="F40" s="210">
        <f t="shared" si="13"/>
        <v>2.9579973748359273E-2</v>
      </c>
      <c r="G40" s="209">
        <v>2016</v>
      </c>
      <c r="H40" s="209">
        <v>95</v>
      </c>
      <c r="I40" s="209">
        <f t="shared" si="14"/>
        <v>2111</v>
      </c>
      <c r="J40" s="210">
        <f t="shared" si="15"/>
        <v>4.3257310301018419E-2</v>
      </c>
      <c r="K40" s="209">
        <f t="shared" si="11"/>
        <v>2742</v>
      </c>
    </row>
    <row r="41" spans="2:11" x14ac:dyDescent="0.2">
      <c r="B41" s="209" t="s">
        <v>174</v>
      </c>
      <c r="C41" s="209">
        <v>946</v>
      </c>
      <c r="D41" s="209">
        <v>262</v>
      </c>
      <c r="E41" s="209">
        <f t="shared" si="12"/>
        <v>1208</v>
      </c>
      <c r="F41" s="210">
        <f t="shared" si="13"/>
        <v>5.6628539283705231E-2</v>
      </c>
      <c r="G41" s="209">
        <v>2655</v>
      </c>
      <c r="H41" s="209">
        <v>126</v>
      </c>
      <c r="I41" s="209">
        <f t="shared" si="14"/>
        <v>2781</v>
      </c>
      <c r="J41" s="210">
        <f t="shared" si="15"/>
        <v>5.698653716112375E-2</v>
      </c>
      <c r="K41" s="209">
        <f t="shared" si="11"/>
        <v>3989</v>
      </c>
    </row>
    <row r="42" spans="2:11" x14ac:dyDescent="0.2">
      <c r="B42" s="209" t="s">
        <v>175</v>
      </c>
      <c r="C42" s="209">
        <v>377</v>
      </c>
      <c r="D42" s="209">
        <v>95</v>
      </c>
      <c r="E42" s="209">
        <f t="shared" si="12"/>
        <v>472</v>
      </c>
      <c r="F42" s="210">
        <f t="shared" si="13"/>
        <v>2.2126382898931183E-2</v>
      </c>
      <c r="G42" s="209">
        <v>635</v>
      </c>
      <c r="H42" s="209">
        <v>43</v>
      </c>
      <c r="I42" s="209">
        <f t="shared" si="14"/>
        <v>678</v>
      </c>
      <c r="J42" s="210">
        <f t="shared" si="15"/>
        <v>1.3893157927091658E-2</v>
      </c>
      <c r="K42" s="209">
        <f t="shared" si="11"/>
        <v>1150</v>
      </c>
    </row>
    <row r="43" spans="2:11" x14ac:dyDescent="0.2">
      <c r="B43" s="209" t="s">
        <v>176</v>
      </c>
      <c r="C43" s="209">
        <v>529</v>
      </c>
      <c r="D43" s="209">
        <v>164</v>
      </c>
      <c r="E43" s="209">
        <f t="shared" si="12"/>
        <v>693</v>
      </c>
      <c r="F43" s="210">
        <f t="shared" si="13"/>
        <v>3.2486405400337523E-2</v>
      </c>
      <c r="G43" s="209">
        <v>1484</v>
      </c>
      <c r="H43" s="209">
        <v>81</v>
      </c>
      <c r="I43" s="209">
        <f t="shared" si="14"/>
        <v>1565</v>
      </c>
      <c r="J43" s="210">
        <f t="shared" si="15"/>
        <v>3.2069014979201248E-2</v>
      </c>
      <c r="K43" s="209">
        <f t="shared" si="11"/>
        <v>2258</v>
      </c>
    </row>
    <row r="44" spans="2:11" x14ac:dyDescent="0.2">
      <c r="B44" s="209" t="s">
        <v>177</v>
      </c>
      <c r="C44" s="209">
        <v>829</v>
      </c>
      <c r="D44" s="209">
        <v>234</v>
      </c>
      <c r="E44" s="209">
        <f t="shared" si="12"/>
        <v>1063</v>
      </c>
      <c r="F44" s="210">
        <f t="shared" si="13"/>
        <v>4.983123945246578E-2</v>
      </c>
      <c r="G44" s="209">
        <v>2218</v>
      </c>
      <c r="H44" s="209">
        <v>73</v>
      </c>
      <c r="I44" s="209">
        <f t="shared" si="14"/>
        <v>2291</v>
      </c>
      <c r="J44" s="210">
        <f t="shared" si="15"/>
        <v>4.6945759308210898E-2</v>
      </c>
      <c r="K44" s="209">
        <f t="shared" si="11"/>
        <v>3354</v>
      </c>
    </row>
    <row r="45" spans="2:11" x14ac:dyDescent="0.2">
      <c r="B45" s="209" t="s">
        <v>178</v>
      </c>
      <c r="C45" s="209">
        <v>3037</v>
      </c>
      <c r="D45" s="209">
        <v>852</v>
      </c>
      <c r="E45" s="209">
        <f t="shared" si="12"/>
        <v>3889</v>
      </c>
      <c r="F45" s="210">
        <f t="shared" si="13"/>
        <v>0.18230826926682916</v>
      </c>
      <c r="G45" s="209">
        <v>7115</v>
      </c>
      <c r="H45" s="209">
        <v>389</v>
      </c>
      <c r="I45" s="209">
        <f t="shared" si="14"/>
        <v>7504</v>
      </c>
      <c r="J45" s="210">
        <f t="shared" si="15"/>
        <v>0.15376734083317964</v>
      </c>
      <c r="K45" s="209">
        <f t="shared" si="11"/>
        <v>11393</v>
      </c>
    </row>
    <row r="46" spans="2:11" x14ac:dyDescent="0.2">
      <c r="B46" s="209" t="s">
        <v>179</v>
      </c>
      <c r="C46" s="209">
        <v>448</v>
      </c>
      <c r="D46" s="209">
        <v>139</v>
      </c>
      <c r="E46" s="209">
        <f t="shared" si="12"/>
        <v>587</v>
      </c>
      <c r="F46" s="210">
        <f t="shared" si="13"/>
        <v>2.7517344834052129E-2</v>
      </c>
      <c r="G46" s="209">
        <v>1395</v>
      </c>
      <c r="H46" s="209">
        <v>57</v>
      </c>
      <c r="I46" s="209">
        <f t="shared" si="14"/>
        <v>1452</v>
      </c>
      <c r="J46" s="210">
        <f t="shared" si="15"/>
        <v>2.9753488658019304E-2</v>
      </c>
      <c r="K46" s="209">
        <f t="shared" si="11"/>
        <v>2039</v>
      </c>
    </row>
    <row r="47" spans="2:11" x14ac:dyDescent="0.2">
      <c r="B47" s="209" t="s">
        <v>180</v>
      </c>
      <c r="C47" s="209">
        <v>823</v>
      </c>
      <c r="D47" s="209">
        <v>250</v>
      </c>
      <c r="E47" s="209">
        <f t="shared" si="12"/>
        <v>1073</v>
      </c>
      <c r="F47" s="210">
        <f t="shared" si="13"/>
        <v>5.0300018751171946E-2</v>
      </c>
      <c r="G47" s="209">
        <v>1965</v>
      </c>
      <c r="H47" s="209">
        <v>126</v>
      </c>
      <c r="I47" s="209">
        <f t="shared" si="14"/>
        <v>2091</v>
      </c>
      <c r="J47" s="210">
        <f t="shared" si="15"/>
        <v>4.2847482633552592E-2</v>
      </c>
      <c r="K47" s="209">
        <f t="shared" si="11"/>
        <v>3164</v>
      </c>
    </row>
    <row r="48" spans="2:11" x14ac:dyDescent="0.2">
      <c r="B48" s="209" t="s">
        <v>181</v>
      </c>
      <c r="C48" s="209">
        <v>291</v>
      </c>
      <c r="D48" s="209">
        <v>128</v>
      </c>
      <c r="E48" s="209">
        <f t="shared" si="12"/>
        <v>419</v>
      </c>
      <c r="F48" s="210">
        <f t="shared" si="13"/>
        <v>1.9641852615788487E-2</v>
      </c>
      <c r="G48" s="209">
        <v>786</v>
      </c>
      <c r="H48" s="209">
        <v>46</v>
      </c>
      <c r="I48" s="209">
        <f t="shared" si="14"/>
        <v>832</v>
      </c>
      <c r="J48" s="210">
        <f t="shared" si="15"/>
        <v>1.7048830966578554E-2</v>
      </c>
      <c r="K48" s="209">
        <f t="shared" si="11"/>
        <v>1251</v>
      </c>
    </row>
    <row r="49" spans="2:11" x14ac:dyDescent="0.2">
      <c r="B49" s="209" t="s">
        <v>182</v>
      </c>
      <c r="C49" s="209">
        <v>190</v>
      </c>
      <c r="D49" s="209">
        <v>39</v>
      </c>
      <c r="E49" s="209">
        <f t="shared" si="12"/>
        <v>229</v>
      </c>
      <c r="F49" s="210">
        <f t="shared" si="13"/>
        <v>1.0735045940371273E-2</v>
      </c>
      <c r="G49" s="209">
        <v>330</v>
      </c>
      <c r="H49" s="209">
        <v>13</v>
      </c>
      <c r="I49" s="209">
        <f t="shared" si="14"/>
        <v>343</v>
      </c>
      <c r="J49" s="210">
        <f t="shared" si="15"/>
        <v>7.0285444970389953E-3</v>
      </c>
      <c r="K49" s="209">
        <f t="shared" si="11"/>
        <v>572</v>
      </c>
    </row>
    <row r="50" spans="2:11" x14ac:dyDescent="0.2">
      <c r="B50" s="211" t="s">
        <v>66</v>
      </c>
      <c r="C50" s="209">
        <f t="shared" ref="C50:H50" si="16">SUM(C35:C49)</f>
        <v>16224</v>
      </c>
      <c r="D50" s="209">
        <f t="shared" si="16"/>
        <v>5108</v>
      </c>
      <c r="E50" s="211">
        <f t="shared" ref="E50" si="17">C50+D50</f>
        <v>21332</v>
      </c>
      <c r="F50" s="212">
        <f t="shared" ref="F50" si="18">E50/$E$50</f>
        <v>1</v>
      </c>
      <c r="G50" s="209">
        <f t="shared" si="16"/>
        <v>46523</v>
      </c>
      <c r="H50" s="209">
        <f t="shared" si="16"/>
        <v>2278</v>
      </c>
      <c r="I50" s="211">
        <f t="shared" ref="I50" si="19">G50+H50</f>
        <v>48801</v>
      </c>
      <c r="J50" s="212">
        <f t="shared" ref="J50" si="20">I50/$I$50</f>
        <v>1</v>
      </c>
      <c r="K50" s="211">
        <f t="shared" ref="K50:K51" si="21">E50+I50</f>
        <v>70133</v>
      </c>
    </row>
    <row r="51" spans="2:11" ht="27" customHeight="1" x14ac:dyDescent="0.2">
      <c r="B51" s="195" t="s">
        <v>84</v>
      </c>
      <c r="C51" s="196">
        <f>+C50/$K$50</f>
        <v>0.23133189796529452</v>
      </c>
      <c r="D51" s="196">
        <f>+D50/$K$50</f>
        <v>7.2833045784438138E-2</v>
      </c>
      <c r="E51" s="197">
        <f>C51+D51</f>
        <v>0.30416494374973269</v>
      </c>
      <c r="F51" s="197"/>
      <c r="G51" s="196">
        <f>+G50/$K$50</f>
        <v>0.66335391327905546</v>
      </c>
      <c r="H51" s="196">
        <f>+H50/$K$50</f>
        <v>3.2481142971211838E-2</v>
      </c>
      <c r="I51" s="197">
        <f>G51+H51</f>
        <v>0.69583505625026731</v>
      </c>
      <c r="J51" s="197"/>
      <c r="K51" s="197">
        <f t="shared" si="21"/>
        <v>1</v>
      </c>
    </row>
    <row r="52" spans="2:11" x14ac:dyDescent="0.2">
      <c r="B52" s="188" t="s">
        <v>149</v>
      </c>
    </row>
    <row r="53" spans="2:11" x14ac:dyDescent="0.2">
      <c r="B53" s="188" t="s">
        <v>150</v>
      </c>
    </row>
    <row r="143" spans="2:2" x14ac:dyDescent="0.2">
      <c r="B143" s="189" t="s">
        <v>96</v>
      </c>
    </row>
  </sheetData>
  <mergeCells count="10">
    <mergeCell ref="B33:B34"/>
    <mergeCell ref="C33:K33"/>
    <mergeCell ref="B8:K8"/>
    <mergeCell ref="B9:B10"/>
    <mergeCell ref="C9:K9"/>
    <mergeCell ref="B6:K6"/>
    <mergeCell ref="B5:K5"/>
    <mergeCell ref="B29:K29"/>
    <mergeCell ref="B30:K30"/>
    <mergeCell ref="B32:K32"/>
  </mergeCells>
  <hyperlinks>
    <hyperlink ref="M5" location="'Índice Pensiones Solidarias'!A1" display="Volver Sistema de Pensiones Solidadias"/>
  </hyperlinks>
  <pageMargins left="0.74803149606299213" right="0.74803149606299213" top="0.98425196850393704" bottom="0.98425196850393704" header="0" footer="0"/>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P141"/>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42578125" style="189" bestFit="1" customWidth="1"/>
    <col min="8" max="8" width="8.42578125" style="189" bestFit="1" customWidth="1"/>
    <col min="9" max="11" width="8.42578125" style="189" customWidth="1"/>
    <col min="12" max="12" width="9.8554687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42578125" style="189" bestFit="1" customWidth="1"/>
    <col min="258" max="258" width="8.42578125" style="189" bestFit="1" customWidth="1"/>
    <col min="259" max="261" width="8.42578125" style="189" customWidth="1"/>
    <col min="262" max="267" width="0" style="189" hidden="1" customWidth="1"/>
    <col min="268" max="268" width="9.8554687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42578125" style="189" bestFit="1" customWidth="1"/>
    <col min="514" max="514" width="8.42578125" style="189" bestFit="1" customWidth="1"/>
    <col min="515" max="517" width="8.42578125" style="189" customWidth="1"/>
    <col min="518" max="523" width="0" style="189" hidden="1" customWidth="1"/>
    <col min="524" max="524" width="9.8554687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42578125" style="189" bestFit="1" customWidth="1"/>
    <col min="770" max="770" width="8.42578125" style="189" bestFit="1" customWidth="1"/>
    <col min="771" max="773" width="8.42578125" style="189" customWidth="1"/>
    <col min="774" max="779" width="0" style="189" hidden="1" customWidth="1"/>
    <col min="780" max="780" width="9.8554687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42578125" style="189" bestFit="1" customWidth="1"/>
    <col min="1026" max="1026" width="8.42578125" style="189" bestFit="1" customWidth="1"/>
    <col min="1027" max="1029" width="8.42578125" style="189" customWidth="1"/>
    <col min="1030" max="1035" width="0" style="189" hidden="1" customWidth="1"/>
    <col min="1036" max="1036" width="9.8554687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42578125" style="189" bestFit="1" customWidth="1"/>
    <col min="1282" max="1282" width="8.42578125" style="189" bestFit="1" customWidth="1"/>
    <col min="1283" max="1285" width="8.42578125" style="189" customWidth="1"/>
    <col min="1286" max="1291" width="0" style="189" hidden="1" customWidth="1"/>
    <col min="1292" max="1292" width="9.8554687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42578125" style="189" bestFit="1" customWidth="1"/>
    <col min="1538" max="1538" width="8.42578125" style="189" bestFit="1" customWidth="1"/>
    <col min="1539" max="1541" width="8.42578125" style="189" customWidth="1"/>
    <col min="1542" max="1547" width="0" style="189" hidden="1" customWidth="1"/>
    <col min="1548" max="1548" width="9.8554687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42578125" style="189" bestFit="1" customWidth="1"/>
    <col min="1794" max="1794" width="8.42578125" style="189" bestFit="1" customWidth="1"/>
    <col min="1795" max="1797" width="8.42578125" style="189" customWidth="1"/>
    <col min="1798" max="1803" width="0" style="189" hidden="1" customWidth="1"/>
    <col min="1804" max="1804" width="9.8554687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42578125" style="189" bestFit="1" customWidth="1"/>
    <col min="2050" max="2050" width="8.42578125" style="189" bestFit="1" customWidth="1"/>
    <col min="2051" max="2053" width="8.42578125" style="189" customWidth="1"/>
    <col min="2054" max="2059" width="0" style="189" hidden="1" customWidth="1"/>
    <col min="2060" max="2060" width="9.8554687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42578125" style="189" bestFit="1" customWidth="1"/>
    <col min="2306" max="2306" width="8.42578125" style="189" bestFit="1" customWidth="1"/>
    <col min="2307" max="2309" width="8.42578125" style="189" customWidth="1"/>
    <col min="2310" max="2315" width="0" style="189" hidden="1" customWidth="1"/>
    <col min="2316" max="2316" width="9.8554687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42578125" style="189" bestFit="1" customWidth="1"/>
    <col min="2562" max="2562" width="8.42578125" style="189" bestFit="1" customWidth="1"/>
    <col min="2563" max="2565" width="8.42578125" style="189" customWidth="1"/>
    <col min="2566" max="2571" width="0" style="189" hidden="1" customWidth="1"/>
    <col min="2572" max="2572" width="9.8554687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42578125" style="189" bestFit="1" customWidth="1"/>
    <col min="2818" max="2818" width="8.42578125" style="189" bestFit="1" customWidth="1"/>
    <col min="2819" max="2821" width="8.42578125" style="189" customWidth="1"/>
    <col min="2822" max="2827" width="0" style="189" hidden="1" customWidth="1"/>
    <col min="2828" max="2828" width="9.8554687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42578125" style="189" bestFit="1" customWidth="1"/>
    <col min="3074" max="3074" width="8.42578125" style="189" bestFit="1" customWidth="1"/>
    <col min="3075" max="3077" width="8.42578125" style="189" customWidth="1"/>
    <col min="3078" max="3083" width="0" style="189" hidden="1" customWidth="1"/>
    <col min="3084" max="3084" width="9.8554687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42578125" style="189" bestFit="1" customWidth="1"/>
    <col min="3330" max="3330" width="8.42578125" style="189" bestFit="1" customWidth="1"/>
    <col min="3331" max="3333" width="8.42578125" style="189" customWidth="1"/>
    <col min="3334" max="3339" width="0" style="189" hidden="1" customWidth="1"/>
    <col min="3340" max="3340" width="9.8554687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42578125" style="189" bestFit="1" customWidth="1"/>
    <col min="3586" max="3586" width="8.42578125" style="189" bestFit="1" customWidth="1"/>
    <col min="3587" max="3589" width="8.42578125" style="189" customWidth="1"/>
    <col min="3590" max="3595" width="0" style="189" hidden="1" customWidth="1"/>
    <col min="3596" max="3596" width="9.8554687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42578125" style="189" bestFit="1" customWidth="1"/>
    <col min="3842" max="3842" width="8.42578125" style="189" bestFit="1" customWidth="1"/>
    <col min="3843" max="3845" width="8.42578125" style="189" customWidth="1"/>
    <col min="3846" max="3851" width="0" style="189" hidden="1" customWidth="1"/>
    <col min="3852" max="3852" width="9.8554687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42578125" style="189" bestFit="1" customWidth="1"/>
    <col min="4098" max="4098" width="8.42578125" style="189" bestFit="1" customWidth="1"/>
    <col min="4099" max="4101" width="8.42578125" style="189" customWidth="1"/>
    <col min="4102" max="4107" width="0" style="189" hidden="1" customWidth="1"/>
    <col min="4108" max="4108" width="9.8554687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42578125" style="189" bestFit="1" customWidth="1"/>
    <col min="4354" max="4354" width="8.42578125" style="189" bestFit="1" customWidth="1"/>
    <col min="4355" max="4357" width="8.42578125" style="189" customWidth="1"/>
    <col min="4358" max="4363" width="0" style="189" hidden="1" customWidth="1"/>
    <col min="4364" max="4364" width="9.8554687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42578125" style="189" bestFit="1" customWidth="1"/>
    <col min="4610" max="4610" width="8.42578125" style="189" bestFit="1" customWidth="1"/>
    <col min="4611" max="4613" width="8.42578125" style="189" customWidth="1"/>
    <col min="4614" max="4619" width="0" style="189" hidden="1" customWidth="1"/>
    <col min="4620" max="4620" width="9.8554687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42578125" style="189" bestFit="1" customWidth="1"/>
    <col min="4866" max="4866" width="8.42578125" style="189" bestFit="1" customWidth="1"/>
    <col min="4867" max="4869" width="8.42578125" style="189" customWidth="1"/>
    <col min="4870" max="4875" width="0" style="189" hidden="1" customWidth="1"/>
    <col min="4876" max="4876" width="9.8554687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42578125" style="189" bestFit="1" customWidth="1"/>
    <col min="5122" max="5122" width="8.42578125" style="189" bestFit="1" customWidth="1"/>
    <col min="5123" max="5125" width="8.42578125" style="189" customWidth="1"/>
    <col min="5126" max="5131" width="0" style="189" hidden="1" customWidth="1"/>
    <col min="5132" max="5132" width="9.8554687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42578125" style="189" bestFit="1" customWidth="1"/>
    <col min="5378" max="5378" width="8.42578125" style="189" bestFit="1" customWidth="1"/>
    <col min="5379" max="5381" width="8.42578125" style="189" customWidth="1"/>
    <col min="5382" max="5387" width="0" style="189" hidden="1" customWidth="1"/>
    <col min="5388" max="5388" width="9.8554687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42578125" style="189" bestFit="1" customWidth="1"/>
    <col min="5634" max="5634" width="8.42578125" style="189" bestFit="1" customWidth="1"/>
    <col min="5635" max="5637" width="8.42578125" style="189" customWidth="1"/>
    <col min="5638" max="5643" width="0" style="189" hidden="1" customWidth="1"/>
    <col min="5644" max="5644" width="9.8554687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42578125" style="189" bestFit="1" customWidth="1"/>
    <col min="5890" max="5890" width="8.42578125" style="189" bestFit="1" customWidth="1"/>
    <col min="5891" max="5893" width="8.42578125" style="189" customWidth="1"/>
    <col min="5894" max="5899" width="0" style="189" hidden="1" customWidth="1"/>
    <col min="5900" max="5900" width="9.8554687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42578125" style="189" bestFit="1" customWidth="1"/>
    <col min="6146" max="6146" width="8.42578125" style="189" bestFit="1" customWidth="1"/>
    <col min="6147" max="6149" width="8.42578125" style="189" customWidth="1"/>
    <col min="6150" max="6155" width="0" style="189" hidden="1" customWidth="1"/>
    <col min="6156" max="6156" width="9.8554687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42578125" style="189" bestFit="1" customWidth="1"/>
    <col min="6402" max="6402" width="8.42578125" style="189" bestFit="1" customWidth="1"/>
    <col min="6403" max="6405" width="8.42578125" style="189" customWidth="1"/>
    <col min="6406" max="6411" width="0" style="189" hidden="1" customWidth="1"/>
    <col min="6412" max="6412" width="9.8554687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42578125" style="189" bestFit="1" customWidth="1"/>
    <col min="6658" max="6658" width="8.42578125" style="189" bestFit="1" customWidth="1"/>
    <col min="6659" max="6661" width="8.42578125" style="189" customWidth="1"/>
    <col min="6662" max="6667" width="0" style="189" hidden="1" customWidth="1"/>
    <col min="6668" max="6668" width="9.8554687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42578125" style="189" bestFit="1" customWidth="1"/>
    <col min="6914" max="6914" width="8.42578125" style="189" bestFit="1" customWidth="1"/>
    <col min="6915" max="6917" width="8.42578125" style="189" customWidth="1"/>
    <col min="6918" max="6923" width="0" style="189" hidden="1" customWidth="1"/>
    <col min="6924" max="6924" width="9.8554687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42578125" style="189" bestFit="1" customWidth="1"/>
    <col min="7170" max="7170" width="8.42578125" style="189" bestFit="1" customWidth="1"/>
    <col min="7171" max="7173" width="8.42578125" style="189" customWidth="1"/>
    <col min="7174" max="7179" width="0" style="189" hidden="1" customWidth="1"/>
    <col min="7180" max="7180" width="9.8554687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42578125" style="189" bestFit="1" customWidth="1"/>
    <col min="7426" max="7426" width="8.42578125" style="189" bestFit="1" customWidth="1"/>
    <col min="7427" max="7429" width="8.42578125" style="189" customWidth="1"/>
    <col min="7430" max="7435" width="0" style="189" hidden="1" customWidth="1"/>
    <col min="7436" max="7436" width="9.8554687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42578125" style="189" bestFit="1" customWidth="1"/>
    <col min="7682" max="7682" width="8.42578125" style="189" bestFit="1" customWidth="1"/>
    <col min="7683" max="7685" width="8.42578125" style="189" customWidth="1"/>
    <col min="7686" max="7691" width="0" style="189" hidden="1" customWidth="1"/>
    <col min="7692" max="7692" width="9.8554687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42578125" style="189" bestFit="1" customWidth="1"/>
    <col min="7938" max="7938" width="8.42578125" style="189" bestFit="1" customWidth="1"/>
    <col min="7939" max="7941" width="8.42578125" style="189" customWidth="1"/>
    <col min="7942" max="7947" width="0" style="189" hidden="1" customWidth="1"/>
    <col min="7948" max="7948" width="9.8554687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42578125" style="189" bestFit="1" customWidth="1"/>
    <col min="8194" max="8194" width="8.42578125" style="189" bestFit="1" customWidth="1"/>
    <col min="8195" max="8197" width="8.42578125" style="189" customWidth="1"/>
    <col min="8198" max="8203" width="0" style="189" hidden="1" customWidth="1"/>
    <col min="8204" max="8204" width="9.8554687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42578125" style="189" bestFit="1" customWidth="1"/>
    <col min="8450" max="8450" width="8.42578125" style="189" bestFit="1" customWidth="1"/>
    <col min="8451" max="8453" width="8.42578125" style="189" customWidth="1"/>
    <col min="8454" max="8459" width="0" style="189" hidden="1" customWidth="1"/>
    <col min="8460" max="8460" width="9.8554687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42578125" style="189" bestFit="1" customWidth="1"/>
    <col min="8706" max="8706" width="8.42578125" style="189" bestFit="1" customWidth="1"/>
    <col min="8707" max="8709" width="8.42578125" style="189" customWidth="1"/>
    <col min="8710" max="8715" width="0" style="189" hidden="1" customWidth="1"/>
    <col min="8716" max="8716" width="9.8554687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42578125" style="189" bestFit="1" customWidth="1"/>
    <col min="8962" max="8962" width="8.42578125" style="189" bestFit="1" customWidth="1"/>
    <col min="8963" max="8965" width="8.42578125" style="189" customWidth="1"/>
    <col min="8966" max="8971" width="0" style="189" hidden="1" customWidth="1"/>
    <col min="8972" max="8972" width="9.8554687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42578125" style="189" bestFit="1" customWidth="1"/>
    <col min="9218" max="9218" width="8.42578125" style="189" bestFit="1" customWidth="1"/>
    <col min="9219" max="9221" width="8.42578125" style="189" customWidth="1"/>
    <col min="9222" max="9227" width="0" style="189" hidden="1" customWidth="1"/>
    <col min="9228" max="9228" width="9.8554687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42578125" style="189" bestFit="1" customWidth="1"/>
    <col min="9474" max="9474" width="8.42578125" style="189" bestFit="1" customWidth="1"/>
    <col min="9475" max="9477" width="8.42578125" style="189" customWidth="1"/>
    <col min="9478" max="9483" width="0" style="189" hidden="1" customWidth="1"/>
    <col min="9484" max="9484" width="9.8554687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42578125" style="189" bestFit="1" customWidth="1"/>
    <col min="9730" max="9730" width="8.42578125" style="189" bestFit="1" customWidth="1"/>
    <col min="9731" max="9733" width="8.42578125" style="189" customWidth="1"/>
    <col min="9734" max="9739" width="0" style="189" hidden="1" customWidth="1"/>
    <col min="9740" max="9740" width="9.8554687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42578125" style="189" bestFit="1" customWidth="1"/>
    <col min="9986" max="9986" width="8.42578125" style="189" bestFit="1" customWidth="1"/>
    <col min="9987" max="9989" width="8.42578125" style="189" customWidth="1"/>
    <col min="9990" max="9995" width="0" style="189" hidden="1" customWidth="1"/>
    <col min="9996" max="9996" width="9.8554687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42578125" style="189" bestFit="1" customWidth="1"/>
    <col min="10242" max="10242" width="8.42578125" style="189" bestFit="1" customWidth="1"/>
    <col min="10243" max="10245" width="8.42578125" style="189" customWidth="1"/>
    <col min="10246" max="10251" width="0" style="189" hidden="1" customWidth="1"/>
    <col min="10252" max="10252" width="9.8554687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42578125" style="189" bestFit="1" customWidth="1"/>
    <col min="10498" max="10498" width="8.42578125" style="189" bestFit="1" customWidth="1"/>
    <col min="10499" max="10501" width="8.42578125" style="189" customWidth="1"/>
    <col min="10502" max="10507" width="0" style="189" hidden="1" customWidth="1"/>
    <col min="10508" max="10508" width="9.8554687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42578125" style="189" bestFit="1" customWidth="1"/>
    <col min="10754" max="10754" width="8.42578125" style="189" bestFit="1" customWidth="1"/>
    <col min="10755" max="10757" width="8.42578125" style="189" customWidth="1"/>
    <col min="10758" max="10763" width="0" style="189" hidden="1" customWidth="1"/>
    <col min="10764" max="10764" width="9.8554687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42578125" style="189" bestFit="1" customWidth="1"/>
    <col min="11010" max="11010" width="8.42578125" style="189" bestFit="1" customWidth="1"/>
    <col min="11011" max="11013" width="8.42578125" style="189" customWidth="1"/>
    <col min="11014" max="11019" width="0" style="189" hidden="1" customWidth="1"/>
    <col min="11020" max="11020" width="9.8554687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42578125" style="189" bestFit="1" customWidth="1"/>
    <col min="11266" max="11266" width="8.42578125" style="189" bestFit="1" customWidth="1"/>
    <col min="11267" max="11269" width="8.42578125" style="189" customWidth="1"/>
    <col min="11270" max="11275" width="0" style="189" hidden="1" customWidth="1"/>
    <col min="11276" max="11276" width="9.8554687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42578125" style="189" bestFit="1" customWidth="1"/>
    <col min="11522" max="11522" width="8.42578125" style="189" bestFit="1" customWidth="1"/>
    <col min="11523" max="11525" width="8.42578125" style="189" customWidth="1"/>
    <col min="11526" max="11531" width="0" style="189" hidden="1" customWidth="1"/>
    <col min="11532" max="11532" width="9.8554687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42578125" style="189" bestFit="1" customWidth="1"/>
    <col min="11778" max="11778" width="8.42578125" style="189" bestFit="1" customWidth="1"/>
    <col min="11779" max="11781" width="8.42578125" style="189" customWidth="1"/>
    <col min="11782" max="11787" width="0" style="189" hidden="1" customWidth="1"/>
    <col min="11788" max="11788" width="9.8554687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42578125" style="189" bestFit="1" customWidth="1"/>
    <col min="12034" max="12034" width="8.42578125" style="189" bestFit="1" customWidth="1"/>
    <col min="12035" max="12037" width="8.42578125" style="189" customWidth="1"/>
    <col min="12038" max="12043" width="0" style="189" hidden="1" customWidth="1"/>
    <col min="12044" max="12044" width="9.8554687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42578125" style="189" bestFit="1" customWidth="1"/>
    <col min="12290" max="12290" width="8.42578125" style="189" bestFit="1" customWidth="1"/>
    <col min="12291" max="12293" width="8.42578125" style="189" customWidth="1"/>
    <col min="12294" max="12299" width="0" style="189" hidden="1" customWidth="1"/>
    <col min="12300" max="12300" width="9.8554687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42578125" style="189" bestFit="1" customWidth="1"/>
    <col min="12546" max="12546" width="8.42578125" style="189" bestFit="1" customWidth="1"/>
    <col min="12547" max="12549" width="8.42578125" style="189" customWidth="1"/>
    <col min="12550" max="12555" width="0" style="189" hidden="1" customWidth="1"/>
    <col min="12556" max="12556" width="9.8554687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42578125" style="189" bestFit="1" customWidth="1"/>
    <col min="12802" max="12802" width="8.42578125" style="189" bestFit="1" customWidth="1"/>
    <col min="12803" max="12805" width="8.42578125" style="189" customWidth="1"/>
    <col min="12806" max="12811" width="0" style="189" hidden="1" customWidth="1"/>
    <col min="12812" max="12812" width="9.8554687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42578125" style="189" bestFit="1" customWidth="1"/>
    <col min="13058" max="13058" width="8.42578125" style="189" bestFit="1" customWidth="1"/>
    <col min="13059" max="13061" width="8.42578125" style="189" customWidth="1"/>
    <col min="13062" max="13067" width="0" style="189" hidden="1" customWidth="1"/>
    <col min="13068" max="13068" width="9.8554687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42578125" style="189" bestFit="1" customWidth="1"/>
    <col min="13314" max="13314" width="8.42578125" style="189" bestFit="1" customWidth="1"/>
    <col min="13315" max="13317" width="8.42578125" style="189" customWidth="1"/>
    <col min="13318" max="13323" width="0" style="189" hidden="1" customWidth="1"/>
    <col min="13324" max="13324" width="9.8554687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42578125" style="189" bestFit="1" customWidth="1"/>
    <col min="13570" max="13570" width="8.42578125" style="189" bestFit="1" customWidth="1"/>
    <col min="13571" max="13573" width="8.42578125" style="189" customWidth="1"/>
    <col min="13574" max="13579" width="0" style="189" hidden="1" customWidth="1"/>
    <col min="13580" max="13580" width="9.8554687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42578125" style="189" bestFit="1" customWidth="1"/>
    <col min="13826" max="13826" width="8.42578125" style="189" bestFit="1" customWidth="1"/>
    <col min="13827" max="13829" width="8.42578125" style="189" customWidth="1"/>
    <col min="13830" max="13835" width="0" style="189" hidden="1" customWidth="1"/>
    <col min="13836" max="13836" width="9.8554687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42578125" style="189" bestFit="1" customWidth="1"/>
    <col min="14082" max="14082" width="8.42578125" style="189" bestFit="1" customWidth="1"/>
    <col min="14083" max="14085" width="8.42578125" style="189" customWidth="1"/>
    <col min="14086" max="14091" width="0" style="189" hidden="1" customWidth="1"/>
    <col min="14092" max="14092" width="9.8554687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42578125" style="189" bestFit="1" customWidth="1"/>
    <col min="14338" max="14338" width="8.42578125" style="189" bestFit="1" customWidth="1"/>
    <col min="14339" max="14341" width="8.42578125" style="189" customWidth="1"/>
    <col min="14342" max="14347" width="0" style="189" hidden="1" customWidth="1"/>
    <col min="14348" max="14348" width="9.8554687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42578125" style="189" bestFit="1" customWidth="1"/>
    <col min="14594" max="14594" width="8.42578125" style="189" bestFit="1" customWidth="1"/>
    <col min="14595" max="14597" width="8.42578125" style="189" customWidth="1"/>
    <col min="14598" max="14603" width="0" style="189" hidden="1" customWidth="1"/>
    <col min="14604" max="14604" width="9.8554687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42578125" style="189" bestFit="1" customWidth="1"/>
    <col min="14850" max="14850" width="8.42578125" style="189" bestFit="1" customWidth="1"/>
    <col min="14851" max="14853" width="8.42578125" style="189" customWidth="1"/>
    <col min="14854" max="14859" width="0" style="189" hidden="1" customWidth="1"/>
    <col min="14860" max="14860" width="9.8554687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42578125" style="189" bestFit="1" customWidth="1"/>
    <col min="15106" max="15106" width="8.42578125" style="189" bestFit="1" customWidth="1"/>
    <col min="15107" max="15109" width="8.42578125" style="189" customWidth="1"/>
    <col min="15110" max="15115" width="0" style="189" hidden="1" customWidth="1"/>
    <col min="15116" max="15116" width="9.8554687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42578125" style="189" bestFit="1" customWidth="1"/>
    <col min="15362" max="15362" width="8.42578125" style="189" bestFit="1" customWidth="1"/>
    <col min="15363" max="15365" width="8.42578125" style="189" customWidth="1"/>
    <col min="15366" max="15371" width="0" style="189" hidden="1" customWidth="1"/>
    <col min="15372" max="15372" width="9.8554687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42578125" style="189" bestFit="1" customWidth="1"/>
    <col min="15618" max="15618" width="8.42578125" style="189" bestFit="1" customWidth="1"/>
    <col min="15619" max="15621" width="8.42578125" style="189" customWidth="1"/>
    <col min="15622" max="15627" width="0" style="189" hidden="1" customWidth="1"/>
    <col min="15628" max="15628" width="9.8554687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42578125" style="189" bestFit="1" customWidth="1"/>
    <col min="15874" max="15874" width="8.42578125" style="189" bestFit="1" customWidth="1"/>
    <col min="15875" max="15877" width="8.42578125" style="189" customWidth="1"/>
    <col min="15878" max="15883" width="0" style="189" hidden="1" customWidth="1"/>
    <col min="15884" max="15884" width="9.8554687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42578125" style="189" bestFit="1" customWidth="1"/>
    <col min="16130" max="16130" width="8.42578125" style="189" bestFit="1" customWidth="1"/>
    <col min="16131" max="16133" width="8.42578125" style="189" customWidth="1"/>
    <col min="16134" max="16139" width="0" style="189" hidden="1" customWidth="1"/>
    <col min="16140" max="16140" width="9.85546875" style="189" customWidth="1"/>
    <col min="16141" max="16384" width="11.42578125" style="189"/>
  </cols>
  <sheetData>
    <row r="1" spans="1:16" s="190" customFormat="1" ht="12.75" customHeight="1" x14ac:dyDescent="0.2">
      <c r="B1" s="203"/>
      <c r="C1" s="203"/>
      <c r="D1" s="203"/>
      <c r="E1" s="203"/>
      <c r="F1" s="203"/>
      <c r="G1" s="203"/>
      <c r="H1" s="203"/>
      <c r="I1" s="203"/>
      <c r="J1" s="203"/>
      <c r="K1" s="203"/>
      <c r="L1" s="203"/>
    </row>
    <row r="2" spans="1:16" s="190" customFormat="1" ht="12.75" customHeight="1" x14ac:dyDescent="0.2">
      <c r="A2" s="217" t="s">
        <v>121</v>
      </c>
      <c r="B2" s="203"/>
      <c r="C2" s="203"/>
      <c r="D2" s="203"/>
      <c r="E2" s="203"/>
      <c r="F2" s="203"/>
      <c r="G2" s="203"/>
      <c r="H2" s="203"/>
      <c r="I2" s="203"/>
      <c r="K2" s="203"/>
      <c r="L2" s="203"/>
    </row>
    <row r="3" spans="1:16" s="190" customFormat="1" ht="12.75" customHeight="1" x14ac:dyDescent="0.25">
      <c r="A3" s="217" t="s">
        <v>122</v>
      </c>
      <c r="B3" s="203"/>
      <c r="C3" s="203"/>
      <c r="D3" s="203"/>
      <c r="E3" s="203"/>
      <c r="F3" s="203"/>
      <c r="G3" s="203"/>
      <c r="H3" s="203"/>
      <c r="I3" s="203"/>
      <c r="J3" s="374"/>
      <c r="K3" s="203"/>
      <c r="L3" s="203"/>
    </row>
    <row r="4" spans="1:16" s="190" customFormat="1" ht="12.75" customHeight="1" x14ac:dyDescent="0.2">
      <c r="B4" s="203"/>
      <c r="C4" s="203"/>
      <c r="D4" s="203"/>
      <c r="E4" s="203"/>
      <c r="F4" s="203"/>
      <c r="G4" s="203"/>
      <c r="H4" s="203"/>
      <c r="I4" s="203"/>
      <c r="J4" s="203"/>
      <c r="K4" s="203"/>
      <c r="L4" s="203"/>
    </row>
    <row r="5" spans="1:16" s="190" customFormat="1" ht="12.75" x14ac:dyDescent="0.2">
      <c r="B5" s="421" t="s">
        <v>103</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x14ac:dyDescent="0.2">
      <c r="B11" s="181" t="s">
        <v>56</v>
      </c>
      <c r="C11" s="181">
        <v>8266</v>
      </c>
      <c r="D11" s="181">
        <v>4514</v>
      </c>
      <c r="E11" s="181">
        <f>C11+D11</f>
        <v>12780</v>
      </c>
      <c r="F11" s="182">
        <f>E11/$E$49</f>
        <v>0.18325996243027373</v>
      </c>
      <c r="G11" s="181">
        <v>26425</v>
      </c>
      <c r="H11" s="181">
        <v>1738</v>
      </c>
      <c r="I11" s="181">
        <f>G11+H11</f>
        <v>28163</v>
      </c>
      <c r="J11" s="182">
        <f>I11/$I$49</f>
        <v>0.17322229261361888</v>
      </c>
      <c r="K11" s="181">
        <f t="shared" ref="K11:K48" si="0">E11+I11</f>
        <v>40943</v>
      </c>
      <c r="P11" s="194"/>
    </row>
    <row r="12" spans="1:16" x14ac:dyDescent="0.2">
      <c r="B12" s="181" t="s">
        <v>183</v>
      </c>
      <c r="C12" s="181">
        <v>878</v>
      </c>
      <c r="D12" s="181">
        <v>382</v>
      </c>
      <c r="E12" s="181">
        <f t="shared" ref="E12:E48" si="1">C12+D12</f>
        <v>1260</v>
      </c>
      <c r="F12" s="182">
        <f t="shared" ref="F12:F48" si="2">E12/$E$49</f>
        <v>1.8067883619886142E-2</v>
      </c>
      <c r="G12" s="181">
        <v>2236</v>
      </c>
      <c r="H12" s="181">
        <v>125</v>
      </c>
      <c r="I12" s="181">
        <f t="shared" ref="I12:I48" si="3">G12+H12</f>
        <v>2361</v>
      </c>
      <c r="J12" s="182">
        <f t="shared" ref="J12:J48" si="4">I12/$I$49</f>
        <v>1.4521813473733417E-2</v>
      </c>
      <c r="K12" s="181">
        <f t="shared" si="0"/>
        <v>3621</v>
      </c>
      <c r="P12" s="194"/>
    </row>
    <row r="13" spans="1:16" x14ac:dyDescent="0.2">
      <c r="B13" s="181" t="s">
        <v>184</v>
      </c>
      <c r="C13" s="181">
        <v>654</v>
      </c>
      <c r="D13" s="181">
        <v>215</v>
      </c>
      <c r="E13" s="181">
        <f t="shared" si="1"/>
        <v>869</v>
      </c>
      <c r="F13" s="182">
        <f t="shared" si="2"/>
        <v>1.2461103861651633E-2</v>
      </c>
      <c r="G13" s="181">
        <v>1468</v>
      </c>
      <c r="H13" s="181">
        <v>55</v>
      </c>
      <c r="I13" s="181">
        <f t="shared" si="3"/>
        <v>1523</v>
      </c>
      <c r="J13" s="182">
        <f t="shared" si="4"/>
        <v>9.3675230497653507E-3</v>
      </c>
      <c r="K13" s="181">
        <f t="shared" si="0"/>
        <v>2392</v>
      </c>
      <c r="P13" s="194"/>
    </row>
    <row r="14" spans="1:16" x14ac:dyDescent="0.2">
      <c r="B14" s="181" t="s">
        <v>185</v>
      </c>
      <c r="C14" s="181">
        <v>7717</v>
      </c>
      <c r="D14" s="181">
        <v>2907</v>
      </c>
      <c r="E14" s="181">
        <f t="shared" si="1"/>
        <v>10624</v>
      </c>
      <c r="F14" s="182">
        <f t="shared" si="2"/>
        <v>0.15234380601402411</v>
      </c>
      <c r="G14" s="181">
        <v>26888</v>
      </c>
      <c r="H14" s="181">
        <v>1237</v>
      </c>
      <c r="I14" s="181">
        <f t="shared" si="3"/>
        <v>28125</v>
      </c>
      <c r="J14" s="182">
        <f t="shared" si="4"/>
        <v>0.17298856584021699</v>
      </c>
      <c r="K14" s="181">
        <f t="shared" si="0"/>
        <v>38749</v>
      </c>
      <c r="P14" s="194"/>
    </row>
    <row r="15" spans="1:16" x14ac:dyDescent="0.2">
      <c r="B15" s="181" t="s">
        <v>186</v>
      </c>
      <c r="C15" s="181">
        <v>95</v>
      </c>
      <c r="D15" s="181">
        <v>56</v>
      </c>
      <c r="E15" s="181">
        <f t="shared" si="1"/>
        <v>151</v>
      </c>
      <c r="F15" s="182">
        <f t="shared" si="2"/>
        <v>2.1652781163514346E-3</v>
      </c>
      <c r="G15" s="181">
        <v>200</v>
      </c>
      <c r="H15" s="181">
        <v>27</v>
      </c>
      <c r="I15" s="181">
        <f t="shared" si="3"/>
        <v>227</v>
      </c>
      <c r="J15" s="182">
        <f t="shared" si="4"/>
        <v>1.3962099358481514E-3</v>
      </c>
      <c r="K15" s="181">
        <f t="shared" si="0"/>
        <v>378</v>
      </c>
      <c r="P15" s="194"/>
    </row>
    <row r="16" spans="1:16" x14ac:dyDescent="0.2">
      <c r="B16" s="181" t="s">
        <v>187</v>
      </c>
      <c r="C16" s="181">
        <v>1481</v>
      </c>
      <c r="D16" s="181">
        <v>664</v>
      </c>
      <c r="E16" s="181">
        <f t="shared" si="1"/>
        <v>2145</v>
      </c>
      <c r="F16" s="182">
        <f t="shared" si="2"/>
        <v>3.0758420924329982E-2</v>
      </c>
      <c r="G16" s="181">
        <v>5804</v>
      </c>
      <c r="H16" s="181">
        <v>306</v>
      </c>
      <c r="I16" s="181">
        <f t="shared" si="3"/>
        <v>6110</v>
      </c>
      <c r="J16" s="182">
        <f t="shared" si="4"/>
        <v>3.7580804881199144E-2</v>
      </c>
      <c r="K16" s="181">
        <f t="shared" si="0"/>
        <v>8255</v>
      </c>
      <c r="P16" s="194"/>
    </row>
    <row r="17" spans="2:16" x14ac:dyDescent="0.2">
      <c r="B17" s="181" t="s">
        <v>188</v>
      </c>
      <c r="C17" s="181">
        <v>155</v>
      </c>
      <c r="D17" s="181">
        <v>69</v>
      </c>
      <c r="E17" s="181">
        <f t="shared" si="1"/>
        <v>224</v>
      </c>
      <c r="F17" s="182">
        <f t="shared" si="2"/>
        <v>3.2120681990908699E-3</v>
      </c>
      <c r="G17" s="181">
        <v>742</v>
      </c>
      <c r="H17" s="181">
        <v>37</v>
      </c>
      <c r="I17" s="181">
        <f t="shared" si="3"/>
        <v>779</v>
      </c>
      <c r="J17" s="182">
        <f t="shared" si="4"/>
        <v>4.7913988547388106E-3</v>
      </c>
      <c r="K17" s="181">
        <f t="shared" si="0"/>
        <v>1003</v>
      </c>
      <c r="P17" s="194"/>
    </row>
    <row r="18" spans="2:16" x14ac:dyDescent="0.2">
      <c r="B18" s="181" t="s">
        <v>189</v>
      </c>
      <c r="C18" s="181">
        <v>400</v>
      </c>
      <c r="D18" s="181">
        <v>211</v>
      </c>
      <c r="E18" s="181">
        <f t="shared" si="1"/>
        <v>611</v>
      </c>
      <c r="F18" s="182">
        <f t="shared" si="2"/>
        <v>8.7614895966273282E-3</v>
      </c>
      <c r="G18" s="181">
        <v>1532</v>
      </c>
      <c r="H18" s="181">
        <v>72</v>
      </c>
      <c r="I18" s="181">
        <f t="shared" si="3"/>
        <v>1604</v>
      </c>
      <c r="J18" s="182">
        <f t="shared" si="4"/>
        <v>9.865730119385175E-3</v>
      </c>
      <c r="K18" s="181">
        <f t="shared" si="0"/>
        <v>2215</v>
      </c>
      <c r="P18" s="194"/>
    </row>
    <row r="19" spans="2:16" x14ac:dyDescent="0.2">
      <c r="B19" s="181" t="s">
        <v>190</v>
      </c>
      <c r="C19" s="181">
        <v>162</v>
      </c>
      <c r="D19" s="181">
        <v>88</v>
      </c>
      <c r="E19" s="181">
        <f t="shared" si="1"/>
        <v>250</v>
      </c>
      <c r="F19" s="182">
        <f t="shared" si="2"/>
        <v>3.5848975436282033E-3</v>
      </c>
      <c r="G19" s="181">
        <v>408</v>
      </c>
      <c r="H19" s="181">
        <v>44</v>
      </c>
      <c r="I19" s="181">
        <f t="shared" si="3"/>
        <v>452</v>
      </c>
      <c r="J19" s="182">
        <f t="shared" si="4"/>
        <v>2.7801184625698872E-3</v>
      </c>
      <c r="K19" s="181">
        <f t="shared" si="0"/>
        <v>702</v>
      </c>
      <c r="P19" s="194"/>
    </row>
    <row r="20" spans="2:16" x14ac:dyDescent="0.2">
      <c r="B20" s="181" t="s">
        <v>191</v>
      </c>
      <c r="C20" s="181">
        <v>1702</v>
      </c>
      <c r="D20" s="181">
        <v>831</v>
      </c>
      <c r="E20" s="181">
        <f t="shared" si="1"/>
        <v>2533</v>
      </c>
      <c r="F20" s="182">
        <f t="shared" si="2"/>
        <v>3.6322181912040952E-2</v>
      </c>
      <c r="G20" s="181">
        <v>5137</v>
      </c>
      <c r="H20" s="181">
        <v>368</v>
      </c>
      <c r="I20" s="181">
        <f t="shared" si="3"/>
        <v>5505</v>
      </c>
      <c r="J20" s="182">
        <f t="shared" si="4"/>
        <v>3.3859628620458472E-2</v>
      </c>
      <c r="K20" s="181">
        <f t="shared" si="0"/>
        <v>8038</v>
      </c>
      <c r="P20" s="194"/>
    </row>
    <row r="21" spans="2:16" x14ac:dyDescent="0.2">
      <c r="B21" s="181" t="s">
        <v>192</v>
      </c>
      <c r="C21" s="181">
        <v>596</v>
      </c>
      <c r="D21" s="181">
        <v>362</v>
      </c>
      <c r="E21" s="181">
        <f t="shared" si="1"/>
        <v>958</v>
      </c>
      <c r="F21" s="182">
        <f t="shared" si="2"/>
        <v>1.3737327387183274E-2</v>
      </c>
      <c r="G21" s="181">
        <v>1505</v>
      </c>
      <c r="H21" s="181">
        <v>135</v>
      </c>
      <c r="I21" s="181">
        <f t="shared" si="3"/>
        <v>1640</v>
      </c>
      <c r="J21" s="182">
        <f t="shared" si="4"/>
        <v>1.0087155483660654E-2</v>
      </c>
      <c r="K21" s="181">
        <f t="shared" si="0"/>
        <v>2598</v>
      </c>
      <c r="P21" s="194"/>
    </row>
    <row r="22" spans="2:16" x14ac:dyDescent="0.2">
      <c r="B22" s="181" t="s">
        <v>193</v>
      </c>
      <c r="C22" s="181">
        <v>346</v>
      </c>
      <c r="D22" s="181">
        <v>146</v>
      </c>
      <c r="E22" s="181">
        <f t="shared" si="1"/>
        <v>492</v>
      </c>
      <c r="F22" s="182">
        <f t="shared" si="2"/>
        <v>7.0550783658603041E-3</v>
      </c>
      <c r="G22" s="181">
        <v>1246</v>
      </c>
      <c r="H22" s="181">
        <v>88</v>
      </c>
      <c r="I22" s="181">
        <f t="shared" si="3"/>
        <v>1334</v>
      </c>
      <c r="J22" s="182">
        <f t="shared" si="4"/>
        <v>8.2050398873190922E-3</v>
      </c>
      <c r="K22" s="181">
        <f t="shared" si="0"/>
        <v>1826</v>
      </c>
      <c r="P22" s="194"/>
    </row>
    <row r="23" spans="2:16" x14ac:dyDescent="0.2">
      <c r="B23" s="181" t="s">
        <v>194</v>
      </c>
      <c r="C23" s="181">
        <v>2693</v>
      </c>
      <c r="D23" s="181">
        <v>1447</v>
      </c>
      <c r="E23" s="181">
        <f t="shared" si="1"/>
        <v>4140</v>
      </c>
      <c r="F23" s="182">
        <f t="shared" si="2"/>
        <v>5.9365903322483045E-2</v>
      </c>
      <c r="G23" s="181">
        <v>9252</v>
      </c>
      <c r="H23" s="181">
        <v>595</v>
      </c>
      <c r="I23" s="181">
        <f t="shared" si="3"/>
        <v>9847</v>
      </c>
      <c r="J23" s="182">
        <f t="shared" si="4"/>
        <v>6.0565987833906376E-2</v>
      </c>
      <c r="K23" s="181">
        <f t="shared" si="0"/>
        <v>13987</v>
      </c>
      <c r="P23" s="194"/>
    </row>
    <row r="24" spans="2:16" x14ac:dyDescent="0.2">
      <c r="B24" s="181" t="s">
        <v>195</v>
      </c>
      <c r="C24" s="181">
        <v>916</v>
      </c>
      <c r="D24" s="181">
        <v>397</v>
      </c>
      <c r="E24" s="181">
        <f t="shared" si="1"/>
        <v>1313</v>
      </c>
      <c r="F24" s="182">
        <f t="shared" si="2"/>
        <v>1.8827881899135323E-2</v>
      </c>
      <c r="G24" s="181">
        <v>2079</v>
      </c>
      <c r="H24" s="181">
        <v>147</v>
      </c>
      <c r="I24" s="181">
        <f t="shared" si="3"/>
        <v>2226</v>
      </c>
      <c r="J24" s="182">
        <f t="shared" si="4"/>
        <v>1.3691468357700375E-2</v>
      </c>
      <c r="K24" s="181">
        <f t="shared" si="0"/>
        <v>3539</v>
      </c>
      <c r="P24" s="194"/>
    </row>
    <row r="25" spans="2:16" x14ac:dyDescent="0.2">
      <c r="B25" s="181" t="s">
        <v>196</v>
      </c>
      <c r="C25" s="181">
        <v>616</v>
      </c>
      <c r="D25" s="181">
        <v>178</v>
      </c>
      <c r="E25" s="181">
        <f t="shared" si="1"/>
        <v>794</v>
      </c>
      <c r="F25" s="182">
        <f t="shared" si="2"/>
        <v>1.1385634598563173E-2</v>
      </c>
      <c r="G25" s="181">
        <v>1586</v>
      </c>
      <c r="H25" s="181">
        <v>64</v>
      </c>
      <c r="I25" s="181">
        <f t="shared" si="3"/>
        <v>1650</v>
      </c>
      <c r="J25" s="182">
        <f t="shared" si="4"/>
        <v>1.014866252929273E-2</v>
      </c>
      <c r="K25" s="181">
        <f t="shared" si="0"/>
        <v>2444</v>
      </c>
      <c r="P25" s="194"/>
    </row>
    <row r="26" spans="2:16" x14ac:dyDescent="0.2">
      <c r="B26" s="181" t="s">
        <v>197</v>
      </c>
      <c r="C26" s="181">
        <v>1488</v>
      </c>
      <c r="D26" s="181">
        <v>709</v>
      </c>
      <c r="E26" s="181">
        <f t="shared" si="1"/>
        <v>2197</v>
      </c>
      <c r="F26" s="182">
        <f t="shared" si="2"/>
        <v>3.1504079613404651E-2</v>
      </c>
      <c r="G26" s="181">
        <v>7303</v>
      </c>
      <c r="H26" s="181">
        <v>370</v>
      </c>
      <c r="I26" s="181">
        <f t="shared" si="3"/>
        <v>7673</v>
      </c>
      <c r="J26" s="182">
        <f t="shared" si="4"/>
        <v>4.7194356113492798E-2</v>
      </c>
      <c r="K26" s="181">
        <f t="shared" si="0"/>
        <v>9870</v>
      </c>
      <c r="P26" s="194"/>
    </row>
    <row r="27" spans="2:16" x14ac:dyDescent="0.2">
      <c r="B27" s="181" t="s">
        <v>198</v>
      </c>
      <c r="C27" s="181">
        <v>643</v>
      </c>
      <c r="D27" s="181">
        <v>308</v>
      </c>
      <c r="E27" s="181">
        <f t="shared" si="1"/>
        <v>951</v>
      </c>
      <c r="F27" s="182">
        <f t="shared" si="2"/>
        <v>1.3636950255961684E-2</v>
      </c>
      <c r="G27" s="181">
        <v>2451</v>
      </c>
      <c r="H27" s="181">
        <v>119</v>
      </c>
      <c r="I27" s="181">
        <f t="shared" si="3"/>
        <v>2570</v>
      </c>
      <c r="J27" s="182">
        <f t="shared" si="4"/>
        <v>1.5807310727443829E-2</v>
      </c>
      <c r="K27" s="181">
        <f t="shared" si="0"/>
        <v>3521</v>
      </c>
      <c r="P27" s="194"/>
    </row>
    <row r="28" spans="2:16" x14ac:dyDescent="0.2">
      <c r="B28" s="181" t="s">
        <v>199</v>
      </c>
      <c r="C28" s="181">
        <v>448</v>
      </c>
      <c r="D28" s="181">
        <v>353</v>
      </c>
      <c r="E28" s="181">
        <f t="shared" si="1"/>
        <v>801</v>
      </c>
      <c r="F28" s="182">
        <f t="shared" si="2"/>
        <v>1.1486011729784763E-2</v>
      </c>
      <c r="G28" s="181">
        <v>1602</v>
      </c>
      <c r="H28" s="181">
        <v>127</v>
      </c>
      <c r="I28" s="181">
        <f t="shared" si="3"/>
        <v>1729</v>
      </c>
      <c r="J28" s="182">
        <f t="shared" si="4"/>
        <v>1.063456818978614E-2</v>
      </c>
      <c r="K28" s="181">
        <f t="shared" si="0"/>
        <v>2530</v>
      </c>
      <c r="P28" s="194"/>
    </row>
    <row r="29" spans="2:16" x14ac:dyDescent="0.2">
      <c r="B29" s="181" t="s">
        <v>200</v>
      </c>
      <c r="C29" s="181">
        <v>40</v>
      </c>
      <c r="D29" s="181">
        <v>4</v>
      </c>
      <c r="E29" s="181">
        <f t="shared" si="1"/>
        <v>44</v>
      </c>
      <c r="F29" s="182">
        <f t="shared" si="2"/>
        <v>6.3094196767856379E-4</v>
      </c>
      <c r="G29" s="181">
        <v>45</v>
      </c>
      <c r="H29" s="181">
        <v>1</v>
      </c>
      <c r="I29" s="181">
        <f t="shared" si="3"/>
        <v>46</v>
      </c>
      <c r="J29" s="182">
        <f t="shared" si="4"/>
        <v>2.829324099075549E-4</v>
      </c>
      <c r="K29" s="181">
        <f t="shared" si="0"/>
        <v>90</v>
      </c>
      <c r="P29" s="194"/>
    </row>
    <row r="30" spans="2:16" x14ac:dyDescent="0.2">
      <c r="B30" s="181" t="s">
        <v>201</v>
      </c>
      <c r="C30" s="181">
        <v>769</v>
      </c>
      <c r="D30" s="181">
        <v>286</v>
      </c>
      <c r="E30" s="181">
        <f t="shared" si="1"/>
        <v>1055</v>
      </c>
      <c r="F30" s="182">
        <f t="shared" si="2"/>
        <v>1.5128267634111018E-2</v>
      </c>
      <c r="G30" s="181">
        <v>2262</v>
      </c>
      <c r="H30" s="181">
        <v>97</v>
      </c>
      <c r="I30" s="181">
        <f t="shared" si="3"/>
        <v>2359</v>
      </c>
      <c r="J30" s="182">
        <f t="shared" si="4"/>
        <v>1.4509512064607001E-2</v>
      </c>
      <c r="K30" s="181">
        <f t="shared" si="0"/>
        <v>3414</v>
      </c>
      <c r="P30" s="194"/>
    </row>
    <row r="31" spans="2:16" x14ac:dyDescent="0.2">
      <c r="B31" s="181" t="s">
        <v>202</v>
      </c>
      <c r="C31" s="181">
        <v>825</v>
      </c>
      <c r="D31" s="181">
        <v>432</v>
      </c>
      <c r="E31" s="181">
        <f t="shared" si="1"/>
        <v>1257</v>
      </c>
      <c r="F31" s="182">
        <f t="shared" si="2"/>
        <v>1.8024864849362606E-2</v>
      </c>
      <c r="G31" s="181">
        <v>2466</v>
      </c>
      <c r="H31" s="181">
        <v>116</v>
      </c>
      <c r="I31" s="181">
        <f t="shared" si="3"/>
        <v>2582</v>
      </c>
      <c r="J31" s="182">
        <f t="shared" si="4"/>
        <v>1.5881119182202322E-2</v>
      </c>
      <c r="K31" s="181">
        <f t="shared" si="0"/>
        <v>3839</v>
      </c>
      <c r="P31" s="194"/>
    </row>
    <row r="32" spans="2:16" x14ac:dyDescent="0.2">
      <c r="B32" s="181" t="s">
        <v>203</v>
      </c>
      <c r="C32" s="181">
        <v>2335</v>
      </c>
      <c r="D32" s="181">
        <v>1072</v>
      </c>
      <c r="E32" s="181">
        <f t="shared" si="1"/>
        <v>3407</v>
      </c>
      <c r="F32" s="182">
        <f t="shared" si="2"/>
        <v>4.8854983724565149E-2</v>
      </c>
      <c r="G32" s="181">
        <v>8312</v>
      </c>
      <c r="H32" s="181">
        <v>475</v>
      </c>
      <c r="I32" s="181">
        <f t="shared" si="3"/>
        <v>8787</v>
      </c>
      <c r="J32" s="182">
        <f t="shared" si="4"/>
        <v>5.4046240996906199E-2</v>
      </c>
      <c r="K32" s="181">
        <f t="shared" si="0"/>
        <v>12194</v>
      </c>
      <c r="P32" s="194"/>
    </row>
    <row r="33" spans="2:16" x14ac:dyDescent="0.2">
      <c r="B33" s="181" t="s">
        <v>204</v>
      </c>
      <c r="C33" s="181">
        <v>1318</v>
      </c>
      <c r="D33" s="181">
        <v>778</v>
      </c>
      <c r="E33" s="181">
        <f t="shared" si="1"/>
        <v>2096</v>
      </c>
      <c r="F33" s="182">
        <f t="shared" si="2"/>
        <v>3.0055781005778853E-2</v>
      </c>
      <c r="G33" s="181">
        <v>3057</v>
      </c>
      <c r="H33" s="181">
        <v>228</v>
      </c>
      <c r="I33" s="181">
        <f t="shared" si="3"/>
        <v>3285</v>
      </c>
      <c r="J33" s="182">
        <f t="shared" si="4"/>
        <v>2.0205064490137346E-2</v>
      </c>
      <c r="K33" s="181">
        <f t="shared" si="0"/>
        <v>5381</v>
      </c>
      <c r="P33" s="194"/>
    </row>
    <row r="34" spans="2:16" x14ac:dyDescent="0.2">
      <c r="B34" s="181" t="s">
        <v>205</v>
      </c>
      <c r="C34" s="181">
        <v>603</v>
      </c>
      <c r="D34" s="181">
        <v>529</v>
      </c>
      <c r="E34" s="181">
        <f t="shared" si="1"/>
        <v>1132</v>
      </c>
      <c r="F34" s="182">
        <f t="shared" si="2"/>
        <v>1.6232416077548505E-2</v>
      </c>
      <c r="G34" s="181">
        <v>2019</v>
      </c>
      <c r="H34" s="181">
        <v>125</v>
      </c>
      <c r="I34" s="181">
        <f t="shared" si="3"/>
        <v>2144</v>
      </c>
      <c r="J34" s="182">
        <f t="shared" si="4"/>
        <v>1.3187110583517342E-2</v>
      </c>
      <c r="K34" s="181">
        <f t="shared" si="0"/>
        <v>3276</v>
      </c>
      <c r="P34" s="194"/>
    </row>
    <row r="35" spans="2:16" x14ac:dyDescent="0.2">
      <c r="B35" s="181" t="s">
        <v>206</v>
      </c>
      <c r="C35" s="181">
        <v>697</v>
      </c>
      <c r="D35" s="181">
        <v>343</v>
      </c>
      <c r="E35" s="181">
        <f t="shared" si="1"/>
        <v>1040</v>
      </c>
      <c r="F35" s="182">
        <f t="shared" si="2"/>
        <v>1.4913173781493325E-2</v>
      </c>
      <c r="G35" s="181">
        <v>2232</v>
      </c>
      <c r="H35" s="181">
        <v>105</v>
      </c>
      <c r="I35" s="181">
        <f t="shared" si="3"/>
        <v>2337</v>
      </c>
      <c r="J35" s="182">
        <f t="shared" si="4"/>
        <v>1.4374196564216431E-2</v>
      </c>
      <c r="K35" s="181">
        <f t="shared" si="0"/>
        <v>3377</v>
      </c>
      <c r="P35" s="194"/>
    </row>
    <row r="36" spans="2:16" x14ac:dyDescent="0.2">
      <c r="B36" s="181" t="s">
        <v>207</v>
      </c>
      <c r="C36" s="181">
        <v>200</v>
      </c>
      <c r="D36" s="181">
        <v>94</v>
      </c>
      <c r="E36" s="181">
        <f t="shared" si="1"/>
        <v>294</v>
      </c>
      <c r="F36" s="182">
        <f t="shared" si="2"/>
        <v>4.2158395113067668E-3</v>
      </c>
      <c r="G36" s="181">
        <v>545</v>
      </c>
      <c r="H36" s="181">
        <v>28</v>
      </c>
      <c r="I36" s="181">
        <f t="shared" si="3"/>
        <v>573</v>
      </c>
      <c r="J36" s="182">
        <f t="shared" si="4"/>
        <v>3.5243537147180209E-3</v>
      </c>
      <c r="K36" s="181">
        <f t="shared" si="0"/>
        <v>867</v>
      </c>
      <c r="P36" s="194"/>
    </row>
    <row r="37" spans="2:16" x14ac:dyDescent="0.2">
      <c r="B37" s="181" t="s">
        <v>208</v>
      </c>
      <c r="C37" s="181">
        <v>278</v>
      </c>
      <c r="D37" s="181">
        <v>235</v>
      </c>
      <c r="E37" s="181">
        <f t="shared" si="1"/>
        <v>513</v>
      </c>
      <c r="F37" s="182">
        <f t="shared" si="2"/>
        <v>7.3562097595250729E-3</v>
      </c>
      <c r="G37" s="181">
        <v>950</v>
      </c>
      <c r="H37" s="181">
        <v>110</v>
      </c>
      <c r="I37" s="181">
        <f t="shared" si="3"/>
        <v>1060</v>
      </c>
      <c r="J37" s="182">
        <f t="shared" si="4"/>
        <v>6.5197468370001782E-3</v>
      </c>
      <c r="K37" s="181">
        <f t="shared" si="0"/>
        <v>1573</v>
      </c>
      <c r="P37" s="194"/>
    </row>
    <row r="38" spans="2:16" x14ac:dyDescent="0.2">
      <c r="B38" s="181" t="s">
        <v>209</v>
      </c>
      <c r="C38" s="181">
        <v>513</v>
      </c>
      <c r="D38" s="181">
        <v>150</v>
      </c>
      <c r="E38" s="181">
        <f t="shared" si="1"/>
        <v>663</v>
      </c>
      <c r="F38" s="182">
        <f t="shared" si="2"/>
        <v>9.507148285701995E-3</v>
      </c>
      <c r="G38" s="181">
        <v>950</v>
      </c>
      <c r="H38" s="181">
        <v>42</v>
      </c>
      <c r="I38" s="181">
        <f t="shared" si="3"/>
        <v>992</v>
      </c>
      <c r="J38" s="182">
        <f t="shared" si="4"/>
        <v>6.101498926702054E-3</v>
      </c>
      <c r="K38" s="181">
        <f t="shared" si="0"/>
        <v>1655</v>
      </c>
      <c r="P38" s="194"/>
    </row>
    <row r="39" spans="2:16" x14ac:dyDescent="0.2">
      <c r="B39" s="181" t="s">
        <v>210</v>
      </c>
      <c r="C39" s="181">
        <v>515</v>
      </c>
      <c r="D39" s="181">
        <v>156</v>
      </c>
      <c r="E39" s="181">
        <f t="shared" si="1"/>
        <v>671</v>
      </c>
      <c r="F39" s="182">
        <f t="shared" si="2"/>
        <v>9.6218650070980967E-3</v>
      </c>
      <c r="G39" s="181">
        <v>1265</v>
      </c>
      <c r="H39" s="181">
        <v>48</v>
      </c>
      <c r="I39" s="181">
        <f t="shared" si="3"/>
        <v>1313</v>
      </c>
      <c r="J39" s="182">
        <f t="shared" si="4"/>
        <v>8.0758750914917306E-3</v>
      </c>
      <c r="K39" s="181">
        <f t="shared" si="0"/>
        <v>1984</v>
      </c>
      <c r="P39" s="194"/>
    </row>
    <row r="40" spans="2:16" x14ac:dyDescent="0.2">
      <c r="B40" s="181" t="s">
        <v>211</v>
      </c>
      <c r="C40" s="181">
        <v>299</v>
      </c>
      <c r="D40" s="181">
        <v>79</v>
      </c>
      <c r="E40" s="181">
        <f t="shared" si="1"/>
        <v>378</v>
      </c>
      <c r="F40" s="182">
        <f t="shared" si="2"/>
        <v>5.4203650859658429E-3</v>
      </c>
      <c r="G40" s="181">
        <v>819</v>
      </c>
      <c r="H40" s="181">
        <v>29</v>
      </c>
      <c r="I40" s="181">
        <f t="shared" si="3"/>
        <v>848</v>
      </c>
      <c r="J40" s="182">
        <f t="shared" si="4"/>
        <v>5.2157974696001429E-3</v>
      </c>
      <c r="K40" s="181">
        <f t="shared" si="0"/>
        <v>1226</v>
      </c>
      <c r="P40" s="194"/>
    </row>
    <row r="41" spans="2:16" x14ac:dyDescent="0.2">
      <c r="B41" s="181" t="s">
        <v>212</v>
      </c>
      <c r="C41" s="181">
        <v>217</v>
      </c>
      <c r="D41" s="181">
        <v>144</v>
      </c>
      <c r="E41" s="181">
        <f t="shared" si="1"/>
        <v>361</v>
      </c>
      <c r="F41" s="182">
        <f t="shared" si="2"/>
        <v>5.1765920529991249E-3</v>
      </c>
      <c r="G41" s="181">
        <v>1046</v>
      </c>
      <c r="H41" s="181">
        <v>50</v>
      </c>
      <c r="I41" s="181">
        <f t="shared" si="3"/>
        <v>1096</v>
      </c>
      <c r="J41" s="182">
        <f t="shared" si="4"/>
        <v>6.741172201275656E-3</v>
      </c>
      <c r="K41" s="181">
        <f t="shared" si="0"/>
        <v>1457</v>
      </c>
      <c r="P41" s="194"/>
    </row>
    <row r="42" spans="2:16" x14ac:dyDescent="0.2">
      <c r="B42" s="181" t="s">
        <v>213</v>
      </c>
      <c r="C42" s="181">
        <v>426</v>
      </c>
      <c r="D42" s="181">
        <v>234</v>
      </c>
      <c r="E42" s="181">
        <f t="shared" si="1"/>
        <v>660</v>
      </c>
      <c r="F42" s="182">
        <f t="shared" si="2"/>
        <v>9.4641295151784554E-3</v>
      </c>
      <c r="G42" s="181">
        <v>1429</v>
      </c>
      <c r="H42" s="181">
        <v>53</v>
      </c>
      <c r="I42" s="181">
        <f t="shared" si="3"/>
        <v>1482</v>
      </c>
      <c r="J42" s="182">
        <f t="shared" si="4"/>
        <v>9.1153441626738337E-3</v>
      </c>
      <c r="K42" s="181">
        <f t="shared" si="0"/>
        <v>2142</v>
      </c>
      <c r="P42" s="194"/>
    </row>
    <row r="43" spans="2:16" x14ac:dyDescent="0.2">
      <c r="B43" s="181" t="s">
        <v>214</v>
      </c>
      <c r="C43" s="181">
        <v>164</v>
      </c>
      <c r="D43" s="181">
        <v>90</v>
      </c>
      <c r="E43" s="181">
        <f t="shared" si="1"/>
        <v>254</v>
      </c>
      <c r="F43" s="182">
        <f t="shared" si="2"/>
        <v>3.6422559043262546E-3</v>
      </c>
      <c r="G43" s="181">
        <v>699</v>
      </c>
      <c r="H43" s="181">
        <v>40</v>
      </c>
      <c r="I43" s="181">
        <f t="shared" si="3"/>
        <v>739</v>
      </c>
      <c r="J43" s="182">
        <f t="shared" si="4"/>
        <v>4.5453706722105016E-3</v>
      </c>
      <c r="K43" s="181">
        <f t="shared" si="0"/>
        <v>993</v>
      </c>
      <c r="P43" s="194"/>
    </row>
    <row r="44" spans="2:16" x14ac:dyDescent="0.2">
      <c r="B44" s="181" t="s">
        <v>215</v>
      </c>
      <c r="C44" s="181">
        <v>289</v>
      </c>
      <c r="D44" s="181">
        <v>173</v>
      </c>
      <c r="E44" s="181">
        <f t="shared" si="1"/>
        <v>462</v>
      </c>
      <c r="F44" s="182">
        <f t="shared" si="2"/>
        <v>6.624890660624919E-3</v>
      </c>
      <c r="G44" s="181">
        <v>1461</v>
      </c>
      <c r="H44" s="181">
        <v>55</v>
      </c>
      <c r="I44" s="181">
        <f t="shared" si="3"/>
        <v>1516</v>
      </c>
      <c r="J44" s="182">
        <f t="shared" si="4"/>
        <v>9.3244681178228962E-3</v>
      </c>
      <c r="K44" s="181">
        <f t="shared" si="0"/>
        <v>1978</v>
      </c>
      <c r="P44" s="194"/>
    </row>
    <row r="45" spans="2:16" x14ac:dyDescent="0.2">
      <c r="B45" s="181" t="s">
        <v>216</v>
      </c>
      <c r="C45" s="181">
        <v>3962</v>
      </c>
      <c r="D45" s="181">
        <v>1804</v>
      </c>
      <c r="E45" s="181">
        <f t="shared" si="1"/>
        <v>5766</v>
      </c>
      <c r="F45" s="182">
        <f t="shared" si="2"/>
        <v>8.2682076946240871E-2</v>
      </c>
      <c r="G45" s="181">
        <v>12379</v>
      </c>
      <c r="H45" s="181">
        <v>666</v>
      </c>
      <c r="I45" s="181">
        <f t="shared" si="3"/>
        <v>13045</v>
      </c>
      <c r="J45" s="182">
        <f t="shared" si="4"/>
        <v>8.0235941027044649E-2</v>
      </c>
      <c r="K45" s="181">
        <f t="shared" si="0"/>
        <v>18811</v>
      </c>
      <c r="P45" s="194"/>
    </row>
    <row r="46" spans="2:16" x14ac:dyDescent="0.2">
      <c r="B46" s="181" t="s">
        <v>217</v>
      </c>
      <c r="C46" s="181">
        <v>1322</v>
      </c>
      <c r="D46" s="181">
        <v>522</v>
      </c>
      <c r="E46" s="181">
        <f t="shared" si="1"/>
        <v>1844</v>
      </c>
      <c r="F46" s="182">
        <f t="shared" si="2"/>
        <v>2.6442204281801628E-2</v>
      </c>
      <c r="G46" s="181">
        <v>4287</v>
      </c>
      <c r="H46" s="181">
        <v>236</v>
      </c>
      <c r="I46" s="181">
        <f t="shared" si="3"/>
        <v>4523</v>
      </c>
      <c r="J46" s="182">
        <f t="shared" si="4"/>
        <v>2.7819636739388497E-2</v>
      </c>
      <c r="K46" s="181">
        <f t="shared" si="0"/>
        <v>6367</v>
      </c>
      <c r="P46" s="194"/>
    </row>
    <row r="47" spans="2:16" x14ac:dyDescent="0.2">
      <c r="B47" s="181" t="s">
        <v>218</v>
      </c>
      <c r="C47" s="181">
        <v>502</v>
      </c>
      <c r="D47" s="181">
        <v>246</v>
      </c>
      <c r="E47" s="181">
        <f t="shared" si="1"/>
        <v>748</v>
      </c>
      <c r="F47" s="182">
        <f t="shared" si="2"/>
        <v>1.0726013450535584E-2</v>
      </c>
      <c r="G47" s="181">
        <v>1461</v>
      </c>
      <c r="H47" s="181">
        <v>97</v>
      </c>
      <c r="I47" s="181">
        <f t="shared" si="3"/>
        <v>1558</v>
      </c>
      <c r="J47" s="182">
        <f t="shared" si="4"/>
        <v>9.5827977094776213E-3</v>
      </c>
      <c r="K47" s="181">
        <f t="shared" si="0"/>
        <v>2306</v>
      </c>
      <c r="P47" s="194"/>
    </row>
    <row r="48" spans="2:16" x14ac:dyDescent="0.2">
      <c r="B48" s="181" t="s">
        <v>219</v>
      </c>
      <c r="C48" s="181">
        <v>2547</v>
      </c>
      <c r="D48" s="181">
        <v>1452</v>
      </c>
      <c r="E48" s="181">
        <f t="shared" si="1"/>
        <v>3999</v>
      </c>
      <c r="F48" s="182">
        <f t="shared" si="2"/>
        <v>5.7344021107876737E-2</v>
      </c>
      <c r="G48" s="181">
        <v>8314</v>
      </c>
      <c r="H48" s="181">
        <v>466</v>
      </c>
      <c r="I48" s="181">
        <f t="shared" si="3"/>
        <v>8780</v>
      </c>
      <c r="J48" s="182">
        <f t="shared" si="4"/>
        <v>5.4003186064963744E-2</v>
      </c>
      <c r="K48" s="181">
        <f t="shared" si="0"/>
        <v>12779</v>
      </c>
      <c r="P48" s="194"/>
    </row>
    <row r="49" spans="2:16" x14ac:dyDescent="0.2">
      <c r="B49" s="183" t="s">
        <v>66</v>
      </c>
      <c r="C49" s="181">
        <f t="shared" ref="C49:H49" si="5">SUM(C11:C48)</f>
        <v>47077</v>
      </c>
      <c r="D49" s="181">
        <f t="shared" si="5"/>
        <v>22660</v>
      </c>
      <c r="E49" s="183">
        <f t="shared" ref="E49" si="6">C49+D49</f>
        <v>69737</v>
      </c>
      <c r="F49" s="185">
        <f t="shared" ref="F49" si="7">E49/$E$49</f>
        <v>1</v>
      </c>
      <c r="G49" s="181">
        <f t="shared" si="5"/>
        <v>153862</v>
      </c>
      <c r="H49" s="181">
        <f t="shared" si="5"/>
        <v>8721</v>
      </c>
      <c r="I49" s="183">
        <f t="shared" ref="I49" si="8">G49+H49</f>
        <v>162583</v>
      </c>
      <c r="J49" s="185">
        <f t="shared" ref="J49" si="9">I49/$I$49</f>
        <v>1</v>
      </c>
      <c r="K49" s="183">
        <f t="shared" ref="K49:K50" si="10">E49+I49</f>
        <v>232320</v>
      </c>
      <c r="P49" s="194"/>
    </row>
    <row r="50" spans="2:16" ht="25.5" customHeight="1" x14ac:dyDescent="0.2">
      <c r="B50" s="195" t="s">
        <v>82</v>
      </c>
      <c r="C50" s="196">
        <f>+C49/$K$49</f>
        <v>0.20263860192837466</v>
      </c>
      <c r="D50" s="196">
        <f>+D49/$K$49</f>
        <v>9.7537878787878785E-2</v>
      </c>
      <c r="E50" s="213">
        <f>C50+D50</f>
        <v>0.30017648071625347</v>
      </c>
      <c r="F50" s="197"/>
      <c r="G50" s="196">
        <f>+G49/$K$49</f>
        <v>0.66228477961432508</v>
      </c>
      <c r="H50" s="196">
        <f>+H49/$K$49</f>
        <v>3.7538739669421485E-2</v>
      </c>
      <c r="I50" s="197">
        <f>G50+H50</f>
        <v>0.69982351928374653</v>
      </c>
      <c r="J50" s="197"/>
      <c r="K50" s="197">
        <f t="shared" si="10"/>
        <v>1</v>
      </c>
    </row>
    <row r="51" spans="2:16" x14ac:dyDescent="0.2">
      <c r="B51" s="188"/>
      <c r="C51" s="201"/>
      <c r="D51" s="201"/>
      <c r="E51" s="201"/>
      <c r="F51" s="201"/>
      <c r="G51" s="201"/>
      <c r="H51" s="201"/>
      <c r="I51" s="201"/>
      <c r="J51" s="201"/>
      <c r="K51" s="201"/>
    </row>
    <row r="52" spans="2:16" ht="12.75" x14ac:dyDescent="0.2">
      <c r="B52" s="421" t="s">
        <v>104</v>
      </c>
      <c r="C52" s="421"/>
      <c r="D52" s="421"/>
      <c r="E52" s="421"/>
      <c r="F52" s="421"/>
      <c r="G52" s="421"/>
      <c r="H52" s="421"/>
      <c r="I52" s="421"/>
      <c r="J52" s="421"/>
      <c r="K52" s="421"/>
    </row>
    <row r="53" spans="2:16" ht="12.75" x14ac:dyDescent="0.2">
      <c r="B53" s="434" t="str">
        <f>'Solicitudes Regiones'!$B$6:$P$6</f>
        <v>Acumuladas de julio de 2008 a mayo de 2018</v>
      </c>
      <c r="C53" s="434"/>
      <c r="D53" s="434"/>
      <c r="E53" s="434"/>
      <c r="F53" s="434"/>
      <c r="G53" s="434"/>
      <c r="H53" s="434"/>
      <c r="I53" s="434"/>
      <c r="J53" s="434"/>
      <c r="K53" s="434"/>
    </row>
    <row r="54" spans="2:16" x14ac:dyDescent="0.2">
      <c r="B54" s="188"/>
      <c r="C54" s="201"/>
      <c r="D54" s="201"/>
      <c r="E54" s="201"/>
      <c r="F54" s="201"/>
      <c r="G54" s="201"/>
      <c r="H54" s="201"/>
      <c r="I54" s="201"/>
      <c r="J54" s="201"/>
      <c r="K54" s="201"/>
    </row>
    <row r="55" spans="2:16" ht="15" customHeight="1" x14ac:dyDescent="0.2">
      <c r="B55" s="450" t="s">
        <v>83</v>
      </c>
      <c r="C55" s="451"/>
      <c r="D55" s="451"/>
      <c r="E55" s="451"/>
      <c r="F55" s="451"/>
      <c r="G55" s="451"/>
      <c r="H55" s="451"/>
      <c r="I55" s="451"/>
      <c r="J55" s="451"/>
      <c r="K55" s="452"/>
      <c r="L55" s="202"/>
    </row>
    <row r="56" spans="2:16" ht="15" customHeight="1" x14ac:dyDescent="0.2">
      <c r="B56" s="449" t="s">
        <v>74</v>
      </c>
      <c r="C56" s="449" t="s">
        <v>2</v>
      </c>
      <c r="D56" s="449"/>
      <c r="E56" s="449"/>
      <c r="F56" s="449"/>
      <c r="G56" s="449"/>
      <c r="H56" s="449"/>
      <c r="I56" s="449"/>
      <c r="J56" s="449"/>
      <c r="K56" s="449"/>
    </row>
    <row r="57" spans="2:16" ht="24" x14ac:dyDescent="0.2">
      <c r="B57" s="449"/>
      <c r="C57" s="186" t="s">
        <v>75</v>
      </c>
      <c r="D57" s="186" t="s">
        <v>76</v>
      </c>
      <c r="E57" s="186" t="s">
        <v>77</v>
      </c>
      <c r="F57" s="186" t="s">
        <v>78</v>
      </c>
      <c r="G57" s="186" t="s">
        <v>8</v>
      </c>
      <c r="H57" s="186" t="s">
        <v>79</v>
      </c>
      <c r="I57" s="186" t="s">
        <v>80</v>
      </c>
      <c r="J57" s="186" t="s">
        <v>81</v>
      </c>
      <c r="K57" s="187" t="s">
        <v>46</v>
      </c>
    </row>
    <row r="58" spans="2:16" x14ac:dyDescent="0.2">
      <c r="B58" s="181" t="s">
        <v>56</v>
      </c>
      <c r="C58" s="181">
        <v>7465</v>
      </c>
      <c r="D58" s="181">
        <v>3165</v>
      </c>
      <c r="E58" s="181">
        <f>C58+D58</f>
        <v>10630</v>
      </c>
      <c r="F58" s="182">
        <f>E58/$E$96</f>
        <v>0.1901507969160868</v>
      </c>
      <c r="G58" s="181">
        <v>21536</v>
      </c>
      <c r="H58" s="181">
        <v>1440</v>
      </c>
      <c r="I58" s="181">
        <f>G58+H58</f>
        <v>22976</v>
      </c>
      <c r="J58" s="182">
        <f>I58/$I$96</f>
        <v>0.17357800660285419</v>
      </c>
      <c r="K58" s="181">
        <f t="shared" ref="K58:K95" si="11">E58+I58</f>
        <v>33606</v>
      </c>
    </row>
    <row r="59" spans="2:16" x14ac:dyDescent="0.2">
      <c r="B59" s="181" t="s">
        <v>183</v>
      </c>
      <c r="C59" s="181">
        <v>736</v>
      </c>
      <c r="D59" s="181">
        <v>257</v>
      </c>
      <c r="E59" s="181">
        <f t="shared" ref="E59:E95" si="12">C59+D59</f>
        <v>993</v>
      </c>
      <c r="F59" s="182">
        <f t="shared" ref="F59:F95" si="13">E59/$E$96</f>
        <v>1.7762910756131154E-2</v>
      </c>
      <c r="G59" s="181">
        <v>1805</v>
      </c>
      <c r="H59" s="181">
        <v>103</v>
      </c>
      <c r="I59" s="181">
        <f t="shared" ref="I59:I95" si="14">G59+H59</f>
        <v>1908</v>
      </c>
      <c r="J59" s="182">
        <f t="shared" ref="J59:J95" si="15">I59/$I$96</f>
        <v>1.4414468863085211E-2</v>
      </c>
      <c r="K59" s="181">
        <f t="shared" si="11"/>
        <v>2901</v>
      </c>
    </row>
    <row r="60" spans="2:16" x14ac:dyDescent="0.2">
      <c r="B60" s="181" t="s">
        <v>184</v>
      </c>
      <c r="C60" s="181">
        <v>538</v>
      </c>
      <c r="D60" s="181">
        <v>119</v>
      </c>
      <c r="E60" s="181">
        <f t="shared" si="12"/>
        <v>657</v>
      </c>
      <c r="F60" s="182">
        <f t="shared" si="13"/>
        <v>1.1752499865839042E-2</v>
      </c>
      <c r="G60" s="181">
        <v>1162</v>
      </c>
      <c r="H60" s="181">
        <v>49</v>
      </c>
      <c r="I60" s="181">
        <f t="shared" si="14"/>
        <v>1211</v>
      </c>
      <c r="J60" s="182">
        <f t="shared" si="15"/>
        <v>9.1488059712768292E-3</v>
      </c>
      <c r="K60" s="181">
        <f t="shared" si="11"/>
        <v>1868</v>
      </c>
    </row>
    <row r="61" spans="2:16" x14ac:dyDescent="0.2">
      <c r="B61" s="181" t="s">
        <v>185</v>
      </c>
      <c r="C61" s="181">
        <v>6868</v>
      </c>
      <c r="D61" s="181">
        <v>2120</v>
      </c>
      <c r="E61" s="181">
        <f t="shared" si="12"/>
        <v>8988</v>
      </c>
      <c r="F61" s="182">
        <f t="shared" si="13"/>
        <v>0.16077849131531402</v>
      </c>
      <c r="G61" s="181">
        <v>21287</v>
      </c>
      <c r="H61" s="181">
        <v>1021</v>
      </c>
      <c r="I61" s="181">
        <f t="shared" si="14"/>
        <v>22308</v>
      </c>
      <c r="J61" s="182">
        <f t="shared" si="15"/>
        <v>0.16853143155015979</v>
      </c>
      <c r="K61" s="181">
        <f t="shared" si="11"/>
        <v>31296</v>
      </c>
    </row>
    <row r="62" spans="2:16" x14ac:dyDescent="0.2">
      <c r="B62" s="181" t="s">
        <v>186</v>
      </c>
      <c r="C62" s="181">
        <v>89</v>
      </c>
      <c r="D62" s="181">
        <v>38</v>
      </c>
      <c r="E62" s="181">
        <f t="shared" si="12"/>
        <v>127</v>
      </c>
      <c r="F62" s="182">
        <f t="shared" si="13"/>
        <v>2.2717922115092215E-3</v>
      </c>
      <c r="G62" s="181">
        <v>168</v>
      </c>
      <c r="H62" s="181">
        <v>22</v>
      </c>
      <c r="I62" s="181">
        <f t="shared" si="14"/>
        <v>190</v>
      </c>
      <c r="J62" s="182">
        <f t="shared" si="15"/>
        <v>1.4354030838502044E-3</v>
      </c>
      <c r="K62" s="181">
        <f t="shared" si="11"/>
        <v>317</v>
      </c>
    </row>
    <row r="63" spans="2:16" x14ac:dyDescent="0.2">
      <c r="B63" s="181" t="s">
        <v>187</v>
      </c>
      <c r="C63" s="181">
        <v>1222</v>
      </c>
      <c r="D63" s="181">
        <v>350</v>
      </c>
      <c r="E63" s="181">
        <f t="shared" si="12"/>
        <v>1572</v>
      </c>
      <c r="F63" s="182">
        <f t="shared" si="13"/>
        <v>2.8120136665295243E-2</v>
      </c>
      <c r="G63" s="181">
        <v>4629</v>
      </c>
      <c r="H63" s="181">
        <v>251</v>
      </c>
      <c r="I63" s="181">
        <f t="shared" si="14"/>
        <v>4880</v>
      </c>
      <c r="J63" s="182">
        <f t="shared" si="15"/>
        <v>3.6867194995731566E-2</v>
      </c>
      <c r="K63" s="181">
        <f t="shared" si="11"/>
        <v>6452</v>
      </c>
    </row>
    <row r="64" spans="2:16" x14ac:dyDescent="0.2">
      <c r="B64" s="181" t="s">
        <v>188</v>
      </c>
      <c r="C64" s="181">
        <v>141</v>
      </c>
      <c r="D64" s="181">
        <v>35</v>
      </c>
      <c r="E64" s="181">
        <f t="shared" si="12"/>
        <v>176</v>
      </c>
      <c r="F64" s="182">
        <f t="shared" si="13"/>
        <v>3.1483104663434878E-3</v>
      </c>
      <c r="G64" s="181">
        <v>651</v>
      </c>
      <c r="H64" s="181">
        <v>32</v>
      </c>
      <c r="I64" s="181">
        <f t="shared" si="14"/>
        <v>683</v>
      </c>
      <c r="J64" s="182">
        <f t="shared" si="15"/>
        <v>5.1598963487878395E-3</v>
      </c>
      <c r="K64" s="181">
        <f t="shared" si="11"/>
        <v>859</v>
      </c>
    </row>
    <row r="65" spans="2:11" x14ac:dyDescent="0.2">
      <c r="B65" s="181" t="s">
        <v>189</v>
      </c>
      <c r="C65" s="181">
        <v>319</v>
      </c>
      <c r="D65" s="181">
        <v>93</v>
      </c>
      <c r="E65" s="181">
        <f t="shared" si="12"/>
        <v>412</v>
      </c>
      <c r="F65" s="182">
        <f t="shared" si="13"/>
        <v>7.3699085916677102E-3</v>
      </c>
      <c r="G65" s="181">
        <v>1250</v>
      </c>
      <c r="H65" s="181">
        <v>58</v>
      </c>
      <c r="I65" s="181">
        <f t="shared" si="14"/>
        <v>1308</v>
      </c>
      <c r="J65" s="182">
        <f t="shared" si="15"/>
        <v>9.8816170193477219E-3</v>
      </c>
      <c r="K65" s="181">
        <f t="shared" si="11"/>
        <v>1720</v>
      </c>
    </row>
    <row r="66" spans="2:11" x14ac:dyDescent="0.2">
      <c r="B66" s="181" t="s">
        <v>190</v>
      </c>
      <c r="C66" s="181">
        <v>150</v>
      </c>
      <c r="D66" s="181">
        <v>53</v>
      </c>
      <c r="E66" s="181">
        <f t="shared" si="12"/>
        <v>203</v>
      </c>
      <c r="F66" s="182">
        <f t="shared" si="13"/>
        <v>3.6312899128848183E-3</v>
      </c>
      <c r="G66" s="181">
        <v>354</v>
      </c>
      <c r="H66" s="181">
        <v>30</v>
      </c>
      <c r="I66" s="181">
        <f t="shared" si="14"/>
        <v>384</v>
      </c>
      <c r="J66" s="182">
        <f t="shared" si="15"/>
        <v>2.901025179991992E-3</v>
      </c>
      <c r="K66" s="181">
        <f t="shared" si="11"/>
        <v>587</v>
      </c>
    </row>
    <row r="67" spans="2:11" x14ac:dyDescent="0.2">
      <c r="B67" s="181" t="s">
        <v>191</v>
      </c>
      <c r="C67" s="181">
        <v>1536</v>
      </c>
      <c r="D67" s="181">
        <v>519</v>
      </c>
      <c r="E67" s="181">
        <f t="shared" si="12"/>
        <v>2055</v>
      </c>
      <c r="F67" s="182">
        <f t="shared" si="13"/>
        <v>3.6760102320090159E-2</v>
      </c>
      <c r="G67" s="181">
        <v>4299</v>
      </c>
      <c r="H67" s="181">
        <v>289</v>
      </c>
      <c r="I67" s="181">
        <f t="shared" si="14"/>
        <v>4588</v>
      </c>
      <c r="J67" s="182">
        <f t="shared" si="15"/>
        <v>3.4661207098445987E-2</v>
      </c>
      <c r="K67" s="181">
        <f t="shared" si="11"/>
        <v>6643</v>
      </c>
    </row>
    <row r="68" spans="2:11" x14ac:dyDescent="0.2">
      <c r="B68" s="181" t="s">
        <v>192</v>
      </c>
      <c r="C68" s="181">
        <v>530</v>
      </c>
      <c r="D68" s="181">
        <v>200</v>
      </c>
      <c r="E68" s="181">
        <f t="shared" si="12"/>
        <v>730</v>
      </c>
      <c r="F68" s="182">
        <f t="shared" si="13"/>
        <v>1.3058333184265603E-2</v>
      </c>
      <c r="G68" s="181">
        <v>1253</v>
      </c>
      <c r="H68" s="181">
        <v>113</v>
      </c>
      <c r="I68" s="181">
        <f t="shared" si="14"/>
        <v>1366</v>
      </c>
      <c r="J68" s="182">
        <f t="shared" si="15"/>
        <v>1.0319792697575679E-2</v>
      </c>
      <c r="K68" s="181">
        <f t="shared" si="11"/>
        <v>2096</v>
      </c>
    </row>
    <row r="69" spans="2:11" x14ac:dyDescent="0.2">
      <c r="B69" s="181" t="s">
        <v>193</v>
      </c>
      <c r="C69" s="181">
        <v>310</v>
      </c>
      <c r="D69" s="181">
        <v>89</v>
      </c>
      <c r="E69" s="181">
        <f t="shared" si="12"/>
        <v>399</v>
      </c>
      <c r="F69" s="182">
        <f t="shared" si="13"/>
        <v>7.1373629322218843E-3</v>
      </c>
      <c r="G69" s="181">
        <v>1064</v>
      </c>
      <c r="H69" s="181">
        <v>54</v>
      </c>
      <c r="I69" s="181">
        <f t="shared" si="14"/>
        <v>1118</v>
      </c>
      <c r="J69" s="182">
        <f t="shared" si="15"/>
        <v>8.446213935497519E-3</v>
      </c>
      <c r="K69" s="181">
        <f t="shared" si="11"/>
        <v>1517</v>
      </c>
    </row>
    <row r="70" spans="2:11" x14ac:dyDescent="0.2">
      <c r="B70" s="181" t="s">
        <v>194</v>
      </c>
      <c r="C70" s="181">
        <v>2226</v>
      </c>
      <c r="D70" s="181">
        <v>933</v>
      </c>
      <c r="E70" s="181">
        <f t="shared" si="12"/>
        <v>3159</v>
      </c>
      <c r="F70" s="182">
        <f t="shared" si="13"/>
        <v>5.650859524533567E-2</v>
      </c>
      <c r="G70" s="181">
        <v>7283</v>
      </c>
      <c r="H70" s="181">
        <v>456</v>
      </c>
      <c r="I70" s="181">
        <f t="shared" si="14"/>
        <v>7739</v>
      </c>
      <c r="J70" s="182">
        <f t="shared" si="15"/>
        <v>5.8466234031140693E-2</v>
      </c>
      <c r="K70" s="181">
        <f t="shared" si="11"/>
        <v>10898</v>
      </c>
    </row>
    <row r="71" spans="2:11" x14ac:dyDescent="0.2">
      <c r="B71" s="181" t="s">
        <v>195</v>
      </c>
      <c r="C71" s="181">
        <v>808</v>
      </c>
      <c r="D71" s="181">
        <v>222</v>
      </c>
      <c r="E71" s="181">
        <f t="shared" si="12"/>
        <v>1030</v>
      </c>
      <c r="F71" s="182">
        <f t="shared" si="13"/>
        <v>1.8424771479169277E-2</v>
      </c>
      <c r="G71" s="181">
        <v>1745</v>
      </c>
      <c r="H71" s="181">
        <v>111</v>
      </c>
      <c r="I71" s="181">
        <f t="shared" si="14"/>
        <v>1856</v>
      </c>
      <c r="J71" s="182">
        <f t="shared" si="15"/>
        <v>1.4021621703294627E-2</v>
      </c>
      <c r="K71" s="181">
        <f t="shared" si="11"/>
        <v>2886</v>
      </c>
    </row>
    <row r="72" spans="2:11" x14ac:dyDescent="0.2">
      <c r="B72" s="181" t="s">
        <v>196</v>
      </c>
      <c r="C72" s="181">
        <v>519</v>
      </c>
      <c r="D72" s="181">
        <v>102</v>
      </c>
      <c r="E72" s="181">
        <f t="shared" si="12"/>
        <v>621</v>
      </c>
      <c r="F72" s="182">
        <f t="shared" si="13"/>
        <v>1.1108527270450601E-2</v>
      </c>
      <c r="G72" s="181">
        <v>1243</v>
      </c>
      <c r="H72" s="181">
        <v>48</v>
      </c>
      <c r="I72" s="181">
        <f t="shared" si="14"/>
        <v>1291</v>
      </c>
      <c r="J72" s="182">
        <f t="shared" si="15"/>
        <v>9.7531862171084931E-3</v>
      </c>
      <c r="K72" s="181">
        <f t="shared" si="11"/>
        <v>1912</v>
      </c>
    </row>
    <row r="73" spans="2:11" x14ac:dyDescent="0.2">
      <c r="B73" s="181" t="s">
        <v>197</v>
      </c>
      <c r="C73" s="181">
        <v>1320</v>
      </c>
      <c r="D73" s="181">
        <v>429</v>
      </c>
      <c r="E73" s="181">
        <f t="shared" si="12"/>
        <v>1749</v>
      </c>
      <c r="F73" s="182">
        <f t="shared" si="13"/>
        <v>3.1286335259288409E-2</v>
      </c>
      <c r="G73" s="181">
        <v>5903</v>
      </c>
      <c r="H73" s="181">
        <v>306</v>
      </c>
      <c r="I73" s="181">
        <f t="shared" si="14"/>
        <v>6209</v>
      </c>
      <c r="J73" s="182">
        <f t="shared" si="15"/>
        <v>4.69074618296101E-2</v>
      </c>
      <c r="K73" s="181">
        <f t="shared" si="11"/>
        <v>7958</v>
      </c>
    </row>
    <row r="74" spans="2:11" x14ac:dyDescent="0.2">
      <c r="B74" s="181" t="s">
        <v>198</v>
      </c>
      <c r="C74" s="181">
        <v>580</v>
      </c>
      <c r="D74" s="181">
        <v>147</v>
      </c>
      <c r="E74" s="181">
        <f t="shared" si="12"/>
        <v>727</v>
      </c>
      <c r="F74" s="182">
        <f t="shared" si="13"/>
        <v>1.3004668801316566E-2</v>
      </c>
      <c r="G74" s="181">
        <v>2067</v>
      </c>
      <c r="H74" s="181">
        <v>95</v>
      </c>
      <c r="I74" s="181">
        <f t="shared" si="14"/>
        <v>2162</v>
      </c>
      <c r="J74" s="182">
        <f t="shared" si="15"/>
        <v>1.6333376143600746E-2</v>
      </c>
      <c r="K74" s="181">
        <f t="shared" si="11"/>
        <v>2889</v>
      </c>
    </row>
    <row r="75" spans="2:11" x14ac:dyDescent="0.2">
      <c r="B75" s="181" t="s">
        <v>199</v>
      </c>
      <c r="C75" s="181">
        <v>396</v>
      </c>
      <c r="D75" s="181">
        <v>190</v>
      </c>
      <c r="E75" s="181">
        <f t="shared" si="12"/>
        <v>586</v>
      </c>
      <c r="F75" s="182">
        <f t="shared" si="13"/>
        <v>1.048244280271184E-2</v>
      </c>
      <c r="G75" s="181">
        <v>1406</v>
      </c>
      <c r="H75" s="181">
        <v>85</v>
      </c>
      <c r="I75" s="181">
        <f t="shared" si="14"/>
        <v>1491</v>
      </c>
      <c r="J75" s="182">
        <f t="shared" si="15"/>
        <v>1.1264136831687655E-2</v>
      </c>
      <c r="K75" s="181">
        <f t="shared" si="11"/>
        <v>2077</v>
      </c>
    </row>
    <row r="76" spans="2:11" x14ac:dyDescent="0.2">
      <c r="B76" s="181" t="s">
        <v>200</v>
      </c>
      <c r="C76" s="181">
        <v>34</v>
      </c>
      <c r="D76" s="181">
        <v>3</v>
      </c>
      <c r="E76" s="181">
        <f t="shared" si="12"/>
        <v>37</v>
      </c>
      <c r="F76" s="182">
        <f t="shared" si="13"/>
        <v>6.6186072303811962E-4</v>
      </c>
      <c r="G76" s="181">
        <v>41</v>
      </c>
      <c r="H76" s="181">
        <v>1</v>
      </c>
      <c r="I76" s="181">
        <f t="shared" si="14"/>
        <v>42</v>
      </c>
      <c r="J76" s="182">
        <f t="shared" si="15"/>
        <v>3.1729962906162413E-4</v>
      </c>
      <c r="K76" s="181">
        <f t="shared" si="11"/>
        <v>79</v>
      </c>
    </row>
    <row r="77" spans="2:11" x14ac:dyDescent="0.2">
      <c r="B77" s="181" t="s">
        <v>201</v>
      </c>
      <c r="C77" s="181">
        <v>661</v>
      </c>
      <c r="D77" s="181">
        <v>183</v>
      </c>
      <c r="E77" s="181">
        <f t="shared" si="12"/>
        <v>844</v>
      </c>
      <c r="F77" s="182">
        <f t="shared" si="13"/>
        <v>1.5097579736328998E-2</v>
      </c>
      <c r="G77" s="181">
        <v>1840</v>
      </c>
      <c r="H77" s="181">
        <v>68</v>
      </c>
      <c r="I77" s="181">
        <f t="shared" si="14"/>
        <v>1908</v>
      </c>
      <c r="J77" s="182">
        <f t="shared" si="15"/>
        <v>1.4414468863085211E-2</v>
      </c>
      <c r="K77" s="181">
        <f t="shared" si="11"/>
        <v>2752</v>
      </c>
    </row>
    <row r="78" spans="2:11" x14ac:dyDescent="0.2">
      <c r="B78" s="181" t="s">
        <v>202</v>
      </c>
      <c r="C78" s="181">
        <v>744</v>
      </c>
      <c r="D78" s="181">
        <v>273</v>
      </c>
      <c r="E78" s="181">
        <f t="shared" si="12"/>
        <v>1017</v>
      </c>
      <c r="F78" s="182">
        <f t="shared" si="13"/>
        <v>1.8192225819723448E-2</v>
      </c>
      <c r="G78" s="181">
        <v>2053</v>
      </c>
      <c r="H78" s="181">
        <v>101</v>
      </c>
      <c r="I78" s="181">
        <f t="shared" si="14"/>
        <v>2154</v>
      </c>
      <c r="J78" s="182">
        <f t="shared" si="15"/>
        <v>1.6272938119017581E-2</v>
      </c>
      <c r="K78" s="181">
        <f t="shared" si="11"/>
        <v>3171</v>
      </c>
    </row>
    <row r="79" spans="2:11" x14ac:dyDescent="0.2">
      <c r="B79" s="181" t="s">
        <v>203</v>
      </c>
      <c r="C79" s="181">
        <v>2102</v>
      </c>
      <c r="D79" s="181">
        <v>687</v>
      </c>
      <c r="E79" s="181">
        <f t="shared" si="12"/>
        <v>2789</v>
      </c>
      <c r="F79" s="182">
        <f t="shared" si="13"/>
        <v>4.9889988014954471E-2</v>
      </c>
      <c r="G79" s="181">
        <v>6874</v>
      </c>
      <c r="H79" s="181">
        <v>352</v>
      </c>
      <c r="I79" s="181">
        <f t="shared" si="14"/>
        <v>7226</v>
      </c>
      <c r="J79" s="182">
        <f t="shared" si="15"/>
        <v>5.4590645704745137E-2</v>
      </c>
      <c r="K79" s="181">
        <f t="shared" si="11"/>
        <v>10015</v>
      </c>
    </row>
    <row r="80" spans="2:11" x14ac:dyDescent="0.2">
      <c r="B80" s="181" t="s">
        <v>204</v>
      </c>
      <c r="C80" s="181">
        <v>1186</v>
      </c>
      <c r="D80" s="181">
        <v>396</v>
      </c>
      <c r="E80" s="181">
        <f t="shared" si="12"/>
        <v>1582</v>
      </c>
      <c r="F80" s="182">
        <f t="shared" si="13"/>
        <v>2.8299017941792032E-2</v>
      </c>
      <c r="G80" s="181">
        <v>2602</v>
      </c>
      <c r="H80" s="181">
        <v>148</v>
      </c>
      <c r="I80" s="181">
        <f t="shared" si="14"/>
        <v>2750</v>
      </c>
      <c r="J80" s="182">
        <f t="shared" si="15"/>
        <v>2.0775570950463482E-2</v>
      </c>
      <c r="K80" s="181">
        <f t="shared" si="11"/>
        <v>4332</v>
      </c>
    </row>
    <row r="81" spans="2:11" x14ac:dyDescent="0.2">
      <c r="B81" s="181" t="s">
        <v>205</v>
      </c>
      <c r="C81" s="181">
        <v>514</v>
      </c>
      <c r="D81" s="181">
        <v>264</v>
      </c>
      <c r="E81" s="181">
        <f t="shared" si="12"/>
        <v>778</v>
      </c>
      <c r="F81" s="182">
        <f t="shared" si="13"/>
        <v>1.3916963311450191E-2</v>
      </c>
      <c r="G81" s="181">
        <v>1648</v>
      </c>
      <c r="H81" s="181">
        <v>72</v>
      </c>
      <c r="I81" s="181">
        <f t="shared" si="14"/>
        <v>1720</v>
      </c>
      <c r="J81" s="182">
        <f t="shared" si="15"/>
        <v>1.2994175285380797E-2</v>
      </c>
      <c r="K81" s="181">
        <f t="shared" si="11"/>
        <v>2498</v>
      </c>
    </row>
    <row r="82" spans="2:11" x14ac:dyDescent="0.2">
      <c r="B82" s="181" t="s">
        <v>206</v>
      </c>
      <c r="C82" s="181">
        <v>600</v>
      </c>
      <c r="D82" s="181">
        <v>206</v>
      </c>
      <c r="E82" s="181">
        <f t="shared" si="12"/>
        <v>806</v>
      </c>
      <c r="F82" s="182">
        <f t="shared" si="13"/>
        <v>1.4417830885641201E-2</v>
      </c>
      <c r="G82" s="181">
        <v>1759</v>
      </c>
      <c r="H82" s="181">
        <v>92</v>
      </c>
      <c r="I82" s="181">
        <f t="shared" si="14"/>
        <v>1851</v>
      </c>
      <c r="J82" s="182">
        <f t="shared" si="15"/>
        <v>1.3983847937930149E-2</v>
      </c>
      <c r="K82" s="181">
        <f t="shared" si="11"/>
        <v>2657</v>
      </c>
    </row>
    <row r="83" spans="2:11" x14ac:dyDescent="0.2">
      <c r="B83" s="181" t="s">
        <v>207</v>
      </c>
      <c r="C83" s="181">
        <v>179</v>
      </c>
      <c r="D83" s="181">
        <v>68</v>
      </c>
      <c r="E83" s="181">
        <f t="shared" si="12"/>
        <v>247</v>
      </c>
      <c r="F83" s="182">
        <f t="shared" si="13"/>
        <v>4.4183675294706907E-3</v>
      </c>
      <c r="G83" s="181">
        <v>444</v>
      </c>
      <c r="H83" s="181">
        <v>19</v>
      </c>
      <c r="I83" s="181">
        <f t="shared" si="14"/>
        <v>463</v>
      </c>
      <c r="J83" s="182">
        <f t="shared" si="15"/>
        <v>3.4978506727507612E-3</v>
      </c>
      <c r="K83" s="181">
        <f t="shared" si="11"/>
        <v>710</v>
      </c>
    </row>
    <row r="84" spans="2:11" x14ac:dyDescent="0.2">
      <c r="B84" s="181" t="s">
        <v>208</v>
      </c>
      <c r="C84" s="181">
        <v>249</v>
      </c>
      <c r="D84" s="181">
        <v>108</v>
      </c>
      <c r="E84" s="181">
        <f t="shared" si="12"/>
        <v>357</v>
      </c>
      <c r="F84" s="182">
        <f t="shared" si="13"/>
        <v>6.3860615709353703E-3</v>
      </c>
      <c r="G84" s="181">
        <v>844</v>
      </c>
      <c r="H84" s="181">
        <v>34</v>
      </c>
      <c r="I84" s="181">
        <f t="shared" si="14"/>
        <v>878</v>
      </c>
      <c r="J84" s="182">
        <f t="shared" si="15"/>
        <v>6.633073198002523E-3</v>
      </c>
      <c r="K84" s="181">
        <f t="shared" si="11"/>
        <v>1235</v>
      </c>
    </row>
    <row r="85" spans="2:11" x14ac:dyDescent="0.2">
      <c r="B85" s="181" t="s">
        <v>209</v>
      </c>
      <c r="C85" s="181">
        <v>421</v>
      </c>
      <c r="D85" s="181">
        <v>85</v>
      </c>
      <c r="E85" s="181">
        <f t="shared" si="12"/>
        <v>506</v>
      </c>
      <c r="F85" s="182">
        <f t="shared" si="13"/>
        <v>9.0513925907375267E-3</v>
      </c>
      <c r="G85" s="181">
        <v>749</v>
      </c>
      <c r="H85" s="181">
        <v>36</v>
      </c>
      <c r="I85" s="181">
        <f t="shared" si="14"/>
        <v>785</v>
      </c>
      <c r="J85" s="182">
        <f t="shared" si="15"/>
        <v>5.9304811622232128E-3</v>
      </c>
      <c r="K85" s="181">
        <f t="shared" si="11"/>
        <v>1291</v>
      </c>
    </row>
    <row r="86" spans="2:11" x14ac:dyDescent="0.2">
      <c r="B86" s="181" t="s">
        <v>210</v>
      </c>
      <c r="C86" s="181">
        <v>430</v>
      </c>
      <c r="D86" s="181">
        <v>101</v>
      </c>
      <c r="E86" s="181">
        <f t="shared" si="12"/>
        <v>531</v>
      </c>
      <c r="F86" s="182">
        <f t="shared" si="13"/>
        <v>9.4985957819795006E-3</v>
      </c>
      <c r="G86" s="181">
        <v>997</v>
      </c>
      <c r="H86" s="181">
        <v>39</v>
      </c>
      <c r="I86" s="181">
        <f t="shared" si="14"/>
        <v>1036</v>
      </c>
      <c r="J86" s="182">
        <f t="shared" si="15"/>
        <v>7.8267241835200622E-3</v>
      </c>
      <c r="K86" s="181">
        <f t="shared" si="11"/>
        <v>1567</v>
      </c>
    </row>
    <row r="87" spans="2:11" x14ac:dyDescent="0.2">
      <c r="B87" s="181" t="s">
        <v>211</v>
      </c>
      <c r="C87" s="181">
        <v>238</v>
      </c>
      <c r="D87" s="181">
        <v>46</v>
      </c>
      <c r="E87" s="181">
        <f t="shared" si="12"/>
        <v>284</v>
      </c>
      <c r="F87" s="182">
        <f t="shared" si="13"/>
        <v>5.0802282525088099E-3</v>
      </c>
      <c r="G87" s="181">
        <v>589</v>
      </c>
      <c r="H87" s="181">
        <v>24</v>
      </c>
      <c r="I87" s="181">
        <f t="shared" si="14"/>
        <v>613</v>
      </c>
      <c r="J87" s="182">
        <f t="shared" si="15"/>
        <v>4.6310636336851334E-3</v>
      </c>
      <c r="K87" s="181">
        <f t="shared" si="11"/>
        <v>897</v>
      </c>
    </row>
    <row r="88" spans="2:11" x14ac:dyDescent="0.2">
      <c r="B88" s="181" t="s">
        <v>212</v>
      </c>
      <c r="C88" s="181">
        <v>197</v>
      </c>
      <c r="D88" s="181">
        <v>67</v>
      </c>
      <c r="E88" s="181">
        <f t="shared" si="12"/>
        <v>264</v>
      </c>
      <c r="F88" s="182">
        <f t="shared" si="13"/>
        <v>4.7224656995152317E-3</v>
      </c>
      <c r="G88" s="181">
        <v>899</v>
      </c>
      <c r="H88" s="181">
        <v>43</v>
      </c>
      <c r="I88" s="181">
        <f t="shared" si="14"/>
        <v>942</v>
      </c>
      <c r="J88" s="182">
        <f t="shared" si="15"/>
        <v>7.1165773946678555E-3</v>
      </c>
      <c r="K88" s="181">
        <f t="shared" si="11"/>
        <v>1206</v>
      </c>
    </row>
    <row r="89" spans="2:11" x14ac:dyDescent="0.2">
      <c r="B89" s="181" t="s">
        <v>213</v>
      </c>
      <c r="C89" s="181">
        <v>362</v>
      </c>
      <c r="D89" s="181">
        <v>110</v>
      </c>
      <c r="E89" s="181">
        <f t="shared" si="12"/>
        <v>472</v>
      </c>
      <c r="F89" s="182">
        <f t="shared" si="13"/>
        <v>8.4431962506484447E-3</v>
      </c>
      <c r="G89" s="181">
        <v>1258</v>
      </c>
      <c r="H89" s="181">
        <v>42</v>
      </c>
      <c r="I89" s="181">
        <f t="shared" si="14"/>
        <v>1300</v>
      </c>
      <c r="J89" s="182">
        <f t="shared" si="15"/>
        <v>9.8211789947645553E-3</v>
      </c>
      <c r="K89" s="181">
        <f t="shared" si="11"/>
        <v>1772</v>
      </c>
    </row>
    <row r="90" spans="2:11" x14ac:dyDescent="0.2">
      <c r="B90" s="181" t="s">
        <v>214</v>
      </c>
      <c r="C90" s="181">
        <v>139</v>
      </c>
      <c r="D90" s="181">
        <v>42</v>
      </c>
      <c r="E90" s="181">
        <f t="shared" si="12"/>
        <v>181</v>
      </c>
      <c r="F90" s="182">
        <f t="shared" si="13"/>
        <v>3.2377511045918825E-3</v>
      </c>
      <c r="G90" s="181">
        <v>560</v>
      </c>
      <c r="H90" s="181">
        <v>33</v>
      </c>
      <c r="I90" s="181">
        <f t="shared" si="14"/>
        <v>593</v>
      </c>
      <c r="J90" s="182">
        <f t="shared" si="15"/>
        <v>4.479968572227217E-3</v>
      </c>
      <c r="K90" s="181">
        <f t="shared" si="11"/>
        <v>774</v>
      </c>
    </row>
    <row r="91" spans="2:11" x14ac:dyDescent="0.2">
      <c r="B91" s="181" t="s">
        <v>215</v>
      </c>
      <c r="C91" s="181">
        <v>254</v>
      </c>
      <c r="D91" s="181">
        <v>90</v>
      </c>
      <c r="E91" s="181">
        <f t="shared" si="12"/>
        <v>344</v>
      </c>
      <c r="F91" s="182">
        <f t="shared" si="13"/>
        <v>6.1535159114895445E-3</v>
      </c>
      <c r="G91" s="181">
        <v>1226</v>
      </c>
      <c r="H91" s="181">
        <v>42</v>
      </c>
      <c r="I91" s="181">
        <f t="shared" si="14"/>
        <v>1268</v>
      </c>
      <c r="J91" s="182">
        <f t="shared" si="15"/>
        <v>9.5794268964318908E-3</v>
      </c>
      <c r="K91" s="181">
        <f t="shared" si="11"/>
        <v>1612</v>
      </c>
    </row>
    <row r="92" spans="2:11" x14ac:dyDescent="0.2">
      <c r="B92" s="181" t="s">
        <v>216</v>
      </c>
      <c r="C92" s="181">
        <v>3578</v>
      </c>
      <c r="D92" s="181">
        <v>1144</v>
      </c>
      <c r="E92" s="181">
        <f t="shared" si="12"/>
        <v>4722</v>
      </c>
      <c r="F92" s="182">
        <f t="shared" si="13"/>
        <v>8.4467738761783803E-2</v>
      </c>
      <c r="G92" s="181">
        <v>10337</v>
      </c>
      <c r="H92" s="181">
        <v>511</v>
      </c>
      <c r="I92" s="181">
        <f t="shared" si="14"/>
        <v>10848</v>
      </c>
      <c r="J92" s="182">
        <f t="shared" si="15"/>
        <v>8.195396133477377E-2</v>
      </c>
      <c r="K92" s="181">
        <f t="shared" si="11"/>
        <v>15570</v>
      </c>
    </row>
    <row r="93" spans="2:11" x14ac:dyDescent="0.2">
      <c r="B93" s="181" t="s">
        <v>217</v>
      </c>
      <c r="C93" s="181">
        <v>1167</v>
      </c>
      <c r="D93" s="181">
        <v>373</v>
      </c>
      <c r="E93" s="181">
        <f t="shared" si="12"/>
        <v>1540</v>
      </c>
      <c r="F93" s="182">
        <f t="shared" si="13"/>
        <v>2.7547716580505519E-2</v>
      </c>
      <c r="G93" s="181">
        <v>3594</v>
      </c>
      <c r="H93" s="181">
        <v>183</v>
      </c>
      <c r="I93" s="181">
        <f t="shared" si="14"/>
        <v>3777</v>
      </c>
      <c r="J93" s="182">
        <f t="shared" si="15"/>
        <v>2.8534302356327482E-2</v>
      </c>
      <c r="K93" s="181">
        <f t="shared" si="11"/>
        <v>5317</v>
      </c>
    </row>
    <row r="94" spans="2:11" x14ac:dyDescent="0.2">
      <c r="B94" s="181" t="s">
        <v>218</v>
      </c>
      <c r="C94" s="181">
        <v>460</v>
      </c>
      <c r="D94" s="181">
        <v>174</v>
      </c>
      <c r="E94" s="181">
        <f t="shared" si="12"/>
        <v>634</v>
      </c>
      <c r="F94" s="182">
        <f t="shared" si="13"/>
        <v>1.1341072929896428E-2</v>
      </c>
      <c r="G94" s="181">
        <v>1227</v>
      </c>
      <c r="H94" s="181">
        <v>85</v>
      </c>
      <c r="I94" s="181">
        <f t="shared" si="14"/>
        <v>1312</v>
      </c>
      <c r="J94" s="182">
        <f t="shared" si="15"/>
        <v>9.911836031639306E-3</v>
      </c>
      <c r="K94" s="181">
        <f t="shared" si="11"/>
        <v>1946</v>
      </c>
    </row>
    <row r="95" spans="2:11" x14ac:dyDescent="0.2">
      <c r="B95" s="181" t="s">
        <v>219</v>
      </c>
      <c r="C95" s="181">
        <v>2269</v>
      </c>
      <c r="D95" s="181">
        <v>885</v>
      </c>
      <c r="E95" s="181">
        <f t="shared" si="12"/>
        <v>3154</v>
      </c>
      <c r="F95" s="182">
        <f t="shared" si="13"/>
        <v>5.6419154607087275E-2</v>
      </c>
      <c r="G95" s="181">
        <v>6846</v>
      </c>
      <c r="H95" s="181">
        <v>387</v>
      </c>
      <c r="I95" s="181">
        <f t="shared" si="14"/>
        <v>7233</v>
      </c>
      <c r="J95" s="182">
        <f t="shared" si="15"/>
        <v>5.4643528976255414E-2</v>
      </c>
      <c r="K95" s="181">
        <f t="shared" si="11"/>
        <v>10387</v>
      </c>
    </row>
    <row r="96" spans="2:11" x14ac:dyDescent="0.2">
      <c r="B96" s="183" t="s">
        <v>66</v>
      </c>
      <c r="C96" s="181">
        <f t="shared" ref="C96:H96" si="16">SUM(C58:C95)</f>
        <v>41537</v>
      </c>
      <c r="D96" s="181">
        <f t="shared" si="16"/>
        <v>14366</v>
      </c>
      <c r="E96" s="183">
        <f t="shared" ref="E96" si="17">C96+D96</f>
        <v>55903</v>
      </c>
      <c r="F96" s="185">
        <f t="shared" ref="F96" si="18">E96/$E$96</f>
        <v>1</v>
      </c>
      <c r="G96" s="181">
        <f t="shared" si="16"/>
        <v>125492</v>
      </c>
      <c r="H96" s="181">
        <f t="shared" si="16"/>
        <v>6875</v>
      </c>
      <c r="I96" s="183">
        <f t="shared" ref="I96" si="19">G96+H96</f>
        <v>132367</v>
      </c>
      <c r="J96" s="185">
        <f t="shared" ref="J96" si="20">I96/$I$96</f>
        <v>1</v>
      </c>
      <c r="K96" s="183">
        <f t="shared" ref="K96:K97" si="21">E96+I96</f>
        <v>188270</v>
      </c>
    </row>
    <row r="97" spans="2:11" ht="24" x14ac:dyDescent="0.2">
      <c r="B97" s="195" t="s">
        <v>84</v>
      </c>
      <c r="C97" s="196">
        <f>+C96/$K$96</f>
        <v>0.22062463483295267</v>
      </c>
      <c r="D97" s="196">
        <f>+D96/$K$96</f>
        <v>7.6305306209167686E-2</v>
      </c>
      <c r="E97" s="197">
        <f>C97+D97</f>
        <v>0.29692994104212034</v>
      </c>
      <c r="F97" s="197"/>
      <c r="G97" s="196">
        <f>+G96/$K$96</f>
        <v>0.6665533542253147</v>
      </c>
      <c r="H97" s="196">
        <f>+H96/$K$96</f>
        <v>3.6516704732564936E-2</v>
      </c>
      <c r="I97" s="197">
        <f>G97+H97</f>
        <v>0.70307005895787966</v>
      </c>
      <c r="J97" s="197"/>
      <c r="K97" s="197">
        <f t="shared" si="21"/>
        <v>1</v>
      </c>
    </row>
    <row r="98" spans="2:11" x14ac:dyDescent="0.2">
      <c r="B98" s="188" t="s">
        <v>149</v>
      </c>
    </row>
    <row r="99" spans="2:11" x14ac:dyDescent="0.2">
      <c r="B99" s="188" t="s">
        <v>150</v>
      </c>
    </row>
    <row r="141" spans="2:2" x14ac:dyDescent="0.2">
      <c r="B141" s="189" t="s">
        <v>96</v>
      </c>
    </row>
  </sheetData>
  <mergeCells count="10">
    <mergeCell ref="B56:B57"/>
    <mergeCell ref="C56:K56"/>
    <mergeCell ref="B8:K8"/>
    <mergeCell ref="B9:B10"/>
    <mergeCell ref="C9:K9"/>
    <mergeCell ref="B6:K6"/>
    <mergeCell ref="B5:K5"/>
    <mergeCell ref="B53:K53"/>
    <mergeCell ref="B52:K52"/>
    <mergeCell ref="B55:K55"/>
  </mergeCells>
  <hyperlinks>
    <hyperlink ref="M5" location="'Índice Pensiones Solidarias'!A1" display="Volver Sistema de Pensiones Solidadias"/>
  </hyperlinks>
  <pageMargins left="0.74803149606299213" right="0.74803149606299213" top="0.98425196850393704" bottom="0.98425196850393704" header="0" footer="0"/>
  <pageSetup scale="75" fitToHeight="2" orientation="portrait" r:id="rId1"/>
  <headerFooter alignWithMargins="0"/>
  <rowBreaks count="1" manualBreakCount="1">
    <brk id="55"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Q89"/>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14" width="11.42578125" style="189"/>
    <col min="15" max="15" width="12.42578125" style="189" bestFit="1" customWidth="1"/>
    <col min="16"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270" width="11.42578125" style="189"/>
    <col min="271" max="271" width="12.42578125" style="189" bestFit="1" customWidth="1"/>
    <col min="272"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526" width="11.42578125" style="189"/>
    <col min="527" max="527" width="12.42578125" style="189" bestFit="1" customWidth="1"/>
    <col min="528"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782" width="11.42578125" style="189"/>
    <col min="783" max="783" width="12.42578125" style="189" bestFit="1" customWidth="1"/>
    <col min="784"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038" width="11.42578125" style="189"/>
    <col min="1039" max="1039" width="12.42578125" style="189" bestFit="1" customWidth="1"/>
    <col min="1040"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294" width="11.42578125" style="189"/>
    <col min="1295" max="1295" width="12.42578125" style="189" bestFit="1" customWidth="1"/>
    <col min="1296"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550" width="11.42578125" style="189"/>
    <col min="1551" max="1551" width="12.42578125" style="189" bestFit="1" customWidth="1"/>
    <col min="1552"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1806" width="11.42578125" style="189"/>
    <col min="1807" max="1807" width="12.42578125" style="189" bestFit="1" customWidth="1"/>
    <col min="1808"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062" width="11.42578125" style="189"/>
    <col min="2063" max="2063" width="12.42578125" style="189" bestFit="1" customWidth="1"/>
    <col min="2064"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318" width="11.42578125" style="189"/>
    <col min="2319" max="2319" width="12.42578125" style="189" bestFit="1" customWidth="1"/>
    <col min="2320"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574" width="11.42578125" style="189"/>
    <col min="2575" max="2575" width="12.42578125" style="189" bestFit="1" customWidth="1"/>
    <col min="2576"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2830" width="11.42578125" style="189"/>
    <col min="2831" max="2831" width="12.42578125" style="189" bestFit="1" customWidth="1"/>
    <col min="2832"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086" width="11.42578125" style="189"/>
    <col min="3087" max="3087" width="12.42578125" style="189" bestFit="1" customWidth="1"/>
    <col min="3088"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342" width="11.42578125" style="189"/>
    <col min="3343" max="3343" width="12.42578125" style="189" bestFit="1" customWidth="1"/>
    <col min="3344"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598" width="11.42578125" style="189"/>
    <col min="3599" max="3599" width="12.42578125" style="189" bestFit="1" customWidth="1"/>
    <col min="3600"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3854" width="11.42578125" style="189"/>
    <col min="3855" max="3855" width="12.42578125" style="189" bestFit="1" customWidth="1"/>
    <col min="3856"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110" width="11.42578125" style="189"/>
    <col min="4111" max="4111" width="12.42578125" style="189" bestFit="1" customWidth="1"/>
    <col min="4112"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366" width="11.42578125" style="189"/>
    <col min="4367" max="4367" width="12.42578125" style="189" bestFit="1" customWidth="1"/>
    <col min="4368"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622" width="11.42578125" style="189"/>
    <col min="4623" max="4623" width="12.42578125" style="189" bestFit="1" customWidth="1"/>
    <col min="4624"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4878" width="11.42578125" style="189"/>
    <col min="4879" max="4879" width="12.42578125" style="189" bestFit="1" customWidth="1"/>
    <col min="4880"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134" width="11.42578125" style="189"/>
    <col min="5135" max="5135" width="12.42578125" style="189" bestFit="1" customWidth="1"/>
    <col min="5136"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390" width="11.42578125" style="189"/>
    <col min="5391" max="5391" width="12.42578125" style="189" bestFit="1" customWidth="1"/>
    <col min="5392"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646" width="11.42578125" style="189"/>
    <col min="5647" max="5647" width="12.42578125" style="189" bestFit="1" customWidth="1"/>
    <col min="5648"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5902" width="11.42578125" style="189"/>
    <col min="5903" max="5903" width="12.42578125" style="189" bestFit="1" customWidth="1"/>
    <col min="5904"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158" width="11.42578125" style="189"/>
    <col min="6159" max="6159" width="12.42578125" style="189" bestFit="1" customWidth="1"/>
    <col min="6160"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414" width="11.42578125" style="189"/>
    <col min="6415" max="6415" width="12.42578125" style="189" bestFit="1" customWidth="1"/>
    <col min="6416"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670" width="11.42578125" style="189"/>
    <col min="6671" max="6671" width="12.42578125" style="189" bestFit="1" customWidth="1"/>
    <col min="6672"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6926" width="11.42578125" style="189"/>
    <col min="6927" max="6927" width="12.42578125" style="189" bestFit="1" customWidth="1"/>
    <col min="6928"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182" width="11.42578125" style="189"/>
    <col min="7183" max="7183" width="12.42578125" style="189" bestFit="1" customWidth="1"/>
    <col min="7184"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438" width="11.42578125" style="189"/>
    <col min="7439" max="7439" width="12.42578125" style="189" bestFit="1" customWidth="1"/>
    <col min="7440"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694" width="11.42578125" style="189"/>
    <col min="7695" max="7695" width="12.42578125" style="189" bestFit="1" customWidth="1"/>
    <col min="7696"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7950" width="11.42578125" style="189"/>
    <col min="7951" max="7951" width="12.42578125" style="189" bestFit="1" customWidth="1"/>
    <col min="7952"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206" width="11.42578125" style="189"/>
    <col min="8207" max="8207" width="12.42578125" style="189" bestFit="1" customWidth="1"/>
    <col min="8208"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462" width="11.42578125" style="189"/>
    <col min="8463" max="8463" width="12.42578125" style="189" bestFit="1" customWidth="1"/>
    <col min="8464"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718" width="11.42578125" style="189"/>
    <col min="8719" max="8719" width="12.42578125" style="189" bestFit="1" customWidth="1"/>
    <col min="8720"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8974" width="11.42578125" style="189"/>
    <col min="8975" max="8975" width="12.42578125" style="189" bestFit="1" customWidth="1"/>
    <col min="8976"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230" width="11.42578125" style="189"/>
    <col min="9231" max="9231" width="12.42578125" style="189" bestFit="1" customWidth="1"/>
    <col min="9232"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486" width="11.42578125" style="189"/>
    <col min="9487" max="9487" width="12.42578125" style="189" bestFit="1" customWidth="1"/>
    <col min="9488"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742" width="11.42578125" style="189"/>
    <col min="9743" max="9743" width="12.42578125" style="189" bestFit="1" customWidth="1"/>
    <col min="9744"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9998" width="11.42578125" style="189"/>
    <col min="9999" max="9999" width="12.42578125" style="189" bestFit="1" customWidth="1"/>
    <col min="10000"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254" width="11.42578125" style="189"/>
    <col min="10255" max="10255" width="12.42578125" style="189" bestFit="1" customWidth="1"/>
    <col min="10256"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510" width="11.42578125" style="189"/>
    <col min="10511" max="10511" width="12.42578125" style="189" bestFit="1" customWidth="1"/>
    <col min="10512"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0766" width="11.42578125" style="189"/>
    <col min="10767" max="10767" width="12.42578125" style="189" bestFit="1" customWidth="1"/>
    <col min="10768"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022" width="11.42578125" style="189"/>
    <col min="11023" max="11023" width="12.42578125" style="189" bestFit="1" customWidth="1"/>
    <col min="11024"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278" width="11.42578125" style="189"/>
    <col min="11279" max="11279" width="12.42578125" style="189" bestFit="1" customWidth="1"/>
    <col min="11280"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534" width="11.42578125" style="189"/>
    <col min="11535" max="11535" width="12.42578125" style="189" bestFit="1" customWidth="1"/>
    <col min="11536"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1790" width="11.42578125" style="189"/>
    <col min="11791" max="11791" width="12.42578125" style="189" bestFit="1" customWidth="1"/>
    <col min="11792"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046" width="11.42578125" style="189"/>
    <col min="12047" max="12047" width="12.42578125" style="189" bestFit="1" customWidth="1"/>
    <col min="12048"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302" width="11.42578125" style="189"/>
    <col min="12303" max="12303" width="12.42578125" style="189" bestFit="1" customWidth="1"/>
    <col min="12304"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558" width="11.42578125" style="189"/>
    <col min="12559" max="12559" width="12.42578125" style="189" bestFit="1" customWidth="1"/>
    <col min="12560"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2814" width="11.42578125" style="189"/>
    <col min="12815" max="12815" width="12.42578125" style="189" bestFit="1" customWidth="1"/>
    <col min="12816"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070" width="11.42578125" style="189"/>
    <col min="13071" max="13071" width="12.42578125" style="189" bestFit="1" customWidth="1"/>
    <col min="13072"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326" width="11.42578125" style="189"/>
    <col min="13327" max="13327" width="12.42578125" style="189" bestFit="1" customWidth="1"/>
    <col min="13328"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582" width="11.42578125" style="189"/>
    <col min="13583" max="13583" width="12.42578125" style="189" bestFit="1" customWidth="1"/>
    <col min="13584"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3838" width="11.42578125" style="189"/>
    <col min="13839" max="13839" width="12.42578125" style="189" bestFit="1" customWidth="1"/>
    <col min="13840"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094" width="11.42578125" style="189"/>
    <col min="14095" max="14095" width="12.42578125" style="189" bestFit="1" customWidth="1"/>
    <col min="14096"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350" width="11.42578125" style="189"/>
    <col min="14351" max="14351" width="12.42578125" style="189" bestFit="1" customWidth="1"/>
    <col min="14352"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606" width="11.42578125" style="189"/>
    <col min="14607" max="14607" width="12.42578125" style="189" bestFit="1" customWidth="1"/>
    <col min="14608"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4862" width="11.42578125" style="189"/>
    <col min="14863" max="14863" width="12.42578125" style="189" bestFit="1" customWidth="1"/>
    <col min="14864"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118" width="11.42578125" style="189"/>
    <col min="15119" max="15119" width="12.42578125" style="189" bestFit="1" customWidth="1"/>
    <col min="15120"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374" width="11.42578125" style="189"/>
    <col min="15375" max="15375" width="12.42578125" style="189" bestFit="1" customWidth="1"/>
    <col min="15376"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630" width="11.42578125" style="189"/>
    <col min="15631" max="15631" width="12.42578125" style="189" bestFit="1" customWidth="1"/>
    <col min="15632"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5886" width="11.42578125" style="189"/>
    <col min="15887" max="15887" width="12.42578125" style="189" bestFit="1" customWidth="1"/>
    <col min="15888"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142" width="11.42578125" style="189"/>
    <col min="16143" max="16143" width="12.42578125" style="189" bestFit="1" customWidth="1"/>
    <col min="16144" max="16384" width="11.42578125" style="189"/>
  </cols>
  <sheetData>
    <row r="1" spans="1:17" s="190" customFormat="1" x14ac:dyDescent="0.2">
      <c r="B1" s="203"/>
      <c r="C1" s="203"/>
      <c r="D1" s="203"/>
      <c r="E1" s="203"/>
      <c r="F1" s="203"/>
      <c r="G1" s="203"/>
      <c r="H1" s="203"/>
      <c r="I1" s="203"/>
      <c r="J1" s="203"/>
      <c r="K1" s="203"/>
      <c r="L1" s="203"/>
    </row>
    <row r="2" spans="1:17" s="190" customFormat="1" x14ac:dyDescent="0.2">
      <c r="A2" s="217" t="s">
        <v>121</v>
      </c>
      <c r="B2" s="203"/>
      <c r="C2" s="203"/>
      <c r="D2" s="203"/>
      <c r="E2" s="203"/>
      <c r="F2" s="203"/>
      <c r="G2" s="203"/>
      <c r="H2" s="203"/>
      <c r="I2" s="203"/>
      <c r="K2" s="203"/>
      <c r="L2" s="203"/>
    </row>
    <row r="3" spans="1:17" s="190" customFormat="1" ht="15" x14ac:dyDescent="0.25">
      <c r="A3" s="217" t="s">
        <v>122</v>
      </c>
      <c r="B3" s="203"/>
      <c r="C3" s="203"/>
      <c r="D3" s="203"/>
      <c r="E3" s="203"/>
      <c r="F3" s="203"/>
      <c r="G3" s="203"/>
      <c r="H3" s="203"/>
      <c r="I3" s="203"/>
      <c r="J3" s="374"/>
      <c r="K3" s="203"/>
      <c r="L3" s="203"/>
    </row>
    <row r="4" spans="1:17" s="190" customFormat="1" x14ac:dyDescent="0.2">
      <c r="B4" s="203"/>
      <c r="C4" s="203"/>
      <c r="D4" s="203"/>
      <c r="E4" s="203"/>
      <c r="F4" s="203"/>
      <c r="G4" s="203"/>
      <c r="H4" s="203"/>
      <c r="I4" s="203"/>
      <c r="J4" s="203"/>
      <c r="K4" s="203"/>
      <c r="L4" s="203"/>
    </row>
    <row r="5" spans="1:17" s="190" customFormat="1" ht="12.75" x14ac:dyDescent="0.2">
      <c r="B5" s="421" t="s">
        <v>105</v>
      </c>
      <c r="C5" s="421"/>
      <c r="D5" s="421"/>
      <c r="E5" s="421"/>
      <c r="F5" s="421"/>
      <c r="G5" s="421"/>
      <c r="H5" s="421"/>
      <c r="I5" s="421"/>
      <c r="J5" s="421"/>
      <c r="K5" s="421"/>
      <c r="M5" s="406" t="s">
        <v>599</v>
      </c>
      <c r="O5" s="375"/>
    </row>
    <row r="6" spans="1:17" s="190" customFormat="1" ht="12.75" x14ac:dyDescent="0.2">
      <c r="B6" s="434" t="str">
        <f>'Solicitudes Regiones'!$B$6:$P$6</f>
        <v>Acumuladas de julio de 2008 a mayo de 2018</v>
      </c>
      <c r="C6" s="434"/>
      <c r="D6" s="434"/>
      <c r="E6" s="434"/>
      <c r="F6" s="434"/>
      <c r="G6" s="434"/>
      <c r="H6" s="434"/>
      <c r="I6" s="434"/>
      <c r="J6" s="434"/>
      <c r="K6" s="434"/>
      <c r="L6" s="231"/>
    </row>
    <row r="7" spans="1:17" s="193" customFormat="1" x14ac:dyDescent="0.2">
      <c r="B7" s="191"/>
      <c r="C7" s="192"/>
      <c r="D7" s="192"/>
      <c r="E7" s="192"/>
      <c r="F7" s="192"/>
      <c r="G7" s="192"/>
      <c r="H7" s="192"/>
      <c r="I7" s="192"/>
      <c r="J7" s="192"/>
      <c r="K7" s="192"/>
      <c r="L7" s="192"/>
    </row>
    <row r="8" spans="1:17" ht="15" customHeight="1" x14ac:dyDescent="0.2">
      <c r="B8" s="450" t="s">
        <v>73</v>
      </c>
      <c r="C8" s="451"/>
      <c r="D8" s="451"/>
      <c r="E8" s="451"/>
      <c r="F8" s="451"/>
      <c r="G8" s="451"/>
      <c r="H8" s="451"/>
      <c r="I8" s="451"/>
      <c r="J8" s="451"/>
      <c r="K8" s="452"/>
      <c r="L8" s="208"/>
    </row>
    <row r="9" spans="1:17" ht="20.25" customHeight="1" x14ac:dyDescent="0.2">
      <c r="B9" s="449" t="s">
        <v>74</v>
      </c>
      <c r="C9" s="450" t="s">
        <v>2</v>
      </c>
      <c r="D9" s="451"/>
      <c r="E9" s="451"/>
      <c r="F9" s="451"/>
      <c r="G9" s="451"/>
      <c r="H9" s="451"/>
      <c r="I9" s="451"/>
      <c r="J9" s="451"/>
      <c r="K9" s="452"/>
    </row>
    <row r="10" spans="1:17" ht="24" x14ac:dyDescent="0.2">
      <c r="B10" s="449"/>
      <c r="C10" s="186" t="s">
        <v>75</v>
      </c>
      <c r="D10" s="186" t="s">
        <v>76</v>
      </c>
      <c r="E10" s="186" t="s">
        <v>77</v>
      </c>
      <c r="F10" s="186" t="s">
        <v>78</v>
      </c>
      <c r="G10" s="186" t="s">
        <v>8</v>
      </c>
      <c r="H10" s="186" t="s">
        <v>79</v>
      </c>
      <c r="I10" s="186" t="s">
        <v>80</v>
      </c>
      <c r="J10" s="186" t="s">
        <v>81</v>
      </c>
      <c r="K10" s="247" t="s">
        <v>46</v>
      </c>
    </row>
    <row r="11" spans="1:17" x14ac:dyDescent="0.2">
      <c r="B11" s="183" t="s">
        <v>220</v>
      </c>
      <c r="C11" s="181">
        <v>5206</v>
      </c>
      <c r="D11" s="181">
        <v>2724</v>
      </c>
      <c r="E11" s="181">
        <f>C11+D11</f>
        <v>7930</v>
      </c>
      <c r="F11" s="182">
        <f>E11/$E$44</f>
        <v>0.22181818181818183</v>
      </c>
      <c r="G11" s="181">
        <v>16165</v>
      </c>
      <c r="H11" s="181">
        <v>1408</v>
      </c>
      <c r="I11" s="181">
        <f>G11+H11</f>
        <v>17573</v>
      </c>
      <c r="J11" s="182">
        <f>I11/$I$44</f>
        <v>0.22827414200722246</v>
      </c>
      <c r="K11" s="181">
        <f t="shared" ref="K11:K43" si="0">E11+I11</f>
        <v>25503</v>
      </c>
      <c r="Q11" s="194"/>
    </row>
    <row r="12" spans="1:17" x14ac:dyDescent="0.2">
      <c r="B12" s="183" t="s">
        <v>221</v>
      </c>
      <c r="C12" s="181">
        <v>539</v>
      </c>
      <c r="D12" s="181">
        <v>276</v>
      </c>
      <c r="E12" s="181">
        <f t="shared" ref="E12:E43" si="1">C12+D12</f>
        <v>815</v>
      </c>
      <c r="F12" s="182">
        <f t="shared" ref="F12:F43" si="2">E12/$E$44</f>
        <v>2.2797202797202796E-2</v>
      </c>
      <c r="G12" s="181">
        <v>1714</v>
      </c>
      <c r="H12" s="181">
        <v>104</v>
      </c>
      <c r="I12" s="181">
        <f t="shared" ref="I12:I43" si="3">G12+H12</f>
        <v>1818</v>
      </c>
      <c r="J12" s="182">
        <f t="shared" ref="J12:J43" si="4">I12/$I$44</f>
        <v>2.3615910212777012E-2</v>
      </c>
      <c r="K12" s="181">
        <f t="shared" si="0"/>
        <v>2633</v>
      </c>
      <c r="Q12" s="194"/>
    </row>
    <row r="13" spans="1:17" x14ac:dyDescent="0.2">
      <c r="B13" s="183" t="s">
        <v>222</v>
      </c>
      <c r="C13" s="181">
        <v>728</v>
      </c>
      <c r="D13" s="181">
        <v>307</v>
      </c>
      <c r="E13" s="181">
        <f t="shared" si="1"/>
        <v>1035</v>
      </c>
      <c r="F13" s="182">
        <f t="shared" si="2"/>
        <v>2.8951048951048951E-2</v>
      </c>
      <c r="G13" s="181">
        <v>2204</v>
      </c>
      <c r="H13" s="181">
        <v>152</v>
      </c>
      <c r="I13" s="181">
        <f t="shared" si="3"/>
        <v>2356</v>
      </c>
      <c r="J13" s="182">
        <f t="shared" si="4"/>
        <v>3.0604556909407395E-2</v>
      </c>
      <c r="K13" s="181">
        <f t="shared" si="0"/>
        <v>3391</v>
      </c>
      <c r="Q13" s="194"/>
    </row>
    <row r="14" spans="1:17" x14ac:dyDescent="0.2">
      <c r="B14" s="183" t="s">
        <v>223</v>
      </c>
      <c r="C14" s="181">
        <v>639</v>
      </c>
      <c r="D14" s="181">
        <v>392</v>
      </c>
      <c r="E14" s="181">
        <f t="shared" si="1"/>
        <v>1031</v>
      </c>
      <c r="F14" s="182">
        <f t="shared" si="2"/>
        <v>2.8839160839160841E-2</v>
      </c>
      <c r="G14" s="181">
        <v>1833</v>
      </c>
      <c r="H14" s="181">
        <v>116</v>
      </c>
      <c r="I14" s="181">
        <f t="shared" si="3"/>
        <v>1949</v>
      </c>
      <c r="J14" s="182">
        <f t="shared" si="4"/>
        <v>2.5317606713257643E-2</v>
      </c>
      <c r="K14" s="181">
        <f t="shared" si="0"/>
        <v>2980</v>
      </c>
      <c r="Q14" s="194"/>
    </row>
    <row r="15" spans="1:17" x14ac:dyDescent="0.2">
      <c r="B15" s="183" t="s">
        <v>224</v>
      </c>
      <c r="C15" s="181">
        <v>471</v>
      </c>
      <c r="D15" s="181">
        <v>278</v>
      </c>
      <c r="E15" s="181">
        <f t="shared" si="1"/>
        <v>749</v>
      </c>
      <c r="F15" s="182">
        <f t="shared" si="2"/>
        <v>2.0951048951048951E-2</v>
      </c>
      <c r="G15" s="181">
        <v>1896</v>
      </c>
      <c r="H15" s="181">
        <v>123</v>
      </c>
      <c r="I15" s="181">
        <f t="shared" si="3"/>
        <v>2019</v>
      </c>
      <c r="J15" s="182">
        <f t="shared" si="4"/>
        <v>2.6226910186796914E-2</v>
      </c>
      <c r="K15" s="181">
        <f t="shared" si="0"/>
        <v>2768</v>
      </c>
      <c r="Q15" s="194"/>
    </row>
    <row r="16" spans="1:17" x14ac:dyDescent="0.2">
      <c r="B16" s="183" t="s">
        <v>225</v>
      </c>
      <c r="C16" s="181">
        <v>206</v>
      </c>
      <c r="D16" s="181">
        <v>143</v>
      </c>
      <c r="E16" s="181">
        <f t="shared" si="1"/>
        <v>349</v>
      </c>
      <c r="F16" s="182">
        <f t="shared" si="2"/>
        <v>9.7622377622377625E-3</v>
      </c>
      <c r="G16" s="181">
        <v>476</v>
      </c>
      <c r="H16" s="181">
        <v>28</v>
      </c>
      <c r="I16" s="181">
        <f t="shared" si="3"/>
        <v>504</v>
      </c>
      <c r="J16" s="182">
        <f t="shared" si="4"/>
        <v>6.5469850094827366E-3</v>
      </c>
      <c r="K16" s="181">
        <f t="shared" si="0"/>
        <v>853</v>
      </c>
      <c r="Q16" s="194"/>
    </row>
    <row r="17" spans="2:17" x14ac:dyDescent="0.2">
      <c r="B17" s="183" t="s">
        <v>226</v>
      </c>
      <c r="C17" s="181">
        <v>243</v>
      </c>
      <c r="D17" s="181">
        <v>185</v>
      </c>
      <c r="E17" s="181">
        <f t="shared" si="1"/>
        <v>428</v>
      </c>
      <c r="F17" s="182">
        <f t="shared" si="2"/>
        <v>1.1972027972027972E-2</v>
      </c>
      <c r="G17" s="181">
        <v>638</v>
      </c>
      <c r="H17" s="181">
        <v>40</v>
      </c>
      <c r="I17" s="181">
        <f t="shared" si="3"/>
        <v>678</v>
      </c>
      <c r="J17" s="182">
        <f t="shared" si="4"/>
        <v>8.8072536437089188E-3</v>
      </c>
      <c r="K17" s="181">
        <f t="shared" si="0"/>
        <v>1106</v>
      </c>
      <c r="Q17" s="194"/>
    </row>
    <row r="18" spans="2:17" x14ac:dyDescent="0.2">
      <c r="B18" s="183" t="s">
        <v>227</v>
      </c>
      <c r="C18" s="181">
        <v>507</v>
      </c>
      <c r="D18" s="181">
        <v>372</v>
      </c>
      <c r="E18" s="181">
        <f t="shared" si="1"/>
        <v>879</v>
      </c>
      <c r="F18" s="182">
        <f t="shared" si="2"/>
        <v>2.4587412587412587E-2</v>
      </c>
      <c r="G18" s="181">
        <v>1580</v>
      </c>
      <c r="H18" s="181">
        <v>96</v>
      </c>
      <c r="I18" s="181">
        <f t="shared" si="3"/>
        <v>1676</v>
      </c>
      <c r="J18" s="182">
        <f t="shared" si="4"/>
        <v>2.1771323166454495E-2</v>
      </c>
      <c r="K18" s="181">
        <f t="shared" si="0"/>
        <v>2555</v>
      </c>
      <c r="Q18" s="194"/>
    </row>
    <row r="19" spans="2:17" x14ac:dyDescent="0.2">
      <c r="B19" s="183" t="s">
        <v>228</v>
      </c>
      <c r="C19" s="181">
        <v>365</v>
      </c>
      <c r="D19" s="181">
        <v>208</v>
      </c>
      <c r="E19" s="181">
        <f t="shared" si="1"/>
        <v>573</v>
      </c>
      <c r="F19" s="182">
        <f t="shared" si="2"/>
        <v>1.6027972027972029E-2</v>
      </c>
      <c r="G19" s="181">
        <v>1145</v>
      </c>
      <c r="H19" s="181">
        <v>81</v>
      </c>
      <c r="I19" s="181">
        <f t="shared" si="3"/>
        <v>1226</v>
      </c>
      <c r="J19" s="182">
        <f t="shared" si="4"/>
        <v>1.5925800836559197E-2</v>
      </c>
      <c r="K19" s="181">
        <f t="shared" si="0"/>
        <v>1799</v>
      </c>
      <c r="Q19" s="194"/>
    </row>
    <row r="20" spans="2:17" x14ac:dyDescent="0.2">
      <c r="B20" s="183" t="s">
        <v>229</v>
      </c>
      <c r="C20" s="181">
        <v>218</v>
      </c>
      <c r="D20" s="181">
        <v>185</v>
      </c>
      <c r="E20" s="181">
        <f t="shared" si="1"/>
        <v>403</v>
      </c>
      <c r="F20" s="182">
        <f t="shared" si="2"/>
        <v>1.1272727272727273E-2</v>
      </c>
      <c r="G20" s="181">
        <v>808</v>
      </c>
      <c r="H20" s="181">
        <v>64</v>
      </c>
      <c r="I20" s="181">
        <f t="shared" si="3"/>
        <v>872</v>
      </c>
      <c r="J20" s="182">
        <f t="shared" si="4"/>
        <v>1.1327323270374893E-2</v>
      </c>
      <c r="K20" s="181">
        <f t="shared" si="0"/>
        <v>1275</v>
      </c>
      <c r="Q20" s="194"/>
    </row>
    <row r="21" spans="2:17" x14ac:dyDescent="0.2">
      <c r="B21" s="183" t="s">
        <v>230</v>
      </c>
      <c r="C21" s="181">
        <v>1019</v>
      </c>
      <c r="D21" s="181">
        <v>638</v>
      </c>
      <c r="E21" s="181">
        <f t="shared" si="1"/>
        <v>1657</v>
      </c>
      <c r="F21" s="182">
        <f t="shared" si="2"/>
        <v>4.634965034965035E-2</v>
      </c>
      <c r="G21" s="181">
        <v>3746</v>
      </c>
      <c r="H21" s="181">
        <v>251</v>
      </c>
      <c r="I21" s="181">
        <f t="shared" si="3"/>
        <v>3997</v>
      </c>
      <c r="J21" s="182">
        <f t="shared" si="4"/>
        <v>5.1921228339092254E-2</v>
      </c>
      <c r="K21" s="181">
        <f t="shared" si="0"/>
        <v>5654</v>
      </c>
      <c r="Q21" s="194"/>
    </row>
    <row r="22" spans="2:17" x14ac:dyDescent="0.2">
      <c r="B22" s="183" t="s">
        <v>231</v>
      </c>
      <c r="C22" s="181">
        <v>243</v>
      </c>
      <c r="D22" s="181">
        <v>190</v>
      </c>
      <c r="E22" s="181">
        <f t="shared" si="1"/>
        <v>433</v>
      </c>
      <c r="F22" s="182">
        <f t="shared" si="2"/>
        <v>1.2111888111888111E-2</v>
      </c>
      <c r="G22" s="181">
        <v>893</v>
      </c>
      <c r="H22" s="181">
        <v>90</v>
      </c>
      <c r="I22" s="181">
        <f t="shared" si="3"/>
        <v>983</v>
      </c>
      <c r="J22" s="182">
        <f t="shared" si="4"/>
        <v>1.2769218778415733E-2</v>
      </c>
      <c r="K22" s="181">
        <f t="shared" si="0"/>
        <v>1416</v>
      </c>
      <c r="Q22" s="194"/>
    </row>
    <row r="23" spans="2:17" x14ac:dyDescent="0.2">
      <c r="B23" s="183" t="s">
        <v>232</v>
      </c>
      <c r="C23" s="181">
        <v>760</v>
      </c>
      <c r="D23" s="181">
        <v>433</v>
      </c>
      <c r="E23" s="181">
        <f t="shared" si="1"/>
        <v>1193</v>
      </c>
      <c r="F23" s="182">
        <f t="shared" si="2"/>
        <v>3.3370629370629373E-2</v>
      </c>
      <c r="G23" s="181">
        <v>2076</v>
      </c>
      <c r="H23" s="181">
        <v>95</v>
      </c>
      <c r="I23" s="181">
        <f t="shared" si="3"/>
        <v>2171</v>
      </c>
      <c r="J23" s="182">
        <f t="shared" si="4"/>
        <v>2.8201397729339325E-2</v>
      </c>
      <c r="K23" s="181">
        <f t="shared" si="0"/>
        <v>3364</v>
      </c>
      <c r="Q23" s="194"/>
    </row>
    <row r="24" spans="2:17" x14ac:dyDescent="0.2">
      <c r="B24" s="183" t="s">
        <v>233</v>
      </c>
      <c r="C24" s="181">
        <v>578</v>
      </c>
      <c r="D24" s="181">
        <v>412</v>
      </c>
      <c r="E24" s="181">
        <f t="shared" si="1"/>
        <v>990</v>
      </c>
      <c r="F24" s="182">
        <f t="shared" si="2"/>
        <v>2.7692307692307693E-2</v>
      </c>
      <c r="G24" s="181">
        <v>2034</v>
      </c>
      <c r="H24" s="181">
        <v>140</v>
      </c>
      <c r="I24" s="181">
        <f t="shared" si="3"/>
        <v>2174</v>
      </c>
      <c r="J24" s="182">
        <f t="shared" si="4"/>
        <v>2.8240367878205296E-2</v>
      </c>
      <c r="K24" s="181">
        <f t="shared" si="0"/>
        <v>3164</v>
      </c>
      <c r="Q24" s="194"/>
    </row>
    <row r="25" spans="2:17" x14ac:dyDescent="0.2">
      <c r="B25" s="183" t="s">
        <v>234</v>
      </c>
      <c r="C25" s="181">
        <v>430</v>
      </c>
      <c r="D25" s="181">
        <v>236</v>
      </c>
      <c r="E25" s="181">
        <f t="shared" si="1"/>
        <v>666</v>
      </c>
      <c r="F25" s="182">
        <f t="shared" si="2"/>
        <v>1.8629370629370628E-2</v>
      </c>
      <c r="G25" s="181">
        <v>1488</v>
      </c>
      <c r="H25" s="181">
        <v>63</v>
      </c>
      <c r="I25" s="181">
        <f t="shared" si="3"/>
        <v>1551</v>
      </c>
      <c r="J25" s="182">
        <f t="shared" si="4"/>
        <v>2.0147566963705801E-2</v>
      </c>
      <c r="K25" s="181">
        <f t="shared" si="0"/>
        <v>2217</v>
      </c>
      <c r="Q25" s="194"/>
    </row>
    <row r="26" spans="2:17" x14ac:dyDescent="0.2">
      <c r="B26" s="183" t="s">
        <v>235</v>
      </c>
      <c r="C26" s="181">
        <v>396</v>
      </c>
      <c r="D26" s="181">
        <v>250</v>
      </c>
      <c r="E26" s="181">
        <f t="shared" si="1"/>
        <v>646</v>
      </c>
      <c r="F26" s="182">
        <f t="shared" si="2"/>
        <v>1.806993006993007E-2</v>
      </c>
      <c r="G26" s="181">
        <v>1122</v>
      </c>
      <c r="H26" s="181">
        <v>73</v>
      </c>
      <c r="I26" s="181">
        <f t="shared" si="3"/>
        <v>1195</v>
      </c>
      <c r="J26" s="182">
        <f t="shared" si="4"/>
        <v>1.5523109298277519E-2</v>
      </c>
      <c r="K26" s="181">
        <f t="shared" si="0"/>
        <v>1841</v>
      </c>
      <c r="Q26" s="194"/>
    </row>
    <row r="27" spans="2:17" x14ac:dyDescent="0.2">
      <c r="B27" s="183" t="s">
        <v>236</v>
      </c>
      <c r="C27" s="181">
        <v>1475</v>
      </c>
      <c r="D27" s="181">
        <v>929</v>
      </c>
      <c r="E27" s="181">
        <f t="shared" si="1"/>
        <v>2404</v>
      </c>
      <c r="F27" s="182">
        <f t="shared" si="2"/>
        <v>6.7244755244755247E-2</v>
      </c>
      <c r="G27" s="181">
        <v>5044</v>
      </c>
      <c r="H27" s="181">
        <v>403</v>
      </c>
      <c r="I27" s="181">
        <f t="shared" si="3"/>
        <v>5447</v>
      </c>
      <c r="J27" s="182">
        <f t="shared" si="4"/>
        <v>7.0756800290977112E-2</v>
      </c>
      <c r="K27" s="181">
        <f t="shared" si="0"/>
        <v>7851</v>
      </c>
      <c r="Q27" s="194"/>
    </row>
    <row r="28" spans="2:17" x14ac:dyDescent="0.2">
      <c r="B28" s="183" t="s">
        <v>237</v>
      </c>
      <c r="C28" s="181">
        <v>232</v>
      </c>
      <c r="D28" s="181">
        <v>142</v>
      </c>
      <c r="E28" s="181">
        <f t="shared" si="1"/>
        <v>374</v>
      </c>
      <c r="F28" s="182">
        <f t="shared" si="2"/>
        <v>1.0461538461538461E-2</v>
      </c>
      <c r="G28" s="181">
        <v>799</v>
      </c>
      <c r="H28" s="181">
        <v>21</v>
      </c>
      <c r="I28" s="181">
        <f t="shared" si="3"/>
        <v>820</v>
      </c>
      <c r="J28" s="182">
        <f t="shared" si="4"/>
        <v>1.0651840690031436E-2</v>
      </c>
      <c r="K28" s="181">
        <f t="shared" si="0"/>
        <v>1194</v>
      </c>
      <c r="Q28" s="194"/>
    </row>
    <row r="29" spans="2:17" x14ac:dyDescent="0.2">
      <c r="B29" s="183" t="s">
        <v>238</v>
      </c>
      <c r="C29" s="181">
        <v>335</v>
      </c>
      <c r="D29" s="181">
        <v>184</v>
      </c>
      <c r="E29" s="181">
        <f t="shared" si="1"/>
        <v>519</v>
      </c>
      <c r="F29" s="182">
        <f t="shared" si="2"/>
        <v>1.4517482517482517E-2</v>
      </c>
      <c r="G29" s="181">
        <v>504</v>
      </c>
      <c r="H29" s="181">
        <v>39</v>
      </c>
      <c r="I29" s="181">
        <f t="shared" si="3"/>
        <v>543</v>
      </c>
      <c r="J29" s="182">
        <f t="shared" si="4"/>
        <v>7.053596944740329E-3</v>
      </c>
      <c r="K29" s="181">
        <f t="shared" si="0"/>
        <v>1062</v>
      </c>
      <c r="Q29" s="194"/>
    </row>
    <row r="30" spans="2:17" x14ac:dyDescent="0.2">
      <c r="B30" s="183" t="s">
        <v>239</v>
      </c>
      <c r="C30" s="181">
        <v>948</v>
      </c>
      <c r="D30" s="181">
        <v>694</v>
      </c>
      <c r="E30" s="181">
        <f t="shared" si="1"/>
        <v>1642</v>
      </c>
      <c r="F30" s="182">
        <f t="shared" si="2"/>
        <v>4.5930069930069928E-2</v>
      </c>
      <c r="G30" s="181">
        <v>3072</v>
      </c>
      <c r="H30" s="181">
        <v>187</v>
      </c>
      <c r="I30" s="181">
        <f t="shared" si="3"/>
        <v>3259</v>
      </c>
      <c r="J30" s="182">
        <f t="shared" si="4"/>
        <v>4.2334571718063964E-2</v>
      </c>
      <c r="K30" s="181">
        <f t="shared" si="0"/>
        <v>4901</v>
      </c>
      <c r="Q30" s="194"/>
    </row>
    <row r="31" spans="2:17" x14ac:dyDescent="0.2">
      <c r="B31" s="183" t="s">
        <v>240</v>
      </c>
      <c r="C31" s="181">
        <v>257</v>
      </c>
      <c r="D31" s="181">
        <v>170</v>
      </c>
      <c r="E31" s="181">
        <f t="shared" si="1"/>
        <v>427</v>
      </c>
      <c r="F31" s="182">
        <f t="shared" si="2"/>
        <v>1.1944055944055945E-2</v>
      </c>
      <c r="G31" s="181">
        <v>594</v>
      </c>
      <c r="H31" s="181">
        <v>55</v>
      </c>
      <c r="I31" s="181">
        <f t="shared" si="3"/>
        <v>649</v>
      </c>
      <c r="J31" s="182">
        <f t="shared" si="4"/>
        <v>8.4305422046712219E-3</v>
      </c>
      <c r="K31" s="181">
        <f t="shared" si="0"/>
        <v>1076</v>
      </c>
      <c r="Q31" s="194"/>
    </row>
    <row r="32" spans="2:17" x14ac:dyDescent="0.2">
      <c r="B32" s="183" t="s">
        <v>241</v>
      </c>
      <c r="C32" s="181">
        <v>493</v>
      </c>
      <c r="D32" s="181">
        <v>296</v>
      </c>
      <c r="E32" s="181">
        <f t="shared" si="1"/>
        <v>789</v>
      </c>
      <c r="F32" s="182">
        <f t="shared" si="2"/>
        <v>2.206993006993007E-2</v>
      </c>
      <c r="G32" s="181">
        <v>1537</v>
      </c>
      <c r="H32" s="181">
        <v>85</v>
      </c>
      <c r="I32" s="181">
        <f t="shared" si="3"/>
        <v>1622</v>
      </c>
      <c r="J32" s="182">
        <f t="shared" si="4"/>
        <v>2.106986048686706E-2</v>
      </c>
      <c r="K32" s="181">
        <f t="shared" si="0"/>
        <v>2411</v>
      </c>
      <c r="Q32" s="194"/>
    </row>
    <row r="33" spans="2:17" x14ac:dyDescent="0.2">
      <c r="B33" s="183" t="s">
        <v>242</v>
      </c>
      <c r="C33" s="181">
        <v>702</v>
      </c>
      <c r="D33" s="181">
        <v>480</v>
      </c>
      <c r="E33" s="181">
        <f t="shared" si="1"/>
        <v>1182</v>
      </c>
      <c r="F33" s="182">
        <f t="shared" si="2"/>
        <v>3.3062937062937066E-2</v>
      </c>
      <c r="G33" s="181">
        <v>1984</v>
      </c>
      <c r="H33" s="181">
        <v>165</v>
      </c>
      <c r="I33" s="181">
        <f t="shared" si="3"/>
        <v>2149</v>
      </c>
      <c r="J33" s="182">
        <f t="shared" si="4"/>
        <v>2.7915616637655558E-2</v>
      </c>
      <c r="K33" s="181">
        <f t="shared" si="0"/>
        <v>3331</v>
      </c>
      <c r="Q33" s="194"/>
    </row>
    <row r="34" spans="2:17" x14ac:dyDescent="0.2">
      <c r="B34" s="183" t="s">
        <v>243</v>
      </c>
      <c r="C34" s="181">
        <v>278</v>
      </c>
      <c r="D34" s="181">
        <v>134</v>
      </c>
      <c r="E34" s="181">
        <f t="shared" si="1"/>
        <v>412</v>
      </c>
      <c r="F34" s="182">
        <f t="shared" si="2"/>
        <v>1.1524475524475525E-2</v>
      </c>
      <c r="G34" s="181">
        <v>977</v>
      </c>
      <c r="H34" s="181">
        <v>71</v>
      </c>
      <c r="I34" s="181">
        <f t="shared" si="3"/>
        <v>1048</v>
      </c>
      <c r="J34" s="182">
        <f t="shared" si="4"/>
        <v>1.3613572003845055E-2</v>
      </c>
      <c r="K34" s="181">
        <f t="shared" si="0"/>
        <v>1460</v>
      </c>
      <c r="Q34" s="194"/>
    </row>
    <row r="35" spans="2:17" x14ac:dyDescent="0.2">
      <c r="B35" s="183" t="s">
        <v>244</v>
      </c>
      <c r="C35" s="181">
        <v>442</v>
      </c>
      <c r="D35" s="181">
        <v>250</v>
      </c>
      <c r="E35" s="181">
        <f t="shared" si="1"/>
        <v>692</v>
      </c>
      <c r="F35" s="182">
        <f t="shared" si="2"/>
        <v>1.9356643356643357E-2</v>
      </c>
      <c r="G35" s="181">
        <v>1210</v>
      </c>
      <c r="H35" s="181">
        <v>86</v>
      </c>
      <c r="I35" s="181">
        <f t="shared" si="3"/>
        <v>1296</v>
      </c>
      <c r="J35" s="182">
        <f t="shared" si="4"/>
        <v>1.6835104310098464E-2</v>
      </c>
      <c r="K35" s="181">
        <f t="shared" si="0"/>
        <v>1988</v>
      </c>
      <c r="Q35" s="194"/>
    </row>
    <row r="36" spans="2:17" x14ac:dyDescent="0.2">
      <c r="B36" s="183" t="s">
        <v>245</v>
      </c>
      <c r="C36" s="181">
        <v>1593</v>
      </c>
      <c r="D36" s="181">
        <v>846</v>
      </c>
      <c r="E36" s="181">
        <f t="shared" si="1"/>
        <v>2439</v>
      </c>
      <c r="F36" s="182">
        <f t="shared" si="2"/>
        <v>6.822377622377622E-2</v>
      </c>
      <c r="G36" s="181">
        <v>6104</v>
      </c>
      <c r="H36" s="181">
        <v>369</v>
      </c>
      <c r="I36" s="181">
        <f t="shared" si="3"/>
        <v>6473</v>
      </c>
      <c r="J36" s="182">
        <f t="shared" si="4"/>
        <v>8.4084591203138395E-2</v>
      </c>
      <c r="K36" s="181">
        <f t="shared" si="0"/>
        <v>8912</v>
      </c>
      <c r="Q36" s="194"/>
    </row>
    <row r="37" spans="2:17" x14ac:dyDescent="0.2">
      <c r="B37" s="183" t="s">
        <v>246</v>
      </c>
      <c r="C37" s="181">
        <v>379</v>
      </c>
      <c r="D37" s="181">
        <v>262</v>
      </c>
      <c r="E37" s="181">
        <f t="shared" si="1"/>
        <v>641</v>
      </c>
      <c r="F37" s="182">
        <f t="shared" si="2"/>
        <v>1.7930069930069931E-2</v>
      </c>
      <c r="G37" s="181">
        <v>1585</v>
      </c>
      <c r="H37" s="181">
        <v>114</v>
      </c>
      <c r="I37" s="181">
        <f t="shared" si="3"/>
        <v>1699</v>
      </c>
      <c r="J37" s="182">
        <f t="shared" si="4"/>
        <v>2.2070094307760257E-2</v>
      </c>
      <c r="K37" s="181">
        <f t="shared" si="0"/>
        <v>2340</v>
      </c>
      <c r="Q37" s="194"/>
    </row>
    <row r="38" spans="2:17" x14ac:dyDescent="0.2">
      <c r="B38" s="183" t="s">
        <v>247</v>
      </c>
      <c r="C38" s="181">
        <v>296</v>
      </c>
      <c r="D38" s="181">
        <v>265</v>
      </c>
      <c r="E38" s="181">
        <f t="shared" si="1"/>
        <v>561</v>
      </c>
      <c r="F38" s="182">
        <f t="shared" si="2"/>
        <v>1.5692307692307693E-2</v>
      </c>
      <c r="G38" s="181">
        <v>1156</v>
      </c>
      <c r="H38" s="181">
        <v>45</v>
      </c>
      <c r="I38" s="181">
        <f t="shared" si="3"/>
        <v>1201</v>
      </c>
      <c r="J38" s="182">
        <f t="shared" si="4"/>
        <v>1.5601049596009458E-2</v>
      </c>
      <c r="K38" s="181">
        <f t="shared" si="0"/>
        <v>1762</v>
      </c>
      <c r="Q38" s="194"/>
    </row>
    <row r="39" spans="2:17" x14ac:dyDescent="0.2">
      <c r="B39" s="183" t="s">
        <v>248</v>
      </c>
      <c r="C39" s="181">
        <v>259</v>
      </c>
      <c r="D39" s="181">
        <v>189</v>
      </c>
      <c r="E39" s="181">
        <f t="shared" si="1"/>
        <v>448</v>
      </c>
      <c r="F39" s="182">
        <f t="shared" si="2"/>
        <v>1.2531468531468531E-2</v>
      </c>
      <c r="G39" s="181">
        <v>765</v>
      </c>
      <c r="H39" s="181">
        <v>31</v>
      </c>
      <c r="I39" s="181">
        <f t="shared" si="3"/>
        <v>796</v>
      </c>
      <c r="J39" s="182">
        <f t="shared" si="4"/>
        <v>1.0340079499103686E-2</v>
      </c>
      <c r="K39" s="181">
        <f t="shared" si="0"/>
        <v>1244</v>
      </c>
      <c r="Q39" s="194"/>
    </row>
    <row r="40" spans="2:17" x14ac:dyDescent="0.2">
      <c r="B40" s="183" t="s">
        <v>249</v>
      </c>
      <c r="C40" s="181">
        <v>149</v>
      </c>
      <c r="D40" s="181">
        <v>87</v>
      </c>
      <c r="E40" s="181">
        <f t="shared" si="1"/>
        <v>236</v>
      </c>
      <c r="F40" s="182">
        <f t="shared" si="2"/>
        <v>6.6013986013986016E-3</v>
      </c>
      <c r="G40" s="181">
        <v>443</v>
      </c>
      <c r="H40" s="181">
        <v>15</v>
      </c>
      <c r="I40" s="181">
        <f t="shared" si="3"/>
        <v>458</v>
      </c>
      <c r="J40" s="182">
        <f t="shared" si="4"/>
        <v>5.949442726871217E-3</v>
      </c>
      <c r="K40" s="181">
        <f t="shared" si="0"/>
        <v>694</v>
      </c>
      <c r="Q40" s="194"/>
    </row>
    <row r="41" spans="2:17" x14ac:dyDescent="0.2">
      <c r="B41" s="183" t="s">
        <v>250</v>
      </c>
      <c r="C41" s="181">
        <v>1519</v>
      </c>
      <c r="D41" s="181">
        <v>756</v>
      </c>
      <c r="E41" s="181">
        <f t="shared" si="1"/>
        <v>2275</v>
      </c>
      <c r="F41" s="182">
        <f t="shared" si="2"/>
        <v>6.363636363636363E-2</v>
      </c>
      <c r="G41" s="181">
        <v>4748</v>
      </c>
      <c r="H41" s="181">
        <v>254</v>
      </c>
      <c r="I41" s="181">
        <f t="shared" si="3"/>
        <v>5002</v>
      </c>
      <c r="J41" s="182">
        <f t="shared" si="4"/>
        <v>6.4976228209191758E-2</v>
      </c>
      <c r="K41" s="181">
        <f t="shared" si="0"/>
        <v>7277</v>
      </c>
      <c r="Q41" s="194"/>
    </row>
    <row r="42" spans="2:17" x14ac:dyDescent="0.2">
      <c r="B42" s="183" t="s">
        <v>251</v>
      </c>
      <c r="C42" s="181">
        <v>421</v>
      </c>
      <c r="D42" s="181">
        <v>303</v>
      </c>
      <c r="E42" s="181">
        <f t="shared" si="1"/>
        <v>724</v>
      </c>
      <c r="F42" s="182">
        <f t="shared" si="2"/>
        <v>2.0251748251748251E-2</v>
      </c>
      <c r="G42" s="181">
        <v>1330</v>
      </c>
      <c r="H42" s="181">
        <v>89</v>
      </c>
      <c r="I42" s="181">
        <f t="shared" si="3"/>
        <v>1419</v>
      </c>
      <c r="J42" s="182">
        <f t="shared" si="4"/>
        <v>1.8432880413603182E-2</v>
      </c>
      <c r="K42" s="181">
        <f t="shared" si="0"/>
        <v>2143</v>
      </c>
      <c r="Q42" s="194"/>
    </row>
    <row r="43" spans="2:17" x14ac:dyDescent="0.2">
      <c r="B43" s="183" t="s">
        <v>252</v>
      </c>
      <c r="C43" s="181">
        <v>121</v>
      </c>
      <c r="D43" s="181">
        <v>87</v>
      </c>
      <c r="E43" s="181">
        <f t="shared" si="1"/>
        <v>208</v>
      </c>
      <c r="F43" s="182">
        <f t="shared" si="2"/>
        <v>5.8181818181818178E-3</v>
      </c>
      <c r="G43" s="181">
        <v>347</v>
      </c>
      <c r="H43" s="181">
        <v>12</v>
      </c>
      <c r="I43" s="181">
        <f t="shared" si="3"/>
        <v>359</v>
      </c>
      <c r="J43" s="182">
        <f t="shared" si="4"/>
        <v>4.6634278142942505E-3</v>
      </c>
      <c r="K43" s="181">
        <f t="shared" si="0"/>
        <v>567</v>
      </c>
      <c r="Q43" s="194"/>
    </row>
    <row r="44" spans="2:17" x14ac:dyDescent="0.2">
      <c r="B44" s="183" t="s">
        <v>66</v>
      </c>
      <c r="C44" s="181">
        <f>SUM(C11:C43)</f>
        <v>22447</v>
      </c>
      <c r="D44" s="181">
        <f t="shared" ref="D44:G44" si="5">SUM(D11:D43)</f>
        <v>13303</v>
      </c>
      <c r="E44" s="183">
        <f t="shared" ref="E44" si="6">C44+D44</f>
        <v>35750</v>
      </c>
      <c r="F44" s="182">
        <f t="shared" ref="F44" si="7">E44/$E$44</f>
        <v>1</v>
      </c>
      <c r="G44" s="181">
        <f t="shared" si="5"/>
        <v>72017</v>
      </c>
      <c r="H44" s="181">
        <f>SUM(H11:H43)</f>
        <v>4965</v>
      </c>
      <c r="I44" s="183">
        <f t="shared" ref="I44" si="8">G44+H44</f>
        <v>76982</v>
      </c>
      <c r="J44" s="182">
        <f t="shared" ref="J44" si="9">I44/$I$44</f>
        <v>1</v>
      </c>
      <c r="K44" s="181">
        <f t="shared" ref="K44:K45" si="10">E44+I44</f>
        <v>112732</v>
      </c>
      <c r="Q44" s="194"/>
    </row>
    <row r="45" spans="2:17" ht="25.5" customHeight="1" x14ac:dyDescent="0.2">
      <c r="B45" s="195" t="s">
        <v>82</v>
      </c>
      <c r="C45" s="196">
        <f>+C44/$K$44</f>
        <v>0.19911826278252848</v>
      </c>
      <c r="D45" s="196">
        <f>+D44/$K$44</f>
        <v>0.11800553525174751</v>
      </c>
      <c r="E45" s="197">
        <f>C45+D45</f>
        <v>0.31712379803427598</v>
      </c>
      <c r="F45" s="197"/>
      <c r="G45" s="196">
        <f>+G44/$K$44</f>
        <v>0.63883369407089385</v>
      </c>
      <c r="H45" s="196">
        <f>+H44/$K$44</f>
        <v>4.4042507894830218E-2</v>
      </c>
      <c r="I45" s="197">
        <f>G45+H45</f>
        <v>0.68287620196572407</v>
      </c>
      <c r="J45" s="197"/>
      <c r="K45" s="197">
        <f t="shared" si="10"/>
        <v>1</v>
      </c>
    </row>
    <row r="46" spans="2:17" x14ac:dyDescent="0.2">
      <c r="B46" s="188"/>
      <c r="C46" s="201"/>
      <c r="D46" s="201"/>
      <c r="E46" s="201"/>
      <c r="F46" s="201"/>
      <c r="G46" s="201"/>
      <c r="H46" s="201"/>
      <c r="I46" s="201"/>
      <c r="J46" s="201"/>
      <c r="K46" s="201"/>
    </row>
    <row r="47" spans="2:17" ht="12.75" x14ac:dyDescent="0.2">
      <c r="B47" s="421" t="s">
        <v>108</v>
      </c>
      <c r="C47" s="421"/>
      <c r="D47" s="421"/>
      <c r="E47" s="421"/>
      <c r="F47" s="421"/>
      <c r="G47" s="421"/>
      <c r="H47" s="421"/>
      <c r="I47" s="421"/>
      <c r="J47" s="421"/>
      <c r="K47" s="421"/>
    </row>
    <row r="48" spans="2:17" ht="12.75" x14ac:dyDescent="0.2">
      <c r="B48" s="434" t="str">
        <f>'Solicitudes Regiones'!$B$6:$P$6</f>
        <v>Acumuladas de julio de 2008 a mayo de 2018</v>
      </c>
      <c r="C48" s="434"/>
      <c r="D48" s="434"/>
      <c r="E48" s="434"/>
      <c r="F48" s="434"/>
      <c r="G48" s="434"/>
      <c r="H48" s="434"/>
      <c r="I48" s="434"/>
      <c r="J48" s="434"/>
      <c r="K48" s="434"/>
    </row>
    <row r="49" spans="2:12" x14ac:dyDescent="0.2">
      <c r="B49" s="188"/>
      <c r="C49" s="201"/>
      <c r="D49" s="201"/>
      <c r="E49" s="201"/>
      <c r="F49" s="201"/>
      <c r="G49" s="201"/>
      <c r="H49" s="201"/>
      <c r="I49" s="201"/>
      <c r="J49" s="201"/>
      <c r="K49" s="201"/>
    </row>
    <row r="50" spans="2:12" ht="15" customHeight="1" x14ac:dyDescent="0.2">
      <c r="B50" s="450" t="s">
        <v>83</v>
      </c>
      <c r="C50" s="451"/>
      <c r="D50" s="451"/>
      <c r="E50" s="451"/>
      <c r="F50" s="451"/>
      <c r="G50" s="451"/>
      <c r="H50" s="451"/>
      <c r="I50" s="451"/>
      <c r="J50" s="451"/>
      <c r="K50" s="452"/>
      <c r="L50" s="202"/>
    </row>
    <row r="51" spans="2:12" ht="15" customHeight="1" x14ac:dyDescent="0.2">
      <c r="B51" s="454" t="s">
        <v>74</v>
      </c>
      <c r="C51" s="450" t="s">
        <v>2</v>
      </c>
      <c r="D51" s="451"/>
      <c r="E51" s="451"/>
      <c r="F51" s="451"/>
      <c r="G51" s="451"/>
      <c r="H51" s="451"/>
      <c r="I51" s="451"/>
      <c r="J51" s="451"/>
      <c r="K51" s="452"/>
    </row>
    <row r="52" spans="2:12" ht="24" x14ac:dyDescent="0.2">
      <c r="B52" s="449"/>
      <c r="C52" s="186" t="s">
        <v>75</v>
      </c>
      <c r="D52" s="186" t="s">
        <v>76</v>
      </c>
      <c r="E52" s="186" t="s">
        <v>77</v>
      </c>
      <c r="F52" s="186" t="s">
        <v>78</v>
      </c>
      <c r="G52" s="186" t="s">
        <v>8</v>
      </c>
      <c r="H52" s="186" t="s">
        <v>79</v>
      </c>
      <c r="I52" s="186" t="s">
        <v>80</v>
      </c>
      <c r="J52" s="186" t="s">
        <v>81</v>
      </c>
      <c r="K52" s="187" t="s">
        <v>46</v>
      </c>
    </row>
    <row r="53" spans="2:12" x14ac:dyDescent="0.2">
      <c r="B53" s="183" t="s">
        <v>220</v>
      </c>
      <c r="C53" s="181">
        <v>4396</v>
      </c>
      <c r="D53" s="181">
        <v>1708</v>
      </c>
      <c r="E53" s="181">
        <f>C53+D53</f>
        <v>6104</v>
      </c>
      <c r="F53" s="182">
        <f>E53/$E$86</f>
        <v>0.23046137582118856</v>
      </c>
      <c r="G53" s="181">
        <v>12783</v>
      </c>
      <c r="H53" s="181">
        <v>1156</v>
      </c>
      <c r="I53" s="181">
        <f>G53+H53</f>
        <v>13939</v>
      </c>
      <c r="J53" s="182">
        <f>I53/$I$86</f>
        <v>0.2168076899147639</v>
      </c>
      <c r="K53" s="181">
        <f t="shared" ref="K53:K85" si="11">E53+I53</f>
        <v>20043</v>
      </c>
    </row>
    <row r="54" spans="2:12" x14ac:dyDescent="0.2">
      <c r="B54" s="183" t="s">
        <v>221</v>
      </c>
      <c r="C54" s="181">
        <v>472</v>
      </c>
      <c r="D54" s="181">
        <v>141</v>
      </c>
      <c r="E54" s="181">
        <f t="shared" ref="E54:E85" si="12">C54+D54</f>
        <v>613</v>
      </c>
      <c r="F54" s="182">
        <f t="shared" ref="F54:F85" si="13">E54/$E$86</f>
        <v>2.3144302650456847E-2</v>
      </c>
      <c r="G54" s="181">
        <v>1503</v>
      </c>
      <c r="H54" s="181">
        <v>78</v>
      </c>
      <c r="I54" s="181">
        <f t="shared" ref="I54:I85" si="14">G54+H54</f>
        <v>1581</v>
      </c>
      <c r="J54" s="182">
        <f t="shared" ref="J54:J85" si="15">I54/$I$86</f>
        <v>2.4590928886953276E-2</v>
      </c>
      <c r="K54" s="181">
        <f t="shared" si="11"/>
        <v>2194</v>
      </c>
    </row>
    <row r="55" spans="2:12" x14ac:dyDescent="0.2">
      <c r="B55" s="183" t="s">
        <v>222</v>
      </c>
      <c r="C55" s="181">
        <v>613</v>
      </c>
      <c r="D55" s="181">
        <v>197</v>
      </c>
      <c r="E55" s="181">
        <f t="shared" si="12"/>
        <v>810</v>
      </c>
      <c r="F55" s="182">
        <f t="shared" si="13"/>
        <v>3.0582194366835309E-2</v>
      </c>
      <c r="G55" s="181">
        <v>1828</v>
      </c>
      <c r="H55" s="181">
        <v>117</v>
      </c>
      <c r="I55" s="181">
        <f t="shared" si="14"/>
        <v>1945</v>
      </c>
      <c r="J55" s="182">
        <f t="shared" si="15"/>
        <v>3.0252597523797675E-2</v>
      </c>
      <c r="K55" s="181">
        <f t="shared" si="11"/>
        <v>2755</v>
      </c>
    </row>
    <row r="56" spans="2:12" x14ac:dyDescent="0.2">
      <c r="B56" s="183" t="s">
        <v>223</v>
      </c>
      <c r="C56" s="181">
        <v>573</v>
      </c>
      <c r="D56" s="181">
        <v>174</v>
      </c>
      <c r="E56" s="181">
        <f t="shared" si="12"/>
        <v>747</v>
      </c>
      <c r="F56" s="182">
        <f t="shared" si="13"/>
        <v>2.8203579249414787E-2</v>
      </c>
      <c r="G56" s="181">
        <v>1596</v>
      </c>
      <c r="H56" s="181">
        <v>98</v>
      </c>
      <c r="I56" s="181">
        <f t="shared" si="14"/>
        <v>1694</v>
      </c>
      <c r="J56" s="182">
        <f t="shared" si="15"/>
        <v>2.6348534809929696E-2</v>
      </c>
      <c r="K56" s="181">
        <f t="shared" si="11"/>
        <v>2441</v>
      </c>
    </row>
    <row r="57" spans="2:12" x14ac:dyDescent="0.2">
      <c r="B57" s="183" t="s">
        <v>224</v>
      </c>
      <c r="C57" s="181">
        <v>394</v>
      </c>
      <c r="D57" s="181">
        <v>162</v>
      </c>
      <c r="E57" s="181">
        <f t="shared" si="12"/>
        <v>556</v>
      </c>
      <c r="F57" s="182">
        <f t="shared" si="13"/>
        <v>2.0992222306123989E-2</v>
      </c>
      <c r="G57" s="181">
        <v>1512</v>
      </c>
      <c r="H57" s="181">
        <v>84</v>
      </c>
      <c r="I57" s="181">
        <f t="shared" si="14"/>
        <v>1596</v>
      </c>
      <c r="J57" s="182">
        <f t="shared" si="15"/>
        <v>2.4824239407702359E-2</v>
      </c>
      <c r="K57" s="181">
        <f t="shared" si="11"/>
        <v>2152</v>
      </c>
    </row>
    <row r="58" spans="2:12" x14ac:dyDescent="0.2">
      <c r="B58" s="183" t="s">
        <v>225</v>
      </c>
      <c r="C58" s="181">
        <v>186</v>
      </c>
      <c r="D58" s="181">
        <v>54</v>
      </c>
      <c r="E58" s="181">
        <f t="shared" si="12"/>
        <v>240</v>
      </c>
      <c r="F58" s="182">
        <f t="shared" si="13"/>
        <v>9.0613909235067579E-3</v>
      </c>
      <c r="G58" s="181">
        <v>425</v>
      </c>
      <c r="H58" s="181">
        <v>17</v>
      </c>
      <c r="I58" s="181">
        <f t="shared" si="14"/>
        <v>442</v>
      </c>
      <c r="J58" s="182">
        <f t="shared" si="15"/>
        <v>6.8748833447396258E-3</v>
      </c>
      <c r="K58" s="181">
        <f t="shared" si="11"/>
        <v>682</v>
      </c>
    </row>
    <row r="59" spans="2:12" x14ac:dyDescent="0.2">
      <c r="B59" s="183" t="s">
        <v>226</v>
      </c>
      <c r="C59" s="181">
        <v>233</v>
      </c>
      <c r="D59" s="181">
        <v>79</v>
      </c>
      <c r="E59" s="181">
        <f t="shared" si="12"/>
        <v>312</v>
      </c>
      <c r="F59" s="182">
        <f t="shared" si="13"/>
        <v>1.1779808200558786E-2</v>
      </c>
      <c r="G59" s="181">
        <v>584</v>
      </c>
      <c r="H59" s="181">
        <v>36</v>
      </c>
      <c r="I59" s="181">
        <f t="shared" si="14"/>
        <v>620</v>
      </c>
      <c r="J59" s="182">
        <f t="shared" si="15"/>
        <v>9.6435015242954027E-3</v>
      </c>
      <c r="K59" s="181">
        <f t="shared" si="11"/>
        <v>932</v>
      </c>
    </row>
    <row r="60" spans="2:12" x14ac:dyDescent="0.2">
      <c r="B60" s="183" t="s">
        <v>227</v>
      </c>
      <c r="C60" s="181">
        <v>457</v>
      </c>
      <c r="D60" s="181">
        <v>154</v>
      </c>
      <c r="E60" s="181">
        <f t="shared" si="12"/>
        <v>611</v>
      </c>
      <c r="F60" s="182">
        <f t="shared" si="13"/>
        <v>2.3068791059427621E-2</v>
      </c>
      <c r="G60" s="181">
        <v>1340</v>
      </c>
      <c r="H60" s="181">
        <v>84</v>
      </c>
      <c r="I60" s="181">
        <f t="shared" si="14"/>
        <v>1424</v>
      </c>
      <c r="J60" s="182">
        <f t="shared" si="15"/>
        <v>2.2148945436446216E-2</v>
      </c>
      <c r="K60" s="181">
        <f t="shared" si="11"/>
        <v>2035</v>
      </c>
    </row>
    <row r="61" spans="2:12" x14ac:dyDescent="0.2">
      <c r="B61" s="183" t="s">
        <v>228</v>
      </c>
      <c r="C61" s="181">
        <v>294</v>
      </c>
      <c r="D61" s="181">
        <v>96</v>
      </c>
      <c r="E61" s="181">
        <f t="shared" si="12"/>
        <v>390</v>
      </c>
      <c r="F61" s="182">
        <f t="shared" si="13"/>
        <v>1.4724760250698483E-2</v>
      </c>
      <c r="G61" s="181">
        <v>960</v>
      </c>
      <c r="H61" s="181">
        <v>65</v>
      </c>
      <c r="I61" s="181">
        <f t="shared" si="14"/>
        <v>1025</v>
      </c>
      <c r="J61" s="182">
        <f t="shared" si="15"/>
        <v>1.5942885584520623E-2</v>
      </c>
      <c r="K61" s="181">
        <f t="shared" si="11"/>
        <v>1415</v>
      </c>
    </row>
    <row r="62" spans="2:12" x14ac:dyDescent="0.2">
      <c r="B62" s="183" t="s">
        <v>229</v>
      </c>
      <c r="C62" s="181">
        <v>204</v>
      </c>
      <c r="D62" s="181">
        <v>75</v>
      </c>
      <c r="E62" s="181">
        <f t="shared" si="12"/>
        <v>279</v>
      </c>
      <c r="F62" s="182">
        <f t="shared" si="13"/>
        <v>1.0533866948576607E-2</v>
      </c>
      <c r="G62" s="181">
        <v>704</v>
      </c>
      <c r="H62" s="181">
        <v>48</v>
      </c>
      <c r="I62" s="181">
        <f t="shared" si="14"/>
        <v>752</v>
      </c>
      <c r="J62" s="182">
        <f t="shared" si="15"/>
        <v>1.1696634106887326E-2</v>
      </c>
      <c r="K62" s="181">
        <f t="shared" si="11"/>
        <v>1031</v>
      </c>
    </row>
    <row r="63" spans="2:12" x14ac:dyDescent="0.2">
      <c r="B63" s="183" t="s">
        <v>230</v>
      </c>
      <c r="C63" s="181">
        <v>900</v>
      </c>
      <c r="D63" s="181">
        <v>313</v>
      </c>
      <c r="E63" s="181">
        <f t="shared" si="12"/>
        <v>1213</v>
      </c>
      <c r="F63" s="182">
        <f t="shared" si="13"/>
        <v>4.5797779959223739E-2</v>
      </c>
      <c r="G63" s="181">
        <v>3230</v>
      </c>
      <c r="H63" s="181">
        <v>202</v>
      </c>
      <c r="I63" s="181">
        <f t="shared" si="14"/>
        <v>3432</v>
      </c>
      <c r="J63" s="182">
        <f t="shared" si="15"/>
        <v>5.3381447147390036E-2</v>
      </c>
      <c r="K63" s="181">
        <f t="shared" si="11"/>
        <v>4645</v>
      </c>
    </row>
    <row r="64" spans="2:12" x14ac:dyDescent="0.2">
      <c r="B64" s="183" t="s">
        <v>231</v>
      </c>
      <c r="C64" s="181">
        <v>211</v>
      </c>
      <c r="D64" s="181">
        <v>92</v>
      </c>
      <c r="E64" s="181">
        <f t="shared" si="12"/>
        <v>303</v>
      </c>
      <c r="F64" s="182">
        <f t="shared" si="13"/>
        <v>1.1440006040927281E-2</v>
      </c>
      <c r="G64" s="181">
        <v>784</v>
      </c>
      <c r="H64" s="181">
        <v>72</v>
      </c>
      <c r="I64" s="181">
        <f t="shared" si="14"/>
        <v>856</v>
      </c>
      <c r="J64" s="182">
        <f t="shared" si="15"/>
        <v>1.3314253717414298E-2</v>
      </c>
      <c r="K64" s="181">
        <f t="shared" si="11"/>
        <v>1159</v>
      </c>
    </row>
    <row r="65" spans="2:11" x14ac:dyDescent="0.2">
      <c r="B65" s="183" t="s">
        <v>232</v>
      </c>
      <c r="C65" s="181">
        <v>671</v>
      </c>
      <c r="D65" s="181">
        <v>192</v>
      </c>
      <c r="E65" s="181">
        <f t="shared" si="12"/>
        <v>863</v>
      </c>
      <c r="F65" s="182">
        <f t="shared" si="13"/>
        <v>3.2583251529109715E-2</v>
      </c>
      <c r="G65" s="181">
        <v>1845</v>
      </c>
      <c r="H65" s="181">
        <v>71</v>
      </c>
      <c r="I65" s="181">
        <f t="shared" si="14"/>
        <v>1916</v>
      </c>
      <c r="J65" s="182">
        <f t="shared" si="15"/>
        <v>2.9801530517016114E-2</v>
      </c>
      <c r="K65" s="181">
        <f t="shared" si="11"/>
        <v>2779</v>
      </c>
    </row>
    <row r="66" spans="2:11" x14ac:dyDescent="0.2">
      <c r="B66" s="183" t="s">
        <v>233</v>
      </c>
      <c r="C66" s="181">
        <v>500</v>
      </c>
      <c r="D66" s="181">
        <v>216</v>
      </c>
      <c r="E66" s="181">
        <f t="shared" si="12"/>
        <v>716</v>
      </c>
      <c r="F66" s="182">
        <f t="shared" si="13"/>
        <v>2.7033149588461827E-2</v>
      </c>
      <c r="G66" s="181">
        <v>1648</v>
      </c>
      <c r="H66" s="181">
        <v>107</v>
      </c>
      <c r="I66" s="181">
        <f t="shared" si="14"/>
        <v>1755</v>
      </c>
      <c r="J66" s="182">
        <f t="shared" si="15"/>
        <v>2.7297330927642631E-2</v>
      </c>
      <c r="K66" s="181">
        <f t="shared" si="11"/>
        <v>2471</v>
      </c>
    </row>
    <row r="67" spans="2:11" x14ac:dyDescent="0.2">
      <c r="B67" s="183" t="s">
        <v>234</v>
      </c>
      <c r="C67" s="181">
        <v>398</v>
      </c>
      <c r="D67" s="181">
        <v>124</v>
      </c>
      <c r="E67" s="181">
        <f t="shared" si="12"/>
        <v>522</v>
      </c>
      <c r="F67" s="182">
        <f t="shared" si="13"/>
        <v>1.9708525258627201E-2</v>
      </c>
      <c r="G67" s="181">
        <v>1337</v>
      </c>
      <c r="H67" s="181">
        <v>51</v>
      </c>
      <c r="I67" s="181">
        <f t="shared" si="14"/>
        <v>1388</v>
      </c>
      <c r="J67" s="182">
        <f t="shared" si="15"/>
        <v>2.1589000186648416E-2</v>
      </c>
      <c r="K67" s="181">
        <f t="shared" si="11"/>
        <v>1910</v>
      </c>
    </row>
    <row r="68" spans="2:11" x14ac:dyDescent="0.2">
      <c r="B68" s="183" t="s">
        <v>235</v>
      </c>
      <c r="C68" s="181">
        <v>340</v>
      </c>
      <c r="D68" s="181">
        <v>128</v>
      </c>
      <c r="E68" s="181">
        <f t="shared" si="12"/>
        <v>468</v>
      </c>
      <c r="F68" s="182">
        <f t="shared" si="13"/>
        <v>1.7669712300838178E-2</v>
      </c>
      <c r="G68" s="181">
        <v>956</v>
      </c>
      <c r="H68" s="181">
        <v>66</v>
      </c>
      <c r="I68" s="181">
        <f t="shared" si="14"/>
        <v>1022</v>
      </c>
      <c r="J68" s="182">
        <f t="shared" si="15"/>
        <v>1.5896223480370807E-2</v>
      </c>
      <c r="K68" s="181">
        <f t="shared" si="11"/>
        <v>1490</v>
      </c>
    </row>
    <row r="69" spans="2:11" x14ac:dyDescent="0.2">
      <c r="B69" s="183" t="s">
        <v>236</v>
      </c>
      <c r="C69" s="181">
        <v>1258</v>
      </c>
      <c r="D69" s="181">
        <v>504</v>
      </c>
      <c r="E69" s="181">
        <f t="shared" si="12"/>
        <v>1762</v>
      </c>
      <c r="F69" s="182">
        <f t="shared" si="13"/>
        <v>6.6525711696745454E-2</v>
      </c>
      <c r="G69" s="181">
        <v>4185</v>
      </c>
      <c r="H69" s="181">
        <v>295</v>
      </c>
      <c r="I69" s="181">
        <f t="shared" si="14"/>
        <v>4480</v>
      </c>
      <c r="J69" s="182">
        <f t="shared" si="15"/>
        <v>6.9682075530392587E-2</v>
      </c>
      <c r="K69" s="181">
        <f t="shared" si="11"/>
        <v>6242</v>
      </c>
    </row>
    <row r="70" spans="2:11" x14ac:dyDescent="0.2">
      <c r="B70" s="183" t="s">
        <v>237</v>
      </c>
      <c r="C70" s="181">
        <v>206</v>
      </c>
      <c r="D70" s="181">
        <v>64</v>
      </c>
      <c r="E70" s="181">
        <f t="shared" si="12"/>
        <v>270</v>
      </c>
      <c r="F70" s="182">
        <f t="shared" si="13"/>
        <v>1.0194064788945103E-2</v>
      </c>
      <c r="G70" s="181">
        <v>720</v>
      </c>
      <c r="H70" s="181">
        <v>15</v>
      </c>
      <c r="I70" s="181">
        <f t="shared" si="14"/>
        <v>735</v>
      </c>
      <c r="J70" s="182">
        <f t="shared" si="15"/>
        <v>1.1432215516705034E-2</v>
      </c>
      <c r="K70" s="181">
        <f t="shared" si="11"/>
        <v>1005</v>
      </c>
    </row>
    <row r="71" spans="2:11" x14ac:dyDescent="0.2">
      <c r="B71" s="183" t="s">
        <v>238</v>
      </c>
      <c r="C71" s="181">
        <v>306</v>
      </c>
      <c r="D71" s="181">
        <v>80</v>
      </c>
      <c r="E71" s="181">
        <f t="shared" si="12"/>
        <v>386</v>
      </c>
      <c r="F71" s="182">
        <f t="shared" si="13"/>
        <v>1.4573737068640036E-2</v>
      </c>
      <c r="G71" s="181">
        <v>435</v>
      </c>
      <c r="H71" s="181">
        <v>31</v>
      </c>
      <c r="I71" s="181">
        <f t="shared" si="14"/>
        <v>466</v>
      </c>
      <c r="J71" s="182">
        <f t="shared" si="15"/>
        <v>7.2481801779381572E-3</v>
      </c>
      <c r="K71" s="181">
        <f t="shared" si="11"/>
        <v>852</v>
      </c>
    </row>
    <row r="72" spans="2:11" x14ac:dyDescent="0.2">
      <c r="B72" s="183" t="s">
        <v>239</v>
      </c>
      <c r="C72" s="181">
        <v>804</v>
      </c>
      <c r="D72" s="181">
        <v>328</v>
      </c>
      <c r="E72" s="181">
        <f t="shared" si="12"/>
        <v>1132</v>
      </c>
      <c r="F72" s="182">
        <f t="shared" si="13"/>
        <v>4.2739560522540208E-2</v>
      </c>
      <c r="G72" s="181">
        <v>2576</v>
      </c>
      <c r="H72" s="181">
        <v>149</v>
      </c>
      <c r="I72" s="181">
        <f t="shared" si="14"/>
        <v>2725</v>
      </c>
      <c r="J72" s="182">
        <f t="shared" si="15"/>
        <v>4.2384744602749956E-2</v>
      </c>
      <c r="K72" s="181">
        <f t="shared" si="11"/>
        <v>3857</v>
      </c>
    </row>
    <row r="73" spans="2:11" x14ac:dyDescent="0.2">
      <c r="B73" s="183" t="s">
        <v>240</v>
      </c>
      <c r="C73" s="181">
        <v>226</v>
      </c>
      <c r="D73" s="181">
        <v>79</v>
      </c>
      <c r="E73" s="181">
        <f t="shared" si="12"/>
        <v>305</v>
      </c>
      <c r="F73" s="182">
        <f t="shared" si="13"/>
        <v>1.1515517631956506E-2</v>
      </c>
      <c r="G73" s="181">
        <v>530</v>
      </c>
      <c r="H73" s="181">
        <v>46</v>
      </c>
      <c r="I73" s="181">
        <f t="shared" si="14"/>
        <v>576</v>
      </c>
      <c r="J73" s="182">
        <f t="shared" si="15"/>
        <v>8.9591239967647604E-3</v>
      </c>
      <c r="K73" s="181">
        <f t="shared" si="11"/>
        <v>881</v>
      </c>
    </row>
    <row r="74" spans="2:11" x14ac:dyDescent="0.2">
      <c r="B74" s="183" t="s">
        <v>241</v>
      </c>
      <c r="C74" s="181">
        <v>419</v>
      </c>
      <c r="D74" s="181">
        <v>138</v>
      </c>
      <c r="E74" s="181">
        <f t="shared" si="12"/>
        <v>557</v>
      </c>
      <c r="F74" s="182">
        <f t="shared" si="13"/>
        <v>2.1029978101638602E-2</v>
      </c>
      <c r="G74" s="181">
        <v>1316</v>
      </c>
      <c r="H74" s="181">
        <v>67</v>
      </c>
      <c r="I74" s="181">
        <f t="shared" si="14"/>
        <v>1383</v>
      </c>
      <c r="J74" s="182">
        <f t="shared" si="15"/>
        <v>2.1511230013065388E-2</v>
      </c>
      <c r="K74" s="181">
        <f t="shared" si="11"/>
        <v>1940</v>
      </c>
    </row>
    <row r="75" spans="2:11" x14ac:dyDescent="0.2">
      <c r="B75" s="183" t="s">
        <v>242</v>
      </c>
      <c r="C75" s="181">
        <v>620</v>
      </c>
      <c r="D75" s="181">
        <v>212</v>
      </c>
      <c r="E75" s="181">
        <f t="shared" si="12"/>
        <v>832</v>
      </c>
      <c r="F75" s="182">
        <f t="shared" si="13"/>
        <v>3.1412821868156762E-2</v>
      </c>
      <c r="G75" s="181">
        <v>1699</v>
      </c>
      <c r="H75" s="181">
        <v>115</v>
      </c>
      <c r="I75" s="181">
        <f t="shared" si="14"/>
        <v>1814</v>
      </c>
      <c r="J75" s="182">
        <f t="shared" si="15"/>
        <v>2.8215018975922355E-2</v>
      </c>
      <c r="K75" s="181">
        <f t="shared" si="11"/>
        <v>2646</v>
      </c>
    </row>
    <row r="76" spans="2:11" x14ac:dyDescent="0.2">
      <c r="B76" s="183" t="s">
        <v>243</v>
      </c>
      <c r="C76" s="181">
        <v>229</v>
      </c>
      <c r="D76" s="181">
        <v>74</v>
      </c>
      <c r="E76" s="181">
        <f t="shared" si="12"/>
        <v>303</v>
      </c>
      <c r="F76" s="182">
        <f t="shared" si="13"/>
        <v>1.1440006040927281E-2</v>
      </c>
      <c r="G76" s="181">
        <v>795</v>
      </c>
      <c r="H76" s="181">
        <v>54</v>
      </c>
      <c r="I76" s="181">
        <f t="shared" si="14"/>
        <v>849</v>
      </c>
      <c r="J76" s="182">
        <f t="shared" si="15"/>
        <v>1.3205375474398059E-2</v>
      </c>
      <c r="K76" s="181">
        <f t="shared" si="11"/>
        <v>1152</v>
      </c>
    </row>
    <row r="77" spans="2:11" x14ac:dyDescent="0.2">
      <c r="B77" s="183" t="s">
        <v>244</v>
      </c>
      <c r="C77" s="181">
        <v>392</v>
      </c>
      <c r="D77" s="181">
        <v>139</v>
      </c>
      <c r="E77" s="181">
        <f t="shared" si="12"/>
        <v>531</v>
      </c>
      <c r="F77" s="182">
        <f t="shared" si="13"/>
        <v>2.0048327418258703E-2</v>
      </c>
      <c r="G77" s="181">
        <v>1037</v>
      </c>
      <c r="H77" s="181">
        <v>67</v>
      </c>
      <c r="I77" s="181">
        <f t="shared" si="14"/>
        <v>1104</v>
      </c>
      <c r="J77" s="182">
        <f t="shared" si="15"/>
        <v>1.7171654327132458E-2</v>
      </c>
      <c r="K77" s="181">
        <f t="shared" si="11"/>
        <v>1635</v>
      </c>
    </row>
    <row r="78" spans="2:11" x14ac:dyDescent="0.2">
      <c r="B78" s="183" t="s">
        <v>245</v>
      </c>
      <c r="C78" s="181">
        <v>1430</v>
      </c>
      <c r="D78" s="181">
        <v>481</v>
      </c>
      <c r="E78" s="181">
        <f t="shared" si="12"/>
        <v>1911</v>
      </c>
      <c r="F78" s="182">
        <f t="shared" si="13"/>
        <v>7.2151325228422561E-2</v>
      </c>
      <c r="G78" s="181">
        <v>5061</v>
      </c>
      <c r="H78" s="181">
        <v>305</v>
      </c>
      <c r="I78" s="181">
        <f t="shared" si="14"/>
        <v>5366</v>
      </c>
      <c r="J78" s="182">
        <f t="shared" si="15"/>
        <v>8.3462950289305046E-2</v>
      </c>
      <c r="K78" s="181">
        <f t="shared" si="11"/>
        <v>7277</v>
      </c>
    </row>
    <row r="79" spans="2:11" x14ac:dyDescent="0.2">
      <c r="B79" s="183" t="s">
        <v>246</v>
      </c>
      <c r="C79" s="181">
        <v>329</v>
      </c>
      <c r="D79" s="181">
        <v>133</v>
      </c>
      <c r="E79" s="181">
        <f t="shared" si="12"/>
        <v>462</v>
      </c>
      <c r="F79" s="182">
        <f t="shared" si="13"/>
        <v>1.7443177527750511E-2</v>
      </c>
      <c r="G79" s="181">
        <v>1345</v>
      </c>
      <c r="H79" s="181">
        <v>95</v>
      </c>
      <c r="I79" s="181">
        <f t="shared" si="14"/>
        <v>1440</v>
      </c>
      <c r="J79" s="182">
        <f t="shared" si="15"/>
        <v>2.2397809991911901E-2</v>
      </c>
      <c r="K79" s="181">
        <f t="shared" si="11"/>
        <v>1902</v>
      </c>
    </row>
    <row r="80" spans="2:11" x14ac:dyDescent="0.2">
      <c r="B80" s="183" t="s">
        <v>247</v>
      </c>
      <c r="C80" s="181">
        <v>270</v>
      </c>
      <c r="D80" s="181">
        <v>102</v>
      </c>
      <c r="E80" s="181">
        <f t="shared" si="12"/>
        <v>372</v>
      </c>
      <c r="F80" s="182">
        <f t="shared" si="13"/>
        <v>1.4045155931435476E-2</v>
      </c>
      <c r="G80" s="181">
        <v>1008</v>
      </c>
      <c r="H80" s="181">
        <v>32</v>
      </c>
      <c r="I80" s="181">
        <f t="shared" si="14"/>
        <v>1040</v>
      </c>
      <c r="J80" s="182">
        <f t="shared" si="15"/>
        <v>1.6176196105269706E-2</v>
      </c>
      <c r="K80" s="181">
        <f t="shared" si="11"/>
        <v>1412</v>
      </c>
    </row>
    <row r="81" spans="2:11" x14ac:dyDescent="0.2">
      <c r="B81" s="183" t="s">
        <v>248</v>
      </c>
      <c r="C81" s="181">
        <v>235</v>
      </c>
      <c r="D81" s="181">
        <v>89</v>
      </c>
      <c r="E81" s="181">
        <f t="shared" si="12"/>
        <v>324</v>
      </c>
      <c r="F81" s="182">
        <f t="shared" si="13"/>
        <v>1.2232877746734124E-2</v>
      </c>
      <c r="G81" s="181">
        <v>689</v>
      </c>
      <c r="H81" s="181">
        <v>25</v>
      </c>
      <c r="I81" s="181">
        <f t="shared" si="14"/>
        <v>714</v>
      </c>
      <c r="J81" s="182">
        <f t="shared" si="15"/>
        <v>1.1105580787656317E-2</v>
      </c>
      <c r="K81" s="181">
        <f t="shared" si="11"/>
        <v>1038</v>
      </c>
    </row>
    <row r="82" spans="2:11" x14ac:dyDescent="0.2">
      <c r="B82" s="183" t="s">
        <v>249</v>
      </c>
      <c r="C82" s="181">
        <v>133</v>
      </c>
      <c r="D82" s="181">
        <v>31</v>
      </c>
      <c r="E82" s="181">
        <f t="shared" si="12"/>
        <v>164</v>
      </c>
      <c r="F82" s="182">
        <f t="shared" si="13"/>
        <v>6.1919504643962852E-3</v>
      </c>
      <c r="G82" s="181">
        <v>390</v>
      </c>
      <c r="H82" s="181">
        <v>11</v>
      </c>
      <c r="I82" s="181">
        <f t="shared" si="14"/>
        <v>401</v>
      </c>
      <c r="J82" s="182">
        <f t="shared" si="15"/>
        <v>6.2371679213588001E-3</v>
      </c>
      <c r="K82" s="181">
        <f t="shared" si="11"/>
        <v>565</v>
      </c>
    </row>
    <row r="83" spans="2:11" x14ac:dyDescent="0.2">
      <c r="B83" s="183" t="s">
        <v>250</v>
      </c>
      <c r="C83" s="181">
        <v>1366</v>
      </c>
      <c r="D83" s="181">
        <v>399</v>
      </c>
      <c r="E83" s="181">
        <f t="shared" si="12"/>
        <v>1765</v>
      </c>
      <c r="F83" s="182">
        <f t="shared" si="13"/>
        <v>6.6638979083289279E-2</v>
      </c>
      <c r="G83" s="181">
        <v>4055</v>
      </c>
      <c r="H83" s="181">
        <v>191</v>
      </c>
      <c r="I83" s="181">
        <f t="shared" si="14"/>
        <v>4246</v>
      </c>
      <c r="J83" s="182">
        <f t="shared" si="15"/>
        <v>6.6042431406706903E-2</v>
      </c>
      <c r="K83" s="181">
        <f t="shared" si="11"/>
        <v>6011</v>
      </c>
    </row>
    <row r="84" spans="2:11" x14ac:dyDescent="0.2">
      <c r="B84" s="183" t="s">
        <v>251</v>
      </c>
      <c r="C84" s="181">
        <v>383</v>
      </c>
      <c r="D84" s="181">
        <v>132</v>
      </c>
      <c r="E84" s="181">
        <f t="shared" si="12"/>
        <v>515</v>
      </c>
      <c r="F84" s="182">
        <f t="shared" si="13"/>
        <v>1.944423469002492E-2</v>
      </c>
      <c r="G84" s="181">
        <v>1172</v>
      </c>
      <c r="H84" s="181">
        <v>77</v>
      </c>
      <c r="I84" s="181">
        <f t="shared" si="14"/>
        <v>1249</v>
      </c>
      <c r="J84" s="182">
        <f t="shared" si="15"/>
        <v>1.9426989361040255E-2</v>
      </c>
      <c r="K84" s="181">
        <f t="shared" si="11"/>
        <v>1764</v>
      </c>
    </row>
    <row r="85" spans="2:11" x14ac:dyDescent="0.2">
      <c r="B85" s="183" t="s">
        <v>252</v>
      </c>
      <c r="C85" s="181">
        <v>114</v>
      </c>
      <c r="D85" s="181">
        <v>34</v>
      </c>
      <c r="E85" s="181">
        <f t="shared" si="12"/>
        <v>148</v>
      </c>
      <c r="F85" s="182">
        <f t="shared" si="13"/>
        <v>5.5878577361625006E-3</v>
      </c>
      <c r="G85" s="181">
        <v>307</v>
      </c>
      <c r="H85" s="181">
        <v>10</v>
      </c>
      <c r="I85" s="181">
        <f t="shared" si="14"/>
        <v>317</v>
      </c>
      <c r="J85" s="182">
        <f t="shared" si="15"/>
        <v>4.9306290051639393E-3</v>
      </c>
      <c r="K85" s="181">
        <f t="shared" si="11"/>
        <v>465</v>
      </c>
    </row>
    <row r="86" spans="2:11" x14ac:dyDescent="0.2">
      <c r="B86" s="183" t="s">
        <v>66</v>
      </c>
      <c r="C86" s="181">
        <f t="shared" ref="C86:H86" si="16">SUM(C53:C85)</f>
        <v>19562</v>
      </c>
      <c r="D86" s="181">
        <f t="shared" si="16"/>
        <v>6924</v>
      </c>
      <c r="E86" s="183">
        <f t="shared" ref="E86" si="17">C86+D86</f>
        <v>26486</v>
      </c>
      <c r="F86" s="182">
        <f t="shared" ref="F86" si="18">E86/$E$86</f>
        <v>1</v>
      </c>
      <c r="G86" s="181">
        <f t="shared" si="16"/>
        <v>60355</v>
      </c>
      <c r="H86" s="181">
        <f t="shared" si="16"/>
        <v>3937</v>
      </c>
      <c r="I86" s="183">
        <f t="shared" ref="I86" si="19">G86+H86</f>
        <v>64292</v>
      </c>
      <c r="J86" s="182">
        <f t="shared" ref="J86" si="20">I86/$I$86</f>
        <v>1</v>
      </c>
      <c r="K86" s="183">
        <f t="shared" ref="K86:K87" si="21">E86+I86</f>
        <v>90778</v>
      </c>
    </row>
    <row r="87" spans="2:11" ht="24" x14ac:dyDescent="0.2">
      <c r="B87" s="195" t="s">
        <v>84</v>
      </c>
      <c r="C87" s="196">
        <f>+C86/$K$86</f>
        <v>0.21549274053184692</v>
      </c>
      <c r="D87" s="196">
        <f>+D86/$K$86</f>
        <v>7.6273987089382891E-2</v>
      </c>
      <c r="E87" s="197">
        <f>C87+D87</f>
        <v>0.29176672762122979</v>
      </c>
      <c r="F87" s="196"/>
      <c r="G87" s="196">
        <f>+G86/$K$86</f>
        <v>0.66486373350371231</v>
      </c>
      <c r="H87" s="196">
        <f>+H86/$K$86</f>
        <v>4.3369538875057831E-2</v>
      </c>
      <c r="I87" s="197">
        <f>G87+H87</f>
        <v>0.7082332723787701</v>
      </c>
      <c r="J87" s="196"/>
      <c r="K87" s="197">
        <f t="shared" si="21"/>
        <v>0.99999999999999989</v>
      </c>
    </row>
    <row r="88" spans="2:11" x14ac:dyDescent="0.2">
      <c r="B88" s="188" t="s">
        <v>149</v>
      </c>
    </row>
    <row r="89" spans="2:11" x14ac:dyDescent="0.2">
      <c r="B89" s="188" t="s">
        <v>150</v>
      </c>
    </row>
  </sheetData>
  <mergeCells count="10">
    <mergeCell ref="B51:B52"/>
    <mergeCell ref="C51:K51"/>
    <mergeCell ref="B8:K8"/>
    <mergeCell ref="B9:B10"/>
    <mergeCell ref="C9:K9"/>
    <mergeCell ref="B6:K6"/>
    <mergeCell ref="B5:K5"/>
    <mergeCell ref="B47:K47"/>
    <mergeCell ref="B48:K48"/>
    <mergeCell ref="B50:K50"/>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50" min="1"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9.71093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9.71093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9.71093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9.71093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9.71093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9.71093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9.71093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9.71093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9.71093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9.71093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9.71093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9.71093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9.71093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9.71093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9.71093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9.71093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9.71093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9.71093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9.71093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9.71093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9.71093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9.71093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9.71093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9.71093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9.71093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9.71093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9.71093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9.71093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9.71093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9.71093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9.71093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9.71093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9.71093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9.71093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9.71093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9.71093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9.71093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9.71093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9.71093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9.71093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9.71093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9.71093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9.71093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9.71093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9.71093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9.71093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9.71093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9.71093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9.71093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9.71093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9.71093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9.71093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9.71093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9.71093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9.71093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9.71093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9.71093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9.71093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9.71093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9.71093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9.71093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9.71093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9.71093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9.71093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74"/>
    </row>
    <row r="4" spans="1:16" s="190" customFormat="1" x14ac:dyDescent="0.2"/>
    <row r="5" spans="1:16" s="190" customFormat="1" ht="12.75" x14ac:dyDescent="0.2">
      <c r="B5" s="421" t="s">
        <v>106</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s="193" customFormat="1"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x14ac:dyDescent="0.2">
      <c r="B11" s="181" t="s">
        <v>253</v>
      </c>
      <c r="C11" s="181">
        <v>517</v>
      </c>
      <c r="D11" s="181">
        <v>506</v>
      </c>
      <c r="E11" s="181">
        <f>C11+D11</f>
        <v>1023</v>
      </c>
      <c r="F11" s="182">
        <f>E11/$E$41</f>
        <v>2.1125451729478575E-2</v>
      </c>
      <c r="G11" s="181">
        <v>1012</v>
      </c>
      <c r="H11" s="181">
        <v>85</v>
      </c>
      <c r="I11" s="181">
        <f>G11+H11</f>
        <v>1097</v>
      </c>
      <c r="J11" s="182">
        <f>I11/$I$41</f>
        <v>1.226561713832083E-2</v>
      </c>
      <c r="K11" s="181">
        <f t="shared" ref="K11:K40" si="0">E11+I11</f>
        <v>2120</v>
      </c>
      <c r="P11" s="194"/>
    </row>
    <row r="12" spans="1:16" x14ac:dyDescent="0.2">
      <c r="B12" s="181" t="s">
        <v>254</v>
      </c>
      <c r="C12" s="181">
        <v>327</v>
      </c>
      <c r="D12" s="181">
        <v>144</v>
      </c>
      <c r="E12" s="181">
        <f t="shared" ref="E12:E40" si="1">C12+D12</f>
        <v>471</v>
      </c>
      <c r="F12" s="182">
        <f t="shared" ref="F12:F40" si="2">E12/$E$41</f>
        <v>9.7263810015487864E-3</v>
      </c>
      <c r="G12" s="181">
        <v>730</v>
      </c>
      <c r="H12" s="181">
        <v>51</v>
      </c>
      <c r="I12" s="181">
        <f t="shared" ref="I12:I40" si="3">G12+H12</f>
        <v>781</v>
      </c>
      <c r="J12" s="182">
        <f t="shared" ref="J12:J40" si="4">I12/$I$41</f>
        <v>8.7324038149759042E-3</v>
      </c>
      <c r="K12" s="181">
        <f t="shared" si="0"/>
        <v>1252</v>
      </c>
      <c r="P12" s="194"/>
    </row>
    <row r="13" spans="1:16" x14ac:dyDescent="0.2">
      <c r="B13" s="181" t="s">
        <v>255</v>
      </c>
      <c r="C13" s="181">
        <v>323</v>
      </c>
      <c r="D13" s="181">
        <v>229</v>
      </c>
      <c r="E13" s="181">
        <f t="shared" si="1"/>
        <v>552</v>
      </c>
      <c r="F13" s="182">
        <f t="shared" si="2"/>
        <v>1.1399070727929788E-2</v>
      </c>
      <c r="G13" s="181">
        <v>700</v>
      </c>
      <c r="H13" s="181">
        <v>49</v>
      </c>
      <c r="I13" s="181">
        <f t="shared" si="3"/>
        <v>749</v>
      </c>
      <c r="J13" s="182">
        <f t="shared" si="4"/>
        <v>8.3746100607131283E-3</v>
      </c>
      <c r="K13" s="181">
        <f t="shared" si="0"/>
        <v>1301</v>
      </c>
      <c r="P13" s="194"/>
    </row>
    <row r="14" spans="1:16" x14ac:dyDescent="0.2">
      <c r="B14" s="181" t="s">
        <v>256</v>
      </c>
      <c r="C14" s="181">
        <v>318</v>
      </c>
      <c r="D14" s="181">
        <v>230</v>
      </c>
      <c r="E14" s="181">
        <f t="shared" si="1"/>
        <v>548</v>
      </c>
      <c r="F14" s="182">
        <f t="shared" si="2"/>
        <v>1.1316468766133196E-2</v>
      </c>
      <c r="G14" s="181">
        <v>443</v>
      </c>
      <c r="H14" s="181">
        <v>41</v>
      </c>
      <c r="I14" s="181">
        <f t="shared" si="3"/>
        <v>484</v>
      </c>
      <c r="J14" s="182">
        <f t="shared" si="4"/>
        <v>5.4116305332245042E-3</v>
      </c>
      <c r="K14" s="181">
        <f t="shared" si="0"/>
        <v>1032</v>
      </c>
      <c r="P14" s="194"/>
    </row>
    <row r="15" spans="1:16" x14ac:dyDescent="0.2">
      <c r="B15" s="181" t="s">
        <v>257</v>
      </c>
      <c r="C15" s="181">
        <v>240</v>
      </c>
      <c r="D15" s="181">
        <v>148</v>
      </c>
      <c r="E15" s="181">
        <f t="shared" si="1"/>
        <v>388</v>
      </c>
      <c r="F15" s="182">
        <f t="shared" si="2"/>
        <v>8.0123902942694884E-3</v>
      </c>
      <c r="G15" s="181">
        <v>554</v>
      </c>
      <c r="H15" s="181">
        <v>42</v>
      </c>
      <c r="I15" s="181">
        <f t="shared" si="3"/>
        <v>596</v>
      </c>
      <c r="J15" s="182">
        <f t="shared" si="4"/>
        <v>6.663908673144224E-3</v>
      </c>
      <c r="K15" s="181">
        <f t="shared" si="0"/>
        <v>984</v>
      </c>
      <c r="P15" s="194"/>
    </row>
    <row r="16" spans="1:16" x14ac:dyDescent="0.2">
      <c r="B16" s="181" t="s">
        <v>258</v>
      </c>
      <c r="C16" s="181">
        <v>322</v>
      </c>
      <c r="D16" s="181">
        <v>165</v>
      </c>
      <c r="E16" s="181">
        <f t="shared" si="1"/>
        <v>487</v>
      </c>
      <c r="F16" s="182">
        <f t="shared" si="2"/>
        <v>1.0056788848735157E-2</v>
      </c>
      <c r="G16" s="181">
        <v>1118</v>
      </c>
      <c r="H16" s="181">
        <v>59</v>
      </c>
      <c r="I16" s="181">
        <f t="shared" si="3"/>
        <v>1177</v>
      </c>
      <c r="J16" s="182">
        <f t="shared" si="4"/>
        <v>1.3160101523977771E-2</v>
      </c>
      <c r="K16" s="181">
        <f t="shared" si="0"/>
        <v>1664</v>
      </c>
      <c r="P16" s="194"/>
    </row>
    <row r="17" spans="2:16" x14ac:dyDescent="0.2">
      <c r="B17" s="181" t="s">
        <v>259</v>
      </c>
      <c r="C17" s="181">
        <v>1198</v>
      </c>
      <c r="D17" s="181">
        <v>710</v>
      </c>
      <c r="E17" s="181">
        <f t="shared" si="1"/>
        <v>1908</v>
      </c>
      <c r="F17" s="182">
        <f t="shared" si="2"/>
        <v>3.9401135776974704E-2</v>
      </c>
      <c r="G17" s="181">
        <v>2527</v>
      </c>
      <c r="H17" s="181">
        <v>183</v>
      </c>
      <c r="I17" s="181">
        <f t="shared" si="3"/>
        <v>2710</v>
      </c>
      <c r="J17" s="182">
        <f t="shared" si="4"/>
        <v>3.0300658564128939E-2</v>
      </c>
      <c r="K17" s="181">
        <f t="shared" si="0"/>
        <v>4618</v>
      </c>
      <c r="P17" s="194"/>
    </row>
    <row r="18" spans="2:16" x14ac:dyDescent="0.2">
      <c r="B18" s="181" t="s">
        <v>260</v>
      </c>
      <c r="C18" s="181">
        <v>623</v>
      </c>
      <c r="D18" s="181">
        <v>326</v>
      </c>
      <c r="E18" s="181">
        <f t="shared" si="1"/>
        <v>949</v>
      </c>
      <c r="F18" s="182">
        <f t="shared" si="2"/>
        <v>1.9597315436241609E-2</v>
      </c>
      <c r="G18" s="181">
        <v>1366</v>
      </c>
      <c r="H18" s="181">
        <v>110</v>
      </c>
      <c r="I18" s="181">
        <f t="shared" si="3"/>
        <v>1476</v>
      </c>
      <c r="J18" s="182">
        <f t="shared" si="4"/>
        <v>1.6503236915370596E-2</v>
      </c>
      <c r="K18" s="181">
        <f t="shared" si="0"/>
        <v>2425</v>
      </c>
      <c r="P18" s="194"/>
    </row>
    <row r="19" spans="2:16" x14ac:dyDescent="0.2">
      <c r="B19" s="181" t="s">
        <v>261</v>
      </c>
      <c r="C19" s="181">
        <v>153</v>
      </c>
      <c r="D19" s="181">
        <v>195</v>
      </c>
      <c r="E19" s="181">
        <f t="shared" si="1"/>
        <v>348</v>
      </c>
      <c r="F19" s="182">
        <f t="shared" si="2"/>
        <v>7.1863706763035618E-3</v>
      </c>
      <c r="G19" s="181">
        <v>263</v>
      </c>
      <c r="H19" s="181">
        <v>31</v>
      </c>
      <c r="I19" s="181">
        <f t="shared" si="3"/>
        <v>294</v>
      </c>
      <c r="J19" s="182">
        <f t="shared" si="4"/>
        <v>3.287230117289265E-3</v>
      </c>
      <c r="K19" s="181">
        <f t="shared" si="0"/>
        <v>642</v>
      </c>
      <c r="P19" s="194"/>
    </row>
    <row r="20" spans="2:16" x14ac:dyDescent="0.2">
      <c r="B20" s="181" t="s">
        <v>262</v>
      </c>
      <c r="C20" s="181">
        <v>1400</v>
      </c>
      <c r="D20" s="181">
        <v>844</v>
      </c>
      <c r="E20" s="181">
        <f t="shared" si="1"/>
        <v>2244</v>
      </c>
      <c r="F20" s="182">
        <f t="shared" si="2"/>
        <v>4.6339700567888491E-2</v>
      </c>
      <c r="G20" s="181">
        <v>3125</v>
      </c>
      <c r="H20" s="181">
        <v>270</v>
      </c>
      <c r="I20" s="181">
        <f t="shared" si="3"/>
        <v>3395</v>
      </c>
      <c r="J20" s="182">
        <f t="shared" si="4"/>
        <v>3.7959681116316514E-2</v>
      </c>
      <c r="K20" s="181">
        <f t="shared" si="0"/>
        <v>5639</v>
      </c>
      <c r="P20" s="194"/>
    </row>
    <row r="21" spans="2:16" x14ac:dyDescent="0.2">
      <c r="B21" s="181" t="s">
        <v>263</v>
      </c>
      <c r="C21" s="181">
        <v>1808</v>
      </c>
      <c r="D21" s="181">
        <v>927</v>
      </c>
      <c r="E21" s="181">
        <f t="shared" si="1"/>
        <v>2735</v>
      </c>
      <c r="F21" s="182">
        <f t="shared" si="2"/>
        <v>5.6479091378420235E-2</v>
      </c>
      <c r="G21" s="181">
        <v>4838</v>
      </c>
      <c r="H21" s="181">
        <v>268</v>
      </c>
      <c r="I21" s="181">
        <f t="shared" si="3"/>
        <v>5106</v>
      </c>
      <c r="J21" s="182">
        <f t="shared" si="4"/>
        <v>5.7090465914554377E-2</v>
      </c>
      <c r="K21" s="181">
        <f t="shared" si="0"/>
        <v>7841</v>
      </c>
      <c r="P21" s="194"/>
    </row>
    <row r="22" spans="2:16" x14ac:dyDescent="0.2">
      <c r="B22" s="181" t="s">
        <v>264</v>
      </c>
      <c r="C22" s="181">
        <v>1029</v>
      </c>
      <c r="D22" s="181">
        <v>501</v>
      </c>
      <c r="E22" s="181">
        <f t="shared" si="1"/>
        <v>1530</v>
      </c>
      <c r="F22" s="182">
        <f t="shared" si="2"/>
        <v>3.1595250387196697E-2</v>
      </c>
      <c r="G22" s="181">
        <v>3984</v>
      </c>
      <c r="H22" s="181">
        <v>199</v>
      </c>
      <c r="I22" s="181">
        <f t="shared" si="3"/>
        <v>4183</v>
      </c>
      <c r="J22" s="182">
        <f t="shared" si="4"/>
        <v>4.67703523150374E-2</v>
      </c>
      <c r="K22" s="181">
        <f t="shared" si="0"/>
        <v>5713</v>
      </c>
      <c r="P22" s="194"/>
    </row>
    <row r="23" spans="2:16" x14ac:dyDescent="0.2">
      <c r="B23" s="181" t="s">
        <v>265</v>
      </c>
      <c r="C23" s="181">
        <v>293</v>
      </c>
      <c r="D23" s="181">
        <v>157</v>
      </c>
      <c r="E23" s="181">
        <f t="shared" si="1"/>
        <v>450</v>
      </c>
      <c r="F23" s="182">
        <f t="shared" si="2"/>
        <v>9.2927207021166747E-3</v>
      </c>
      <c r="G23" s="181">
        <v>874</v>
      </c>
      <c r="H23" s="181">
        <v>49</v>
      </c>
      <c r="I23" s="181">
        <f t="shared" si="3"/>
        <v>923</v>
      </c>
      <c r="J23" s="182">
        <f t="shared" si="4"/>
        <v>1.0320113599516978E-2</v>
      </c>
      <c r="K23" s="181">
        <f t="shared" si="0"/>
        <v>1373</v>
      </c>
      <c r="P23" s="194"/>
    </row>
    <row r="24" spans="2:16" x14ac:dyDescent="0.2">
      <c r="B24" s="181" t="s">
        <v>266</v>
      </c>
      <c r="C24" s="181">
        <v>847</v>
      </c>
      <c r="D24" s="181">
        <v>492</v>
      </c>
      <c r="E24" s="181">
        <f t="shared" si="1"/>
        <v>1339</v>
      </c>
      <c r="F24" s="182">
        <f t="shared" si="2"/>
        <v>2.7651006711409395E-2</v>
      </c>
      <c r="G24" s="181">
        <v>2509</v>
      </c>
      <c r="H24" s="181">
        <v>125</v>
      </c>
      <c r="I24" s="181">
        <f t="shared" si="3"/>
        <v>2634</v>
      </c>
      <c r="J24" s="182">
        <f t="shared" si="4"/>
        <v>2.9450898397754843E-2</v>
      </c>
      <c r="K24" s="181">
        <f t="shared" si="0"/>
        <v>3973</v>
      </c>
      <c r="P24" s="194"/>
    </row>
    <row r="25" spans="2:16" x14ac:dyDescent="0.2">
      <c r="B25" s="181" t="s">
        <v>267</v>
      </c>
      <c r="C25" s="181">
        <v>196</v>
      </c>
      <c r="D25" s="181">
        <v>95</v>
      </c>
      <c r="E25" s="181">
        <f t="shared" si="1"/>
        <v>291</v>
      </c>
      <c r="F25" s="182">
        <f t="shared" si="2"/>
        <v>6.0092927207021163E-3</v>
      </c>
      <c r="G25" s="181">
        <v>303</v>
      </c>
      <c r="H25" s="181">
        <v>23</v>
      </c>
      <c r="I25" s="181">
        <f t="shared" si="3"/>
        <v>326</v>
      </c>
      <c r="J25" s="182">
        <f t="shared" si="4"/>
        <v>3.6450238715520422E-3</v>
      </c>
      <c r="K25" s="181">
        <f t="shared" si="0"/>
        <v>617</v>
      </c>
      <c r="P25" s="194"/>
    </row>
    <row r="26" spans="2:16" x14ac:dyDescent="0.2">
      <c r="B26" s="181" t="s">
        <v>268</v>
      </c>
      <c r="C26" s="181">
        <v>2881</v>
      </c>
      <c r="D26" s="181">
        <v>1201</v>
      </c>
      <c r="E26" s="181">
        <f t="shared" si="1"/>
        <v>4082</v>
      </c>
      <c r="F26" s="182">
        <f t="shared" si="2"/>
        <v>8.4295302013422821E-2</v>
      </c>
      <c r="G26" s="181">
        <v>7776</v>
      </c>
      <c r="H26" s="181">
        <v>532</v>
      </c>
      <c r="I26" s="181">
        <f t="shared" si="3"/>
        <v>8308</v>
      </c>
      <c r="J26" s="182">
        <f t="shared" si="4"/>
        <v>9.2892203450473512E-2</v>
      </c>
      <c r="K26" s="181">
        <f t="shared" si="0"/>
        <v>12390</v>
      </c>
      <c r="P26" s="194"/>
    </row>
    <row r="27" spans="2:16" x14ac:dyDescent="0.2">
      <c r="B27" s="181" t="s">
        <v>269</v>
      </c>
      <c r="C27" s="181">
        <v>761</v>
      </c>
      <c r="D27" s="181">
        <v>569</v>
      </c>
      <c r="E27" s="181">
        <f t="shared" si="1"/>
        <v>1330</v>
      </c>
      <c r="F27" s="182">
        <f t="shared" si="2"/>
        <v>2.7465152297367061E-2</v>
      </c>
      <c r="G27" s="181">
        <v>1760</v>
      </c>
      <c r="H27" s="181">
        <v>125</v>
      </c>
      <c r="I27" s="181">
        <f t="shared" si="3"/>
        <v>1885</v>
      </c>
      <c r="J27" s="182">
        <f t="shared" si="4"/>
        <v>2.1076288337041716E-2</v>
      </c>
      <c r="K27" s="181">
        <f t="shared" si="0"/>
        <v>3215</v>
      </c>
      <c r="P27" s="194"/>
    </row>
    <row r="28" spans="2:16" x14ac:dyDescent="0.2">
      <c r="B28" s="181" t="s">
        <v>270</v>
      </c>
      <c r="C28" s="181">
        <v>551</v>
      </c>
      <c r="D28" s="181">
        <v>334</v>
      </c>
      <c r="E28" s="181">
        <f t="shared" si="1"/>
        <v>885</v>
      </c>
      <c r="F28" s="182">
        <f t="shared" si="2"/>
        <v>1.8275684047496129E-2</v>
      </c>
      <c r="G28" s="181">
        <v>1551</v>
      </c>
      <c r="H28" s="181">
        <v>77</v>
      </c>
      <c r="I28" s="181">
        <f t="shared" si="3"/>
        <v>1628</v>
      </c>
      <c r="J28" s="182">
        <f t="shared" si="4"/>
        <v>1.8202757248118786E-2</v>
      </c>
      <c r="K28" s="181">
        <f t="shared" si="0"/>
        <v>2513</v>
      </c>
      <c r="P28" s="194"/>
    </row>
    <row r="29" spans="2:16" x14ac:dyDescent="0.2">
      <c r="B29" s="181" t="s">
        <v>271</v>
      </c>
      <c r="C29" s="181">
        <v>6056</v>
      </c>
      <c r="D29" s="181">
        <v>3272</v>
      </c>
      <c r="E29" s="181">
        <f t="shared" si="1"/>
        <v>9328</v>
      </c>
      <c r="F29" s="182">
        <f t="shared" si="2"/>
        <v>0.1926277749096541</v>
      </c>
      <c r="G29" s="181">
        <v>17258</v>
      </c>
      <c r="H29" s="181">
        <v>1260</v>
      </c>
      <c r="I29" s="181">
        <f t="shared" si="3"/>
        <v>18518</v>
      </c>
      <c r="J29" s="182">
        <f t="shared" si="4"/>
        <v>0.20705077316994086</v>
      </c>
      <c r="K29" s="181">
        <f t="shared" si="0"/>
        <v>27846</v>
      </c>
      <c r="P29" s="194"/>
    </row>
    <row r="30" spans="2:16" x14ac:dyDescent="0.2">
      <c r="B30" s="181" t="s">
        <v>58</v>
      </c>
      <c r="C30" s="181">
        <v>734</v>
      </c>
      <c r="D30" s="181">
        <v>736</v>
      </c>
      <c r="E30" s="181">
        <f t="shared" si="1"/>
        <v>1470</v>
      </c>
      <c r="F30" s="182">
        <f t="shared" si="2"/>
        <v>3.0356220960247805E-2</v>
      </c>
      <c r="G30" s="181">
        <v>1752</v>
      </c>
      <c r="H30" s="181">
        <v>166</v>
      </c>
      <c r="I30" s="181">
        <f t="shared" si="3"/>
        <v>1918</v>
      </c>
      <c r="J30" s="182">
        <f t="shared" si="4"/>
        <v>2.1445263146125205E-2</v>
      </c>
      <c r="K30" s="181">
        <f t="shared" si="0"/>
        <v>3388</v>
      </c>
      <c r="P30" s="194"/>
    </row>
    <row r="31" spans="2:16" x14ac:dyDescent="0.2">
      <c r="B31" s="181" t="s">
        <v>272</v>
      </c>
      <c r="C31" s="181">
        <v>269</v>
      </c>
      <c r="D31" s="181">
        <v>213</v>
      </c>
      <c r="E31" s="181">
        <f t="shared" si="1"/>
        <v>482</v>
      </c>
      <c r="F31" s="182">
        <f t="shared" si="2"/>
        <v>9.9535363964894166E-3</v>
      </c>
      <c r="G31" s="181">
        <v>702</v>
      </c>
      <c r="H31" s="181">
        <v>42</v>
      </c>
      <c r="I31" s="181">
        <f t="shared" si="3"/>
        <v>744</v>
      </c>
      <c r="J31" s="182">
        <f t="shared" si="4"/>
        <v>8.3187047866095688E-3</v>
      </c>
      <c r="K31" s="181">
        <f t="shared" si="0"/>
        <v>1226</v>
      </c>
      <c r="P31" s="194"/>
    </row>
    <row r="32" spans="2:16" x14ac:dyDescent="0.2">
      <c r="B32" s="181" t="s">
        <v>273</v>
      </c>
      <c r="C32" s="181">
        <v>464</v>
      </c>
      <c r="D32" s="181">
        <v>296</v>
      </c>
      <c r="E32" s="181">
        <f t="shared" si="1"/>
        <v>760</v>
      </c>
      <c r="F32" s="182">
        <f t="shared" si="2"/>
        <v>1.5694372741352606E-2</v>
      </c>
      <c r="G32" s="181">
        <v>1113</v>
      </c>
      <c r="H32" s="181">
        <v>63</v>
      </c>
      <c r="I32" s="181">
        <f t="shared" si="3"/>
        <v>1176</v>
      </c>
      <c r="J32" s="182">
        <f t="shared" si="4"/>
        <v>1.314892046915706E-2</v>
      </c>
      <c r="K32" s="181">
        <f t="shared" si="0"/>
        <v>1936</v>
      </c>
      <c r="P32" s="194"/>
    </row>
    <row r="33" spans="2:16" x14ac:dyDescent="0.2">
      <c r="B33" s="181" t="s">
        <v>274</v>
      </c>
      <c r="C33" s="181">
        <v>3299</v>
      </c>
      <c r="D33" s="181">
        <v>1322</v>
      </c>
      <c r="E33" s="181">
        <f t="shared" si="1"/>
        <v>4621</v>
      </c>
      <c r="F33" s="182">
        <f t="shared" si="2"/>
        <v>9.5425916365513674E-2</v>
      </c>
      <c r="G33" s="181">
        <v>11271</v>
      </c>
      <c r="H33" s="181">
        <v>699</v>
      </c>
      <c r="I33" s="181">
        <f t="shared" si="3"/>
        <v>11970</v>
      </c>
      <c r="J33" s="182">
        <f t="shared" si="4"/>
        <v>0.13383722620392008</v>
      </c>
      <c r="K33" s="181">
        <f t="shared" si="0"/>
        <v>16591</v>
      </c>
      <c r="P33" s="194"/>
    </row>
    <row r="34" spans="2:16" x14ac:dyDescent="0.2">
      <c r="B34" s="181" t="s">
        <v>275</v>
      </c>
      <c r="C34" s="181">
        <v>540</v>
      </c>
      <c r="D34" s="181">
        <v>313</v>
      </c>
      <c r="E34" s="181">
        <f t="shared" si="1"/>
        <v>853</v>
      </c>
      <c r="F34" s="182">
        <f t="shared" si="2"/>
        <v>1.7614868353123387E-2</v>
      </c>
      <c r="G34" s="181">
        <v>1501</v>
      </c>
      <c r="H34" s="181">
        <v>93</v>
      </c>
      <c r="I34" s="181">
        <f t="shared" si="3"/>
        <v>1594</v>
      </c>
      <c r="J34" s="182">
        <f t="shared" si="4"/>
        <v>1.7822601384214588E-2</v>
      </c>
      <c r="K34" s="181">
        <f t="shared" si="0"/>
        <v>2447</v>
      </c>
      <c r="P34" s="194"/>
    </row>
    <row r="35" spans="2:16" x14ac:dyDescent="0.2">
      <c r="B35" s="181" t="s">
        <v>276</v>
      </c>
      <c r="C35" s="181">
        <v>441</v>
      </c>
      <c r="D35" s="181">
        <v>347</v>
      </c>
      <c r="E35" s="181">
        <f t="shared" si="1"/>
        <v>788</v>
      </c>
      <c r="F35" s="182">
        <f t="shared" si="2"/>
        <v>1.6272586473928756E-2</v>
      </c>
      <c r="G35" s="181">
        <v>1006</v>
      </c>
      <c r="H35" s="181">
        <v>60</v>
      </c>
      <c r="I35" s="181">
        <f t="shared" si="3"/>
        <v>1066</v>
      </c>
      <c r="J35" s="182">
        <f t="shared" si="4"/>
        <v>1.1919004438878764E-2</v>
      </c>
      <c r="K35" s="181">
        <f t="shared" si="0"/>
        <v>1854</v>
      </c>
      <c r="P35" s="194"/>
    </row>
    <row r="36" spans="2:16" x14ac:dyDescent="0.2">
      <c r="B36" s="181" t="s">
        <v>277</v>
      </c>
      <c r="C36" s="181">
        <v>377</v>
      </c>
      <c r="D36" s="181">
        <v>352</v>
      </c>
      <c r="E36" s="181">
        <f t="shared" si="1"/>
        <v>729</v>
      </c>
      <c r="F36" s="182">
        <f t="shared" si="2"/>
        <v>1.5054207537429014E-2</v>
      </c>
      <c r="G36" s="181">
        <v>774</v>
      </c>
      <c r="H36" s="181">
        <v>71</v>
      </c>
      <c r="I36" s="181">
        <f t="shared" si="3"/>
        <v>845</v>
      </c>
      <c r="J36" s="182">
        <f t="shared" si="4"/>
        <v>9.4479913235014593E-3</v>
      </c>
      <c r="K36" s="181">
        <f t="shared" si="0"/>
        <v>1574</v>
      </c>
      <c r="P36" s="194"/>
    </row>
    <row r="37" spans="2:16" x14ac:dyDescent="0.2">
      <c r="B37" s="181" t="s">
        <v>278</v>
      </c>
      <c r="C37" s="181">
        <v>1242</v>
      </c>
      <c r="D37" s="181">
        <v>1119</v>
      </c>
      <c r="E37" s="181">
        <f t="shared" si="1"/>
        <v>2361</v>
      </c>
      <c r="F37" s="182">
        <f t="shared" si="2"/>
        <v>4.8755807950438823E-2</v>
      </c>
      <c r="G37" s="181">
        <v>3301</v>
      </c>
      <c r="H37" s="181">
        <v>213</v>
      </c>
      <c r="I37" s="181">
        <f t="shared" si="3"/>
        <v>3514</v>
      </c>
      <c r="J37" s="182">
        <f t="shared" si="4"/>
        <v>3.9290226639981218E-2</v>
      </c>
      <c r="K37" s="181">
        <f t="shared" si="0"/>
        <v>5875</v>
      </c>
      <c r="P37" s="194"/>
    </row>
    <row r="38" spans="2:16" x14ac:dyDescent="0.2">
      <c r="B38" s="181" t="s">
        <v>279</v>
      </c>
      <c r="C38" s="181">
        <v>1371</v>
      </c>
      <c r="D38" s="181">
        <v>617</v>
      </c>
      <c r="E38" s="181">
        <f t="shared" si="1"/>
        <v>1988</v>
      </c>
      <c r="F38" s="182">
        <f t="shared" si="2"/>
        <v>4.1053175012906555E-2</v>
      </c>
      <c r="G38" s="181">
        <v>4161</v>
      </c>
      <c r="H38" s="181">
        <v>171</v>
      </c>
      <c r="I38" s="181">
        <f t="shared" si="3"/>
        <v>4332</v>
      </c>
      <c r="J38" s="182">
        <f t="shared" si="4"/>
        <v>4.8436329483323458E-2</v>
      </c>
      <c r="K38" s="181">
        <f t="shared" si="0"/>
        <v>6320</v>
      </c>
      <c r="P38" s="194"/>
    </row>
    <row r="39" spans="2:16" x14ac:dyDescent="0.2">
      <c r="B39" s="181" t="s">
        <v>280</v>
      </c>
      <c r="C39" s="181">
        <v>605</v>
      </c>
      <c r="D39" s="181">
        <v>503</v>
      </c>
      <c r="E39" s="181">
        <f t="shared" si="1"/>
        <v>1108</v>
      </c>
      <c r="F39" s="182">
        <f t="shared" si="2"/>
        <v>2.2880743417656169E-2</v>
      </c>
      <c r="G39" s="181">
        <v>1626</v>
      </c>
      <c r="H39" s="181">
        <v>150</v>
      </c>
      <c r="I39" s="181">
        <f t="shared" si="3"/>
        <v>1776</v>
      </c>
      <c r="J39" s="182">
        <f t="shared" si="4"/>
        <v>1.9857553361584131E-2</v>
      </c>
      <c r="K39" s="181">
        <f t="shared" si="0"/>
        <v>2884</v>
      </c>
      <c r="P39" s="194"/>
    </row>
    <row r="40" spans="2:16" x14ac:dyDescent="0.2">
      <c r="B40" s="181" t="s">
        <v>281</v>
      </c>
      <c r="C40" s="181">
        <v>1466</v>
      </c>
      <c r="D40" s="181">
        <v>911</v>
      </c>
      <c r="E40" s="181">
        <f t="shared" si="1"/>
        <v>2377</v>
      </c>
      <c r="F40" s="182">
        <f t="shared" si="2"/>
        <v>4.9086215797625191E-2</v>
      </c>
      <c r="G40" s="181">
        <v>3946</v>
      </c>
      <c r="H40" s="181">
        <v>286</v>
      </c>
      <c r="I40" s="181">
        <f t="shared" si="3"/>
        <v>4232</v>
      </c>
      <c r="J40" s="182">
        <f t="shared" si="4"/>
        <v>4.7318224001252275E-2</v>
      </c>
      <c r="K40" s="181">
        <f t="shared" si="0"/>
        <v>6609</v>
      </c>
      <c r="P40" s="194"/>
    </row>
    <row r="41" spans="2:16" x14ac:dyDescent="0.2">
      <c r="B41" s="183" t="s">
        <v>66</v>
      </c>
      <c r="C41" s="181">
        <f t="shared" ref="C41:H41" si="5">SUM(C11:C40)</f>
        <v>30651</v>
      </c>
      <c r="D41" s="181">
        <f t="shared" si="5"/>
        <v>17774</v>
      </c>
      <c r="E41" s="183">
        <f t="shared" ref="E41" si="6">C41+D41</f>
        <v>48425</v>
      </c>
      <c r="F41" s="182">
        <f t="shared" ref="F41" si="7">E41/$E$41</f>
        <v>1</v>
      </c>
      <c r="G41" s="181">
        <f t="shared" si="5"/>
        <v>83844</v>
      </c>
      <c r="H41" s="181">
        <f t="shared" si="5"/>
        <v>5593</v>
      </c>
      <c r="I41" s="183">
        <f t="shared" ref="I41" si="8">G41+H41</f>
        <v>89437</v>
      </c>
      <c r="J41" s="182">
        <f t="shared" ref="J41" si="9">I41/$I$41</f>
        <v>1</v>
      </c>
      <c r="K41" s="183">
        <f t="shared" ref="K41:K42" si="10">E41+I41</f>
        <v>137862</v>
      </c>
      <c r="P41" s="194"/>
    </row>
    <row r="42" spans="2:16" ht="25.5" customHeight="1" x14ac:dyDescent="0.2">
      <c r="B42" s="195" t="s">
        <v>82</v>
      </c>
      <c r="C42" s="196">
        <f>+C41/$K$41</f>
        <v>0.22233102667885277</v>
      </c>
      <c r="D42" s="196">
        <f>+D41/$K$41</f>
        <v>0.12892602747675211</v>
      </c>
      <c r="E42" s="197">
        <f>C42+D42</f>
        <v>0.35125705415560488</v>
      </c>
      <c r="F42" s="196"/>
      <c r="G42" s="196">
        <f>+G41/$K$41</f>
        <v>0.60817339078208643</v>
      </c>
      <c r="H42" s="196">
        <f>+H41/$K$41</f>
        <v>4.0569555062308686E-2</v>
      </c>
      <c r="I42" s="197">
        <f>G42+H42</f>
        <v>0.64874294584439507</v>
      </c>
      <c r="J42" s="197"/>
      <c r="K42" s="197">
        <f t="shared" si="10"/>
        <v>1</v>
      </c>
    </row>
    <row r="43" spans="2:16" x14ac:dyDescent="0.2">
      <c r="B43" s="188"/>
      <c r="C43" s="201"/>
      <c r="D43" s="201"/>
      <c r="E43" s="201"/>
      <c r="F43" s="201"/>
      <c r="G43" s="201"/>
      <c r="H43" s="201"/>
      <c r="I43" s="201"/>
      <c r="J43" s="201"/>
      <c r="K43" s="201"/>
    </row>
    <row r="44" spans="2:16" ht="12.75" x14ac:dyDescent="0.2">
      <c r="B44" s="421" t="s">
        <v>107</v>
      </c>
      <c r="C44" s="421"/>
      <c r="D44" s="421"/>
      <c r="E44" s="421"/>
      <c r="F44" s="421"/>
      <c r="G44" s="421"/>
      <c r="H44" s="421"/>
      <c r="I44" s="421"/>
      <c r="J44" s="421"/>
      <c r="K44" s="421"/>
    </row>
    <row r="45" spans="2:16" ht="12.75" x14ac:dyDescent="0.2">
      <c r="B45" s="434" t="str">
        <f>'Solicitudes Regiones'!$B$6:$P$6</f>
        <v>Acumuladas de julio de 2008 a mayo de 2018</v>
      </c>
      <c r="C45" s="434"/>
      <c r="D45" s="434"/>
      <c r="E45" s="434"/>
      <c r="F45" s="434"/>
      <c r="G45" s="434"/>
      <c r="H45" s="434"/>
      <c r="I45" s="434"/>
      <c r="J45" s="434"/>
      <c r="K45" s="434"/>
    </row>
    <row r="47" spans="2:16" ht="15" customHeight="1" x14ac:dyDescent="0.2">
      <c r="B47" s="450" t="s">
        <v>83</v>
      </c>
      <c r="C47" s="451"/>
      <c r="D47" s="451"/>
      <c r="E47" s="451"/>
      <c r="F47" s="451"/>
      <c r="G47" s="451"/>
      <c r="H47" s="451"/>
      <c r="I47" s="451"/>
      <c r="J47" s="451"/>
      <c r="K47" s="452"/>
      <c r="L47" s="202"/>
    </row>
    <row r="48" spans="2:16" ht="21" customHeight="1" x14ac:dyDescent="0.2">
      <c r="B48" s="449" t="s">
        <v>74</v>
      </c>
      <c r="C48" s="450" t="s">
        <v>2</v>
      </c>
      <c r="D48" s="451"/>
      <c r="E48" s="451"/>
      <c r="F48" s="451"/>
      <c r="G48" s="451"/>
      <c r="H48" s="451"/>
      <c r="I48" s="451"/>
      <c r="J48" s="451"/>
      <c r="K48" s="452"/>
    </row>
    <row r="49" spans="2:11" ht="24" x14ac:dyDescent="0.2">
      <c r="B49" s="449"/>
      <c r="C49" s="186" t="s">
        <v>75</v>
      </c>
      <c r="D49" s="186" t="s">
        <v>76</v>
      </c>
      <c r="E49" s="186" t="s">
        <v>77</v>
      </c>
      <c r="F49" s="186" t="s">
        <v>78</v>
      </c>
      <c r="G49" s="186" t="s">
        <v>8</v>
      </c>
      <c r="H49" s="186" t="s">
        <v>79</v>
      </c>
      <c r="I49" s="186" t="s">
        <v>80</v>
      </c>
      <c r="J49" s="186" t="s">
        <v>81</v>
      </c>
      <c r="K49" s="247" t="s">
        <v>46</v>
      </c>
    </row>
    <row r="50" spans="2:11" x14ac:dyDescent="0.2">
      <c r="B50" s="181" t="s">
        <v>253</v>
      </c>
      <c r="C50" s="181">
        <v>498</v>
      </c>
      <c r="D50" s="181">
        <v>182</v>
      </c>
      <c r="E50" s="181">
        <v>890</v>
      </c>
      <c r="F50" s="182">
        <f>E50/$E$80</f>
        <v>2.3822907465403248E-2</v>
      </c>
      <c r="G50" s="181">
        <v>905</v>
      </c>
      <c r="H50" s="181">
        <v>59</v>
      </c>
      <c r="I50" s="181">
        <f>G50+H50</f>
        <v>964</v>
      </c>
      <c r="J50" s="182">
        <f>I50/$I$80</f>
        <v>1.2583213679676282E-2</v>
      </c>
      <c r="K50" s="181">
        <f t="shared" ref="K50:K79" si="11">E50+I50</f>
        <v>1854</v>
      </c>
    </row>
    <row r="51" spans="2:11" x14ac:dyDescent="0.2">
      <c r="B51" s="181" t="s">
        <v>254</v>
      </c>
      <c r="C51" s="181">
        <v>291</v>
      </c>
      <c r="D51" s="181">
        <v>75</v>
      </c>
      <c r="E51" s="181">
        <v>613</v>
      </c>
      <c r="F51" s="182">
        <f t="shared" ref="F51:F79" si="12">E51/$E$80</f>
        <v>1.6408362108193474E-2</v>
      </c>
      <c r="G51" s="181">
        <v>621</v>
      </c>
      <c r="H51" s="181">
        <v>39</v>
      </c>
      <c r="I51" s="181">
        <f t="shared" ref="I51:I79" si="13">G51+H51</f>
        <v>660</v>
      </c>
      <c r="J51" s="182">
        <f t="shared" ref="J51:J79" si="14">I51/$I$80</f>
        <v>8.6150633076621849E-3</v>
      </c>
      <c r="K51" s="181">
        <f t="shared" si="11"/>
        <v>1273</v>
      </c>
    </row>
    <row r="52" spans="2:11" x14ac:dyDescent="0.2">
      <c r="B52" s="181" t="s">
        <v>255</v>
      </c>
      <c r="C52" s="181">
        <v>276</v>
      </c>
      <c r="D52" s="181">
        <v>88</v>
      </c>
      <c r="E52" s="181">
        <v>587</v>
      </c>
      <c r="F52" s="182">
        <f t="shared" si="12"/>
        <v>1.5712412002462591E-2</v>
      </c>
      <c r="G52" s="181">
        <v>599</v>
      </c>
      <c r="H52" s="181">
        <v>38</v>
      </c>
      <c r="I52" s="181">
        <f t="shared" si="13"/>
        <v>637</v>
      </c>
      <c r="J52" s="182">
        <f t="shared" si="14"/>
        <v>8.3148414045163821E-3</v>
      </c>
      <c r="K52" s="181">
        <f t="shared" si="11"/>
        <v>1224</v>
      </c>
    </row>
    <row r="53" spans="2:11" x14ac:dyDescent="0.2">
      <c r="B53" s="181" t="s">
        <v>256</v>
      </c>
      <c r="C53" s="181">
        <v>298</v>
      </c>
      <c r="D53" s="181">
        <v>102</v>
      </c>
      <c r="E53" s="181">
        <v>370</v>
      </c>
      <c r="F53" s="182">
        <f t="shared" si="12"/>
        <v>9.9039053507856203E-3</v>
      </c>
      <c r="G53" s="181">
        <v>378</v>
      </c>
      <c r="H53" s="181">
        <v>25</v>
      </c>
      <c r="I53" s="181">
        <f t="shared" si="13"/>
        <v>403</v>
      </c>
      <c r="J53" s="182">
        <f t="shared" si="14"/>
        <v>5.2604098681634254E-3</v>
      </c>
      <c r="K53" s="181">
        <f t="shared" si="11"/>
        <v>773</v>
      </c>
    </row>
    <row r="54" spans="2:11" x14ac:dyDescent="0.2">
      <c r="B54" s="181" t="s">
        <v>257</v>
      </c>
      <c r="C54" s="181">
        <v>222</v>
      </c>
      <c r="D54" s="181">
        <v>76</v>
      </c>
      <c r="E54" s="181">
        <v>499</v>
      </c>
      <c r="F54" s="182">
        <f t="shared" si="12"/>
        <v>1.3356888567681148E-2</v>
      </c>
      <c r="G54" s="181">
        <v>501</v>
      </c>
      <c r="H54" s="181">
        <v>40</v>
      </c>
      <c r="I54" s="181">
        <f t="shared" si="13"/>
        <v>541</v>
      </c>
      <c r="J54" s="182">
        <f t="shared" si="14"/>
        <v>7.0617412870382455E-3</v>
      </c>
      <c r="K54" s="181">
        <f t="shared" si="11"/>
        <v>1040</v>
      </c>
    </row>
    <row r="55" spans="2:11" x14ac:dyDescent="0.2">
      <c r="B55" s="181" t="s">
        <v>258</v>
      </c>
      <c r="C55" s="181">
        <v>290</v>
      </c>
      <c r="D55" s="181">
        <v>98</v>
      </c>
      <c r="E55" s="181">
        <v>980</v>
      </c>
      <c r="F55" s="182">
        <f t="shared" si="12"/>
        <v>2.6231965523702456E-2</v>
      </c>
      <c r="G55" s="181">
        <v>999</v>
      </c>
      <c r="H55" s="181">
        <v>50</v>
      </c>
      <c r="I55" s="181">
        <f t="shared" si="13"/>
        <v>1049</v>
      </c>
      <c r="J55" s="182">
        <f t="shared" si="14"/>
        <v>1.3692729408693382E-2</v>
      </c>
      <c r="K55" s="181">
        <f t="shared" si="11"/>
        <v>2029</v>
      </c>
    </row>
    <row r="56" spans="2:11" x14ac:dyDescent="0.2">
      <c r="B56" s="181" t="s">
        <v>259</v>
      </c>
      <c r="C56" s="181">
        <v>1060</v>
      </c>
      <c r="D56" s="181">
        <v>348</v>
      </c>
      <c r="E56" s="181">
        <v>2130</v>
      </c>
      <c r="F56" s="182">
        <f t="shared" si="12"/>
        <v>5.7014374046414518E-2</v>
      </c>
      <c r="G56" s="181">
        <v>2160</v>
      </c>
      <c r="H56" s="181">
        <v>159</v>
      </c>
      <c r="I56" s="181">
        <f t="shared" si="13"/>
        <v>2319</v>
      </c>
      <c r="J56" s="182">
        <f t="shared" si="14"/>
        <v>3.0270199712831222E-2</v>
      </c>
      <c r="K56" s="181">
        <f t="shared" si="11"/>
        <v>4449</v>
      </c>
    </row>
    <row r="57" spans="2:11" x14ac:dyDescent="0.2">
      <c r="B57" s="181" t="s">
        <v>260</v>
      </c>
      <c r="C57" s="181">
        <v>565</v>
      </c>
      <c r="D57" s="181">
        <v>175</v>
      </c>
      <c r="E57" s="181">
        <v>1177</v>
      </c>
      <c r="F57" s="182">
        <f t="shared" si="12"/>
        <v>3.1505125940201828E-2</v>
      </c>
      <c r="G57" s="181">
        <v>1204</v>
      </c>
      <c r="H57" s="181">
        <v>91</v>
      </c>
      <c r="I57" s="181">
        <f t="shared" si="13"/>
        <v>1295</v>
      </c>
      <c r="J57" s="182">
        <f t="shared" si="14"/>
        <v>1.6903798459731105E-2</v>
      </c>
      <c r="K57" s="181">
        <f t="shared" si="11"/>
        <v>2472</v>
      </c>
    </row>
    <row r="58" spans="2:11" x14ac:dyDescent="0.2">
      <c r="B58" s="181" t="s">
        <v>261</v>
      </c>
      <c r="C58" s="181">
        <v>149</v>
      </c>
      <c r="D58" s="181">
        <v>78</v>
      </c>
      <c r="E58" s="181">
        <v>234</v>
      </c>
      <c r="F58" s="182">
        <f t="shared" si="12"/>
        <v>6.2635509515779333E-3</v>
      </c>
      <c r="G58" s="181">
        <v>239</v>
      </c>
      <c r="H58" s="181">
        <v>26</v>
      </c>
      <c r="I58" s="181">
        <f t="shared" si="13"/>
        <v>265</v>
      </c>
      <c r="J58" s="182">
        <f t="shared" si="14"/>
        <v>3.4590784492886046E-3</v>
      </c>
      <c r="K58" s="181">
        <f t="shared" si="11"/>
        <v>499</v>
      </c>
    </row>
    <row r="59" spans="2:11" x14ac:dyDescent="0.2">
      <c r="B59" s="181" t="s">
        <v>262</v>
      </c>
      <c r="C59" s="181">
        <v>1259</v>
      </c>
      <c r="D59" s="181">
        <v>444</v>
      </c>
      <c r="E59" s="181">
        <v>2712</v>
      </c>
      <c r="F59" s="182">
        <f t="shared" si="12"/>
        <v>7.2592949490082714E-2</v>
      </c>
      <c r="G59" s="181">
        <v>2764</v>
      </c>
      <c r="H59" s="181">
        <v>182</v>
      </c>
      <c r="I59" s="181">
        <f t="shared" si="13"/>
        <v>2946</v>
      </c>
      <c r="J59" s="182">
        <f t="shared" si="14"/>
        <v>3.84545098551103E-2</v>
      </c>
      <c r="K59" s="181">
        <f t="shared" si="11"/>
        <v>5658</v>
      </c>
    </row>
    <row r="60" spans="2:11" x14ac:dyDescent="0.2">
      <c r="B60" s="181" t="s">
        <v>263</v>
      </c>
      <c r="C60" s="181">
        <v>1665</v>
      </c>
      <c r="D60" s="181">
        <v>461</v>
      </c>
      <c r="E60" s="181">
        <v>4099</v>
      </c>
      <c r="F60" s="182">
        <f t="shared" si="12"/>
        <v>0.10971921089964935</v>
      </c>
      <c r="G60" s="181">
        <v>4153</v>
      </c>
      <c r="H60" s="181">
        <v>205</v>
      </c>
      <c r="I60" s="181">
        <f t="shared" si="13"/>
        <v>4358</v>
      </c>
      <c r="J60" s="182">
        <f t="shared" si="14"/>
        <v>5.6885524083017884E-2</v>
      </c>
      <c r="K60" s="181">
        <f t="shared" si="11"/>
        <v>8457</v>
      </c>
    </row>
    <row r="61" spans="2:11" x14ac:dyDescent="0.2">
      <c r="B61" s="181" t="s">
        <v>264</v>
      </c>
      <c r="C61" s="181">
        <v>948</v>
      </c>
      <c r="D61" s="181">
        <v>314</v>
      </c>
      <c r="E61" s="181">
        <v>3373</v>
      </c>
      <c r="F61" s="182">
        <f t="shared" si="12"/>
        <v>9.0286142562702426E-2</v>
      </c>
      <c r="G61" s="181">
        <v>3428</v>
      </c>
      <c r="H61" s="181">
        <v>162</v>
      </c>
      <c r="I61" s="181">
        <f t="shared" si="13"/>
        <v>3590</v>
      </c>
      <c r="J61" s="182">
        <f t="shared" si="14"/>
        <v>4.6860723143192798E-2</v>
      </c>
      <c r="K61" s="181">
        <f t="shared" si="11"/>
        <v>6963</v>
      </c>
    </row>
    <row r="62" spans="2:11" x14ac:dyDescent="0.2">
      <c r="B62" s="181" t="s">
        <v>265</v>
      </c>
      <c r="C62" s="181">
        <v>275</v>
      </c>
      <c r="D62" s="181">
        <v>83</v>
      </c>
      <c r="E62" s="181">
        <v>793</v>
      </c>
      <c r="F62" s="182">
        <f t="shared" si="12"/>
        <v>2.1226478224791883E-2</v>
      </c>
      <c r="G62" s="181">
        <v>800</v>
      </c>
      <c r="H62" s="181">
        <v>43</v>
      </c>
      <c r="I62" s="181">
        <f t="shared" si="13"/>
        <v>843</v>
      </c>
      <c r="J62" s="182">
        <f t="shared" si="14"/>
        <v>1.1003785406604882E-2</v>
      </c>
      <c r="K62" s="181">
        <f t="shared" si="11"/>
        <v>1636</v>
      </c>
    </row>
    <row r="63" spans="2:11" x14ac:dyDescent="0.2">
      <c r="B63" s="181" t="s">
        <v>266</v>
      </c>
      <c r="C63" s="181">
        <v>793</v>
      </c>
      <c r="D63" s="181">
        <v>272</v>
      </c>
      <c r="E63" s="181">
        <v>2218</v>
      </c>
      <c r="F63" s="182">
        <f t="shared" si="12"/>
        <v>5.9369897481195963E-2</v>
      </c>
      <c r="G63" s="181">
        <v>2252</v>
      </c>
      <c r="H63" s="181">
        <v>104</v>
      </c>
      <c r="I63" s="181">
        <f t="shared" si="13"/>
        <v>2356</v>
      </c>
      <c r="J63" s="182">
        <f t="shared" si="14"/>
        <v>3.0753165383109255E-2</v>
      </c>
      <c r="K63" s="181">
        <f t="shared" si="11"/>
        <v>4574</v>
      </c>
    </row>
    <row r="64" spans="2:11" x14ac:dyDescent="0.2">
      <c r="B64" s="181" t="s">
        <v>267</v>
      </c>
      <c r="C64" s="181">
        <v>186</v>
      </c>
      <c r="D64" s="181">
        <v>40</v>
      </c>
      <c r="E64" s="181">
        <v>280</v>
      </c>
      <c r="F64" s="182">
        <f t="shared" si="12"/>
        <v>7.494847292486416E-3</v>
      </c>
      <c r="G64" s="181">
        <v>285</v>
      </c>
      <c r="H64" s="181">
        <v>18</v>
      </c>
      <c r="I64" s="181">
        <f t="shared" si="13"/>
        <v>303</v>
      </c>
      <c r="J64" s="182">
        <f t="shared" si="14"/>
        <v>3.9550972457903667E-3</v>
      </c>
      <c r="K64" s="181">
        <f t="shared" si="11"/>
        <v>583</v>
      </c>
    </row>
    <row r="65" spans="2:11" x14ac:dyDescent="0.2">
      <c r="B65" s="181" t="s">
        <v>268</v>
      </c>
      <c r="C65" s="181">
        <v>2555</v>
      </c>
      <c r="D65" s="181">
        <v>747</v>
      </c>
      <c r="E65" s="181">
        <v>6519</v>
      </c>
      <c r="F65" s="182">
        <f t="shared" si="12"/>
        <v>0.17449610535613908</v>
      </c>
      <c r="G65" s="181">
        <v>6617</v>
      </c>
      <c r="H65" s="181">
        <v>410</v>
      </c>
      <c r="I65" s="181">
        <f t="shared" si="13"/>
        <v>7027</v>
      </c>
      <c r="J65" s="182">
        <f t="shared" si="14"/>
        <v>9.1724317974154812E-2</v>
      </c>
      <c r="K65" s="181">
        <f t="shared" si="11"/>
        <v>13546</v>
      </c>
    </row>
    <row r="66" spans="2:11" x14ac:dyDescent="0.2">
      <c r="B66" s="181" t="s">
        <v>269</v>
      </c>
      <c r="C66" s="181">
        <v>684</v>
      </c>
      <c r="D66" s="181">
        <v>241</v>
      </c>
      <c r="E66" s="181">
        <v>1539</v>
      </c>
      <c r="F66" s="182">
        <f t="shared" si="12"/>
        <v>4.1194892796916405E-2</v>
      </c>
      <c r="G66" s="181">
        <v>1562</v>
      </c>
      <c r="H66" s="181">
        <v>94</v>
      </c>
      <c r="I66" s="181">
        <f t="shared" si="13"/>
        <v>1656</v>
      </c>
      <c r="J66" s="182">
        <f t="shared" si="14"/>
        <v>2.1615977026497847E-2</v>
      </c>
      <c r="K66" s="181">
        <f t="shared" si="11"/>
        <v>3195</v>
      </c>
    </row>
    <row r="67" spans="2:11" x14ac:dyDescent="0.2">
      <c r="B67" s="181" t="s">
        <v>270</v>
      </c>
      <c r="C67" s="181">
        <v>480</v>
      </c>
      <c r="D67" s="181">
        <v>169</v>
      </c>
      <c r="E67" s="181">
        <v>1347</v>
      </c>
      <c r="F67" s="182">
        <f t="shared" si="12"/>
        <v>3.6055568939211434E-2</v>
      </c>
      <c r="G67" s="181">
        <v>1369</v>
      </c>
      <c r="H67" s="181">
        <v>61</v>
      </c>
      <c r="I67" s="181">
        <f t="shared" si="13"/>
        <v>1430</v>
      </c>
      <c r="J67" s="182">
        <f t="shared" si="14"/>
        <v>1.8665970499934733E-2</v>
      </c>
      <c r="K67" s="181">
        <f t="shared" si="11"/>
        <v>2777</v>
      </c>
    </row>
    <row r="68" spans="2:11" x14ac:dyDescent="0.2">
      <c r="B68" s="181" t="s">
        <v>271</v>
      </c>
      <c r="C68" s="181">
        <v>5460</v>
      </c>
      <c r="D68" s="181">
        <v>1958</v>
      </c>
      <c r="E68" s="181">
        <v>14224</v>
      </c>
      <c r="F68" s="182">
        <f t="shared" si="12"/>
        <v>0.38073824245830989</v>
      </c>
      <c r="G68" s="181">
        <v>14474</v>
      </c>
      <c r="H68" s="181">
        <v>991</v>
      </c>
      <c r="I68" s="181">
        <f t="shared" si="13"/>
        <v>15465</v>
      </c>
      <c r="J68" s="182">
        <f t="shared" si="14"/>
        <v>0.20186659704999346</v>
      </c>
      <c r="K68" s="181">
        <f t="shared" si="11"/>
        <v>29689</v>
      </c>
    </row>
    <row r="69" spans="2:11" x14ac:dyDescent="0.2">
      <c r="B69" s="181" t="s">
        <v>58</v>
      </c>
      <c r="C69" s="181">
        <v>677</v>
      </c>
      <c r="D69" s="181">
        <v>347</v>
      </c>
      <c r="E69" s="181">
        <v>1520</v>
      </c>
      <c r="F69" s="182">
        <f t="shared" si="12"/>
        <v>4.0686313873497686E-2</v>
      </c>
      <c r="G69" s="181">
        <v>1560</v>
      </c>
      <c r="H69" s="181">
        <v>128</v>
      </c>
      <c r="I69" s="181">
        <f t="shared" si="13"/>
        <v>1688</v>
      </c>
      <c r="J69" s="182">
        <f t="shared" si="14"/>
        <v>2.2033677065657224E-2</v>
      </c>
      <c r="K69" s="181">
        <f t="shared" si="11"/>
        <v>3208</v>
      </c>
    </row>
    <row r="70" spans="2:11" x14ac:dyDescent="0.2">
      <c r="B70" s="181" t="s">
        <v>272</v>
      </c>
      <c r="C70" s="181">
        <v>256</v>
      </c>
      <c r="D70" s="181">
        <v>108</v>
      </c>
      <c r="E70" s="181">
        <v>645</v>
      </c>
      <c r="F70" s="182">
        <f t="shared" si="12"/>
        <v>1.7264916084477635E-2</v>
      </c>
      <c r="G70" s="181">
        <v>656</v>
      </c>
      <c r="H70" s="181">
        <v>35</v>
      </c>
      <c r="I70" s="181">
        <f t="shared" si="13"/>
        <v>691</v>
      </c>
      <c r="J70" s="182">
        <f t="shared" si="14"/>
        <v>9.0197102205978336E-3</v>
      </c>
      <c r="K70" s="181">
        <f t="shared" si="11"/>
        <v>1336</v>
      </c>
    </row>
    <row r="71" spans="2:11" x14ac:dyDescent="0.2">
      <c r="B71" s="181" t="s">
        <v>273</v>
      </c>
      <c r="C71" s="181">
        <v>406</v>
      </c>
      <c r="D71" s="181">
        <v>138</v>
      </c>
      <c r="E71" s="181">
        <v>949</v>
      </c>
      <c r="F71" s="182">
        <f t="shared" si="12"/>
        <v>2.5402178859177171E-2</v>
      </c>
      <c r="G71" s="181">
        <v>966</v>
      </c>
      <c r="H71" s="181">
        <v>47</v>
      </c>
      <c r="I71" s="181">
        <f t="shared" si="13"/>
        <v>1013</v>
      </c>
      <c r="J71" s="182">
        <f t="shared" si="14"/>
        <v>1.3222816864639081E-2</v>
      </c>
      <c r="K71" s="181">
        <f t="shared" si="11"/>
        <v>1962</v>
      </c>
    </row>
    <row r="72" spans="2:11" x14ac:dyDescent="0.2">
      <c r="B72" s="181" t="s">
        <v>274</v>
      </c>
      <c r="C72" s="181">
        <v>3061</v>
      </c>
      <c r="D72" s="181">
        <v>926</v>
      </c>
      <c r="E72" s="181">
        <v>9382</v>
      </c>
      <c r="F72" s="182">
        <f t="shared" si="12"/>
        <v>0.25113091892181266</v>
      </c>
      <c r="G72" s="181">
        <v>9565</v>
      </c>
      <c r="H72" s="181">
        <v>581</v>
      </c>
      <c r="I72" s="181">
        <f t="shared" si="13"/>
        <v>10146</v>
      </c>
      <c r="J72" s="182">
        <f t="shared" si="14"/>
        <v>0.13243701866597049</v>
      </c>
      <c r="K72" s="181">
        <f t="shared" si="11"/>
        <v>19528</v>
      </c>
    </row>
    <row r="73" spans="2:11" x14ac:dyDescent="0.2">
      <c r="B73" s="181" t="s">
        <v>275</v>
      </c>
      <c r="C73" s="181">
        <v>517</v>
      </c>
      <c r="D73" s="181">
        <v>158</v>
      </c>
      <c r="E73" s="181">
        <v>1302</v>
      </c>
      <c r="F73" s="182">
        <f t="shared" si="12"/>
        <v>3.4851039910061832E-2</v>
      </c>
      <c r="G73" s="181">
        <v>1334</v>
      </c>
      <c r="H73" s="181">
        <v>80</v>
      </c>
      <c r="I73" s="181">
        <f t="shared" si="13"/>
        <v>1414</v>
      </c>
      <c r="J73" s="182">
        <f t="shared" si="14"/>
        <v>1.8457120480355044E-2</v>
      </c>
      <c r="K73" s="181">
        <f t="shared" si="11"/>
        <v>2716</v>
      </c>
    </row>
    <row r="74" spans="2:11" x14ac:dyDescent="0.2">
      <c r="B74" s="181" t="s">
        <v>276</v>
      </c>
      <c r="C74" s="181">
        <v>409</v>
      </c>
      <c r="D74" s="181">
        <v>115</v>
      </c>
      <c r="E74" s="181">
        <v>908</v>
      </c>
      <c r="F74" s="182">
        <f t="shared" si="12"/>
        <v>2.4304719077063091E-2</v>
      </c>
      <c r="G74" s="181">
        <v>921</v>
      </c>
      <c r="H74" s="181">
        <v>51</v>
      </c>
      <c r="I74" s="181">
        <f t="shared" si="13"/>
        <v>972</v>
      </c>
      <c r="J74" s="182">
        <f t="shared" si="14"/>
        <v>1.2687638689466128E-2</v>
      </c>
      <c r="K74" s="181">
        <f t="shared" si="11"/>
        <v>1880</v>
      </c>
    </row>
    <row r="75" spans="2:11" x14ac:dyDescent="0.2">
      <c r="B75" s="181" t="s">
        <v>277</v>
      </c>
      <c r="C75" s="181">
        <v>346</v>
      </c>
      <c r="D75" s="181">
        <v>153</v>
      </c>
      <c r="E75" s="181">
        <v>696</v>
      </c>
      <c r="F75" s="182">
        <f t="shared" si="12"/>
        <v>1.8630048984180518E-2</v>
      </c>
      <c r="G75" s="181">
        <v>705</v>
      </c>
      <c r="H75" s="181">
        <v>46</v>
      </c>
      <c r="I75" s="181">
        <f t="shared" si="13"/>
        <v>751</v>
      </c>
      <c r="J75" s="182">
        <f t="shared" si="14"/>
        <v>9.8028977940216675E-3</v>
      </c>
      <c r="K75" s="181">
        <f t="shared" si="11"/>
        <v>1447</v>
      </c>
    </row>
    <row r="76" spans="2:11" x14ac:dyDescent="0.2">
      <c r="B76" s="181" t="s">
        <v>278</v>
      </c>
      <c r="C76" s="181">
        <v>1119</v>
      </c>
      <c r="D76" s="181">
        <v>562</v>
      </c>
      <c r="E76" s="181">
        <v>2743</v>
      </c>
      <c r="F76" s="182">
        <f t="shared" si="12"/>
        <v>7.3422736154607995E-2</v>
      </c>
      <c r="G76" s="181">
        <v>2798</v>
      </c>
      <c r="H76" s="181">
        <v>162</v>
      </c>
      <c r="I76" s="181">
        <f t="shared" si="13"/>
        <v>2960</v>
      </c>
      <c r="J76" s="182">
        <f t="shared" si="14"/>
        <v>3.8637253622242525E-2</v>
      </c>
      <c r="K76" s="181">
        <f t="shared" si="11"/>
        <v>5703</v>
      </c>
    </row>
    <row r="77" spans="2:11" x14ac:dyDescent="0.2">
      <c r="B77" s="181" t="s">
        <v>279</v>
      </c>
      <c r="C77" s="181">
        <v>1258</v>
      </c>
      <c r="D77" s="181">
        <v>361</v>
      </c>
      <c r="E77" s="181">
        <v>3536</v>
      </c>
      <c r="F77" s="182">
        <f t="shared" si="12"/>
        <v>9.4649214379399882E-2</v>
      </c>
      <c r="G77" s="181">
        <v>3604</v>
      </c>
      <c r="H77" s="181">
        <v>129</v>
      </c>
      <c r="I77" s="181">
        <f t="shared" si="13"/>
        <v>3733</v>
      </c>
      <c r="J77" s="182">
        <f t="shared" si="14"/>
        <v>4.872732019318627E-2</v>
      </c>
      <c r="K77" s="181">
        <f t="shared" si="11"/>
        <v>7269</v>
      </c>
    </row>
    <row r="78" spans="2:11" x14ac:dyDescent="0.2">
      <c r="B78" s="181" t="s">
        <v>280</v>
      </c>
      <c r="C78" s="181">
        <v>537</v>
      </c>
      <c r="D78" s="181">
        <v>219</v>
      </c>
      <c r="E78" s="181">
        <v>1425</v>
      </c>
      <c r="F78" s="182">
        <f t="shared" si="12"/>
        <v>3.8143419256404076E-2</v>
      </c>
      <c r="G78" s="181">
        <v>1451</v>
      </c>
      <c r="H78" s="181">
        <v>92</v>
      </c>
      <c r="I78" s="181">
        <f t="shared" si="13"/>
        <v>1543</v>
      </c>
      <c r="J78" s="182">
        <f t="shared" si="14"/>
        <v>2.0140973763216292E-2</v>
      </c>
      <c r="K78" s="181">
        <f t="shared" si="11"/>
        <v>2968</v>
      </c>
    </row>
    <row r="79" spans="2:11" x14ac:dyDescent="0.2">
      <c r="B79" s="181" t="s">
        <v>281</v>
      </c>
      <c r="C79" s="181">
        <v>1329</v>
      </c>
      <c r="D79" s="181">
        <v>452</v>
      </c>
      <c r="E79" s="181">
        <v>3309</v>
      </c>
      <c r="F79" s="182">
        <f t="shared" si="12"/>
        <v>8.8573034610134105E-2</v>
      </c>
      <c r="G79" s="181">
        <v>3368</v>
      </c>
      <c r="H79" s="181">
        <v>224</v>
      </c>
      <c r="I79" s="181">
        <f t="shared" si="13"/>
        <v>3592</v>
      </c>
      <c r="J79" s="182">
        <f t="shared" si="14"/>
        <v>4.6886829395640255E-2</v>
      </c>
      <c r="K79" s="181">
        <f t="shared" si="11"/>
        <v>6901</v>
      </c>
    </row>
    <row r="80" spans="2:11" x14ac:dyDescent="0.2">
      <c r="B80" s="183" t="s">
        <v>66</v>
      </c>
      <c r="C80" s="181">
        <f t="shared" ref="C80:H80" si="15">SUM(C50:C79)</f>
        <v>27869</v>
      </c>
      <c r="D80" s="181">
        <f t="shared" si="15"/>
        <v>9490</v>
      </c>
      <c r="E80" s="183">
        <f>C80+D80</f>
        <v>37359</v>
      </c>
      <c r="F80" s="214">
        <f t="shared" ref="F80" si="16">E80/$E$80</f>
        <v>1</v>
      </c>
      <c r="G80" s="181">
        <f t="shared" si="15"/>
        <v>72238</v>
      </c>
      <c r="H80" s="181">
        <f t="shared" si="15"/>
        <v>4372</v>
      </c>
      <c r="I80" s="183">
        <f t="shared" ref="I80" si="17">G80+H80</f>
        <v>76610</v>
      </c>
      <c r="J80" s="214">
        <f t="shared" ref="J80" si="18">I80/$I$80</f>
        <v>1</v>
      </c>
      <c r="K80" s="183">
        <f t="shared" ref="K80:K81" si="19">E80+I80</f>
        <v>113969</v>
      </c>
    </row>
    <row r="81" spans="2:11" ht="24" x14ac:dyDescent="0.2">
      <c r="B81" s="195" t="s">
        <v>84</v>
      </c>
      <c r="C81" s="196">
        <f>+C80/$K$80</f>
        <v>0.24453140766348744</v>
      </c>
      <c r="D81" s="196">
        <f>+D80/$K$80</f>
        <v>8.3268257157648129E-2</v>
      </c>
      <c r="E81" s="197">
        <f>C81+D81</f>
        <v>0.32779966482113554</v>
      </c>
      <c r="F81" s="197"/>
      <c r="G81" s="196">
        <f>+G80/$K$80</f>
        <v>0.63383902640191636</v>
      </c>
      <c r="H81" s="196">
        <f>+H80/$K$80</f>
        <v>3.8361308776948121E-2</v>
      </c>
      <c r="I81" s="197">
        <f>G81+H81</f>
        <v>0.67220033517886446</v>
      </c>
      <c r="J81" s="197"/>
      <c r="K81" s="197">
        <f t="shared" si="19"/>
        <v>1</v>
      </c>
    </row>
    <row r="82" spans="2:11" x14ac:dyDescent="0.2">
      <c r="B82" s="188" t="s">
        <v>149</v>
      </c>
    </row>
    <row r="83" spans="2:11" x14ac:dyDescent="0.2">
      <c r="B83" s="188" t="s">
        <v>150</v>
      </c>
    </row>
  </sheetData>
  <mergeCells count="10">
    <mergeCell ref="B48:B49"/>
    <mergeCell ref="C48:K48"/>
    <mergeCell ref="B8:K8"/>
    <mergeCell ref="B9:B10"/>
    <mergeCell ref="C9:K9"/>
    <mergeCell ref="B6:K6"/>
    <mergeCell ref="B5:K5"/>
    <mergeCell ref="B44:K44"/>
    <mergeCell ref="B45:K45"/>
    <mergeCell ref="B47:K47"/>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131"/>
  <sheetViews>
    <sheetView showGridLines="0" zoomScaleNormal="100" workbookViewId="0"/>
  </sheetViews>
  <sheetFormatPr baseColWidth="10" defaultRowHeight="12" x14ac:dyDescent="0.2"/>
  <cols>
    <col min="1" max="1" width="6" style="189" customWidth="1"/>
    <col min="2" max="2" width="18.140625" style="189" customWidth="1"/>
    <col min="3" max="3" width="9.7109375" style="189" bestFit="1" customWidth="1"/>
    <col min="4" max="4" width="9.140625" style="189" bestFit="1" customWidth="1"/>
    <col min="5" max="6" width="9.140625" style="189" customWidth="1"/>
    <col min="7" max="7" width="9.7109375" style="189" bestFit="1" customWidth="1"/>
    <col min="8" max="8" width="8.42578125" style="189" bestFit="1" customWidth="1"/>
    <col min="9" max="11" width="11" style="189" customWidth="1"/>
    <col min="12" max="12" width="9.140625" style="189" customWidth="1"/>
    <col min="13" max="251" width="11.42578125" style="189"/>
    <col min="252" max="252" width="18.140625" style="189" customWidth="1"/>
    <col min="253" max="253" width="9.7109375" style="189" bestFit="1" customWidth="1"/>
    <col min="254" max="254" width="9.140625" style="189" bestFit="1" customWidth="1"/>
    <col min="255" max="256" width="9.140625" style="189" customWidth="1"/>
    <col min="257" max="257" width="9.7109375" style="189" bestFit="1" customWidth="1"/>
    <col min="258" max="258" width="8.42578125" style="189" bestFit="1" customWidth="1"/>
    <col min="259" max="261" width="11" style="189" customWidth="1"/>
    <col min="262" max="267" width="0" style="189" hidden="1" customWidth="1"/>
    <col min="268" max="268" width="9.140625" style="189" customWidth="1"/>
    <col min="269" max="507" width="11.42578125" style="189"/>
    <col min="508" max="508" width="18.140625" style="189" customWidth="1"/>
    <col min="509" max="509" width="9.7109375" style="189" bestFit="1" customWidth="1"/>
    <col min="510" max="510" width="9.140625" style="189" bestFit="1" customWidth="1"/>
    <col min="511" max="512" width="9.140625" style="189" customWidth="1"/>
    <col min="513" max="513" width="9.7109375" style="189" bestFit="1" customWidth="1"/>
    <col min="514" max="514" width="8.42578125" style="189" bestFit="1" customWidth="1"/>
    <col min="515" max="517" width="11" style="189" customWidth="1"/>
    <col min="518" max="523" width="0" style="189" hidden="1" customWidth="1"/>
    <col min="524" max="524" width="9.140625" style="189" customWidth="1"/>
    <col min="525" max="763" width="11.42578125" style="189"/>
    <col min="764" max="764" width="18.140625" style="189" customWidth="1"/>
    <col min="765" max="765" width="9.7109375" style="189" bestFit="1" customWidth="1"/>
    <col min="766" max="766" width="9.140625" style="189" bestFit="1" customWidth="1"/>
    <col min="767" max="768" width="9.140625" style="189" customWidth="1"/>
    <col min="769" max="769" width="9.7109375" style="189" bestFit="1" customWidth="1"/>
    <col min="770" max="770" width="8.42578125" style="189" bestFit="1" customWidth="1"/>
    <col min="771" max="773" width="11" style="189" customWidth="1"/>
    <col min="774" max="779" width="0" style="189" hidden="1" customWidth="1"/>
    <col min="780" max="780" width="9.140625" style="189" customWidth="1"/>
    <col min="781" max="1019" width="11.42578125" style="189"/>
    <col min="1020" max="1020" width="18.140625" style="189" customWidth="1"/>
    <col min="1021" max="1021" width="9.7109375" style="189" bestFit="1" customWidth="1"/>
    <col min="1022" max="1022" width="9.140625" style="189" bestFit="1" customWidth="1"/>
    <col min="1023" max="1024" width="9.140625" style="189" customWidth="1"/>
    <col min="1025" max="1025" width="9.7109375" style="189" bestFit="1" customWidth="1"/>
    <col min="1026" max="1026" width="8.42578125" style="189" bestFit="1" customWidth="1"/>
    <col min="1027" max="1029" width="11" style="189" customWidth="1"/>
    <col min="1030" max="1035" width="0" style="189" hidden="1" customWidth="1"/>
    <col min="1036" max="1036" width="9.140625" style="189" customWidth="1"/>
    <col min="1037" max="1275" width="11.42578125" style="189"/>
    <col min="1276" max="1276" width="18.140625" style="189" customWidth="1"/>
    <col min="1277" max="1277" width="9.7109375" style="189" bestFit="1" customWidth="1"/>
    <col min="1278" max="1278" width="9.140625" style="189" bestFit="1" customWidth="1"/>
    <col min="1279" max="1280" width="9.140625" style="189" customWidth="1"/>
    <col min="1281" max="1281" width="9.7109375" style="189" bestFit="1" customWidth="1"/>
    <col min="1282" max="1282" width="8.42578125" style="189" bestFit="1" customWidth="1"/>
    <col min="1283" max="1285" width="11" style="189" customWidth="1"/>
    <col min="1286" max="1291" width="0" style="189" hidden="1" customWidth="1"/>
    <col min="1292" max="1292" width="9.140625" style="189" customWidth="1"/>
    <col min="1293" max="1531" width="11.42578125" style="189"/>
    <col min="1532" max="1532" width="18.140625" style="189" customWidth="1"/>
    <col min="1533" max="1533" width="9.7109375" style="189" bestFit="1" customWidth="1"/>
    <col min="1534" max="1534" width="9.140625" style="189" bestFit="1" customWidth="1"/>
    <col min="1535" max="1536" width="9.140625" style="189" customWidth="1"/>
    <col min="1537" max="1537" width="9.7109375" style="189" bestFit="1" customWidth="1"/>
    <col min="1538" max="1538" width="8.42578125" style="189" bestFit="1" customWidth="1"/>
    <col min="1539" max="1541" width="11" style="189" customWidth="1"/>
    <col min="1542" max="1547" width="0" style="189" hidden="1" customWidth="1"/>
    <col min="1548" max="1548" width="9.140625" style="189" customWidth="1"/>
    <col min="1549" max="1787" width="11.42578125" style="189"/>
    <col min="1788" max="1788" width="18.140625" style="189" customWidth="1"/>
    <col min="1789" max="1789" width="9.7109375" style="189" bestFit="1" customWidth="1"/>
    <col min="1790" max="1790" width="9.140625" style="189" bestFit="1" customWidth="1"/>
    <col min="1791" max="1792" width="9.140625" style="189" customWidth="1"/>
    <col min="1793" max="1793" width="9.7109375" style="189" bestFit="1" customWidth="1"/>
    <col min="1794" max="1794" width="8.42578125" style="189" bestFit="1" customWidth="1"/>
    <col min="1795" max="1797" width="11" style="189" customWidth="1"/>
    <col min="1798" max="1803" width="0" style="189" hidden="1" customWidth="1"/>
    <col min="1804" max="1804" width="9.140625" style="189" customWidth="1"/>
    <col min="1805" max="2043" width="11.42578125" style="189"/>
    <col min="2044" max="2044" width="18.140625" style="189" customWidth="1"/>
    <col min="2045" max="2045" width="9.7109375" style="189" bestFit="1" customWidth="1"/>
    <col min="2046" max="2046" width="9.140625" style="189" bestFit="1" customWidth="1"/>
    <col min="2047" max="2048" width="9.140625" style="189" customWidth="1"/>
    <col min="2049" max="2049" width="9.7109375" style="189" bestFit="1" customWidth="1"/>
    <col min="2050" max="2050" width="8.42578125" style="189" bestFit="1" customWidth="1"/>
    <col min="2051" max="2053" width="11" style="189" customWidth="1"/>
    <col min="2054" max="2059" width="0" style="189" hidden="1" customWidth="1"/>
    <col min="2060" max="2060" width="9.140625" style="189" customWidth="1"/>
    <col min="2061" max="2299" width="11.42578125" style="189"/>
    <col min="2300" max="2300" width="18.140625" style="189" customWidth="1"/>
    <col min="2301" max="2301" width="9.7109375" style="189" bestFit="1" customWidth="1"/>
    <col min="2302" max="2302" width="9.140625" style="189" bestFit="1" customWidth="1"/>
    <col min="2303" max="2304" width="9.140625" style="189" customWidth="1"/>
    <col min="2305" max="2305" width="9.7109375" style="189" bestFit="1" customWidth="1"/>
    <col min="2306" max="2306" width="8.42578125" style="189" bestFit="1" customWidth="1"/>
    <col min="2307" max="2309" width="11" style="189" customWidth="1"/>
    <col min="2310" max="2315" width="0" style="189" hidden="1" customWidth="1"/>
    <col min="2316" max="2316" width="9.140625" style="189" customWidth="1"/>
    <col min="2317" max="2555" width="11.42578125" style="189"/>
    <col min="2556" max="2556" width="18.140625" style="189" customWidth="1"/>
    <col min="2557" max="2557" width="9.7109375" style="189" bestFit="1" customWidth="1"/>
    <col min="2558" max="2558" width="9.140625" style="189" bestFit="1" customWidth="1"/>
    <col min="2559" max="2560" width="9.140625" style="189" customWidth="1"/>
    <col min="2561" max="2561" width="9.7109375" style="189" bestFit="1" customWidth="1"/>
    <col min="2562" max="2562" width="8.42578125" style="189" bestFit="1" customWidth="1"/>
    <col min="2563" max="2565" width="11" style="189" customWidth="1"/>
    <col min="2566" max="2571" width="0" style="189" hidden="1" customWidth="1"/>
    <col min="2572" max="2572" width="9.140625" style="189" customWidth="1"/>
    <col min="2573" max="2811" width="11.42578125" style="189"/>
    <col min="2812" max="2812" width="18.140625" style="189" customWidth="1"/>
    <col min="2813" max="2813" width="9.7109375" style="189" bestFit="1" customWidth="1"/>
    <col min="2814" max="2814" width="9.140625" style="189" bestFit="1" customWidth="1"/>
    <col min="2815" max="2816" width="9.140625" style="189" customWidth="1"/>
    <col min="2817" max="2817" width="9.7109375" style="189" bestFit="1" customWidth="1"/>
    <col min="2818" max="2818" width="8.42578125" style="189" bestFit="1" customWidth="1"/>
    <col min="2819" max="2821" width="11" style="189" customWidth="1"/>
    <col min="2822" max="2827" width="0" style="189" hidden="1" customWidth="1"/>
    <col min="2828" max="2828" width="9.140625" style="189" customWidth="1"/>
    <col min="2829" max="3067" width="11.42578125" style="189"/>
    <col min="3068" max="3068" width="18.140625" style="189" customWidth="1"/>
    <col min="3069" max="3069" width="9.7109375" style="189" bestFit="1" customWidth="1"/>
    <col min="3070" max="3070" width="9.140625" style="189" bestFit="1" customWidth="1"/>
    <col min="3071" max="3072" width="9.140625" style="189" customWidth="1"/>
    <col min="3073" max="3073" width="9.7109375" style="189" bestFit="1" customWidth="1"/>
    <col min="3074" max="3074" width="8.42578125" style="189" bestFit="1" customWidth="1"/>
    <col min="3075" max="3077" width="11" style="189" customWidth="1"/>
    <col min="3078" max="3083" width="0" style="189" hidden="1" customWidth="1"/>
    <col min="3084" max="3084" width="9.140625" style="189" customWidth="1"/>
    <col min="3085" max="3323" width="11.42578125" style="189"/>
    <col min="3324" max="3324" width="18.140625" style="189" customWidth="1"/>
    <col min="3325" max="3325" width="9.7109375" style="189" bestFit="1" customWidth="1"/>
    <col min="3326" max="3326" width="9.140625" style="189" bestFit="1" customWidth="1"/>
    <col min="3327" max="3328" width="9.140625" style="189" customWidth="1"/>
    <col min="3329" max="3329" width="9.7109375" style="189" bestFit="1" customWidth="1"/>
    <col min="3330" max="3330" width="8.42578125" style="189" bestFit="1" customWidth="1"/>
    <col min="3331" max="3333" width="11" style="189" customWidth="1"/>
    <col min="3334" max="3339" width="0" style="189" hidden="1" customWidth="1"/>
    <col min="3340" max="3340" width="9.140625" style="189" customWidth="1"/>
    <col min="3341" max="3579" width="11.42578125" style="189"/>
    <col min="3580" max="3580" width="18.140625" style="189" customWidth="1"/>
    <col min="3581" max="3581" width="9.7109375" style="189" bestFit="1" customWidth="1"/>
    <col min="3582" max="3582" width="9.140625" style="189" bestFit="1" customWidth="1"/>
    <col min="3583" max="3584" width="9.140625" style="189" customWidth="1"/>
    <col min="3585" max="3585" width="9.7109375" style="189" bestFit="1" customWidth="1"/>
    <col min="3586" max="3586" width="8.42578125" style="189" bestFit="1" customWidth="1"/>
    <col min="3587" max="3589" width="11" style="189" customWidth="1"/>
    <col min="3590" max="3595" width="0" style="189" hidden="1" customWidth="1"/>
    <col min="3596" max="3596" width="9.140625" style="189" customWidth="1"/>
    <col min="3597" max="3835" width="11.42578125" style="189"/>
    <col min="3836" max="3836" width="18.140625" style="189" customWidth="1"/>
    <col min="3837" max="3837" width="9.7109375" style="189" bestFit="1" customWidth="1"/>
    <col min="3838" max="3838" width="9.140625" style="189" bestFit="1" customWidth="1"/>
    <col min="3839" max="3840" width="9.140625" style="189" customWidth="1"/>
    <col min="3841" max="3841" width="9.7109375" style="189" bestFit="1" customWidth="1"/>
    <col min="3842" max="3842" width="8.42578125" style="189" bestFit="1" customWidth="1"/>
    <col min="3843" max="3845" width="11" style="189" customWidth="1"/>
    <col min="3846" max="3851" width="0" style="189" hidden="1" customWidth="1"/>
    <col min="3852" max="3852" width="9.140625" style="189" customWidth="1"/>
    <col min="3853" max="4091" width="11.42578125" style="189"/>
    <col min="4092" max="4092" width="18.140625" style="189" customWidth="1"/>
    <col min="4093" max="4093" width="9.7109375" style="189" bestFit="1" customWidth="1"/>
    <col min="4094" max="4094" width="9.140625" style="189" bestFit="1" customWidth="1"/>
    <col min="4095" max="4096" width="9.140625" style="189" customWidth="1"/>
    <col min="4097" max="4097" width="9.7109375" style="189" bestFit="1" customWidth="1"/>
    <col min="4098" max="4098" width="8.42578125" style="189" bestFit="1" customWidth="1"/>
    <col min="4099" max="4101" width="11" style="189" customWidth="1"/>
    <col min="4102" max="4107" width="0" style="189" hidden="1" customWidth="1"/>
    <col min="4108" max="4108" width="9.140625" style="189" customWidth="1"/>
    <col min="4109" max="4347" width="11.42578125" style="189"/>
    <col min="4348" max="4348" width="18.140625" style="189" customWidth="1"/>
    <col min="4349" max="4349" width="9.7109375" style="189" bestFit="1" customWidth="1"/>
    <col min="4350" max="4350" width="9.140625" style="189" bestFit="1" customWidth="1"/>
    <col min="4351" max="4352" width="9.140625" style="189" customWidth="1"/>
    <col min="4353" max="4353" width="9.7109375" style="189" bestFit="1" customWidth="1"/>
    <col min="4354" max="4354" width="8.42578125" style="189" bestFit="1" customWidth="1"/>
    <col min="4355" max="4357" width="11" style="189" customWidth="1"/>
    <col min="4358" max="4363" width="0" style="189" hidden="1" customWidth="1"/>
    <col min="4364" max="4364" width="9.140625" style="189" customWidth="1"/>
    <col min="4365" max="4603" width="11.42578125" style="189"/>
    <col min="4604" max="4604" width="18.140625" style="189" customWidth="1"/>
    <col min="4605" max="4605" width="9.7109375" style="189" bestFit="1" customWidth="1"/>
    <col min="4606" max="4606" width="9.140625" style="189" bestFit="1" customWidth="1"/>
    <col min="4607" max="4608" width="9.140625" style="189" customWidth="1"/>
    <col min="4609" max="4609" width="9.7109375" style="189" bestFit="1" customWidth="1"/>
    <col min="4610" max="4610" width="8.42578125" style="189" bestFit="1" customWidth="1"/>
    <col min="4611" max="4613" width="11" style="189" customWidth="1"/>
    <col min="4614" max="4619" width="0" style="189" hidden="1" customWidth="1"/>
    <col min="4620" max="4620" width="9.140625" style="189" customWidth="1"/>
    <col min="4621" max="4859" width="11.42578125" style="189"/>
    <col min="4860" max="4860" width="18.140625" style="189" customWidth="1"/>
    <col min="4861" max="4861" width="9.7109375" style="189" bestFit="1" customWidth="1"/>
    <col min="4862" max="4862" width="9.140625" style="189" bestFit="1" customWidth="1"/>
    <col min="4863" max="4864" width="9.140625" style="189" customWidth="1"/>
    <col min="4865" max="4865" width="9.7109375" style="189" bestFit="1" customWidth="1"/>
    <col min="4866" max="4866" width="8.42578125" style="189" bestFit="1" customWidth="1"/>
    <col min="4867" max="4869" width="11" style="189" customWidth="1"/>
    <col min="4870" max="4875" width="0" style="189" hidden="1" customWidth="1"/>
    <col min="4876" max="4876" width="9.140625" style="189" customWidth="1"/>
    <col min="4877" max="5115" width="11.42578125" style="189"/>
    <col min="5116" max="5116" width="18.140625" style="189" customWidth="1"/>
    <col min="5117" max="5117" width="9.7109375" style="189" bestFit="1" customWidth="1"/>
    <col min="5118" max="5118" width="9.140625" style="189" bestFit="1" customWidth="1"/>
    <col min="5119" max="5120" width="9.140625" style="189" customWidth="1"/>
    <col min="5121" max="5121" width="9.7109375" style="189" bestFit="1" customWidth="1"/>
    <col min="5122" max="5122" width="8.42578125" style="189" bestFit="1" customWidth="1"/>
    <col min="5123" max="5125" width="11" style="189" customWidth="1"/>
    <col min="5126" max="5131" width="0" style="189" hidden="1" customWidth="1"/>
    <col min="5132" max="5132" width="9.140625" style="189" customWidth="1"/>
    <col min="5133" max="5371" width="11.42578125" style="189"/>
    <col min="5372" max="5372" width="18.140625" style="189" customWidth="1"/>
    <col min="5373" max="5373" width="9.7109375" style="189" bestFit="1" customWidth="1"/>
    <col min="5374" max="5374" width="9.140625" style="189" bestFit="1" customWidth="1"/>
    <col min="5375" max="5376" width="9.140625" style="189" customWidth="1"/>
    <col min="5377" max="5377" width="9.7109375" style="189" bestFit="1" customWidth="1"/>
    <col min="5378" max="5378" width="8.42578125" style="189" bestFit="1" customWidth="1"/>
    <col min="5379" max="5381" width="11" style="189" customWidth="1"/>
    <col min="5382" max="5387" width="0" style="189" hidden="1" customWidth="1"/>
    <col min="5388" max="5388" width="9.140625" style="189" customWidth="1"/>
    <col min="5389" max="5627" width="11.42578125" style="189"/>
    <col min="5628" max="5628" width="18.140625" style="189" customWidth="1"/>
    <col min="5629" max="5629" width="9.7109375" style="189" bestFit="1" customWidth="1"/>
    <col min="5630" max="5630" width="9.140625" style="189" bestFit="1" customWidth="1"/>
    <col min="5631" max="5632" width="9.140625" style="189" customWidth="1"/>
    <col min="5633" max="5633" width="9.7109375" style="189" bestFit="1" customWidth="1"/>
    <col min="5634" max="5634" width="8.42578125" style="189" bestFit="1" customWidth="1"/>
    <col min="5635" max="5637" width="11" style="189" customWidth="1"/>
    <col min="5638" max="5643" width="0" style="189" hidden="1" customWidth="1"/>
    <col min="5644" max="5644" width="9.140625" style="189" customWidth="1"/>
    <col min="5645" max="5883" width="11.42578125" style="189"/>
    <col min="5884" max="5884" width="18.140625" style="189" customWidth="1"/>
    <col min="5885" max="5885" width="9.7109375" style="189" bestFit="1" customWidth="1"/>
    <col min="5886" max="5886" width="9.140625" style="189" bestFit="1" customWidth="1"/>
    <col min="5887" max="5888" width="9.140625" style="189" customWidth="1"/>
    <col min="5889" max="5889" width="9.7109375" style="189" bestFit="1" customWidth="1"/>
    <col min="5890" max="5890" width="8.42578125" style="189" bestFit="1" customWidth="1"/>
    <col min="5891" max="5893" width="11" style="189" customWidth="1"/>
    <col min="5894" max="5899" width="0" style="189" hidden="1" customWidth="1"/>
    <col min="5900" max="5900" width="9.140625" style="189" customWidth="1"/>
    <col min="5901" max="6139" width="11.42578125" style="189"/>
    <col min="6140" max="6140" width="18.140625" style="189" customWidth="1"/>
    <col min="6141" max="6141" width="9.7109375" style="189" bestFit="1" customWidth="1"/>
    <col min="6142" max="6142" width="9.140625" style="189" bestFit="1" customWidth="1"/>
    <col min="6143" max="6144" width="9.140625" style="189" customWidth="1"/>
    <col min="6145" max="6145" width="9.7109375" style="189" bestFit="1" customWidth="1"/>
    <col min="6146" max="6146" width="8.42578125" style="189" bestFit="1" customWidth="1"/>
    <col min="6147" max="6149" width="11" style="189" customWidth="1"/>
    <col min="6150" max="6155" width="0" style="189" hidden="1" customWidth="1"/>
    <col min="6156" max="6156" width="9.140625" style="189" customWidth="1"/>
    <col min="6157" max="6395" width="11.42578125" style="189"/>
    <col min="6396" max="6396" width="18.140625" style="189" customWidth="1"/>
    <col min="6397" max="6397" width="9.7109375" style="189" bestFit="1" customWidth="1"/>
    <col min="6398" max="6398" width="9.140625" style="189" bestFit="1" customWidth="1"/>
    <col min="6399" max="6400" width="9.140625" style="189" customWidth="1"/>
    <col min="6401" max="6401" width="9.7109375" style="189" bestFit="1" customWidth="1"/>
    <col min="6402" max="6402" width="8.42578125" style="189" bestFit="1" customWidth="1"/>
    <col min="6403" max="6405" width="11" style="189" customWidth="1"/>
    <col min="6406" max="6411" width="0" style="189" hidden="1" customWidth="1"/>
    <col min="6412" max="6412" width="9.140625" style="189" customWidth="1"/>
    <col min="6413" max="6651" width="11.42578125" style="189"/>
    <col min="6652" max="6652" width="18.140625" style="189" customWidth="1"/>
    <col min="6653" max="6653" width="9.7109375" style="189" bestFit="1" customWidth="1"/>
    <col min="6654" max="6654" width="9.140625" style="189" bestFit="1" customWidth="1"/>
    <col min="6655" max="6656" width="9.140625" style="189" customWidth="1"/>
    <col min="6657" max="6657" width="9.7109375" style="189" bestFit="1" customWidth="1"/>
    <col min="6658" max="6658" width="8.42578125" style="189" bestFit="1" customWidth="1"/>
    <col min="6659" max="6661" width="11" style="189" customWidth="1"/>
    <col min="6662" max="6667" width="0" style="189" hidden="1" customWidth="1"/>
    <col min="6668" max="6668" width="9.140625" style="189" customWidth="1"/>
    <col min="6669" max="6907" width="11.42578125" style="189"/>
    <col min="6908" max="6908" width="18.140625" style="189" customWidth="1"/>
    <col min="6909" max="6909" width="9.7109375" style="189" bestFit="1" customWidth="1"/>
    <col min="6910" max="6910" width="9.140625" style="189" bestFit="1" customWidth="1"/>
    <col min="6911" max="6912" width="9.140625" style="189" customWidth="1"/>
    <col min="6913" max="6913" width="9.7109375" style="189" bestFit="1" customWidth="1"/>
    <col min="6914" max="6914" width="8.42578125" style="189" bestFit="1" customWidth="1"/>
    <col min="6915" max="6917" width="11" style="189" customWidth="1"/>
    <col min="6918" max="6923" width="0" style="189" hidden="1" customWidth="1"/>
    <col min="6924" max="6924" width="9.140625" style="189" customWidth="1"/>
    <col min="6925" max="7163" width="11.42578125" style="189"/>
    <col min="7164" max="7164" width="18.140625" style="189" customWidth="1"/>
    <col min="7165" max="7165" width="9.7109375" style="189" bestFit="1" customWidth="1"/>
    <col min="7166" max="7166" width="9.140625" style="189" bestFit="1" customWidth="1"/>
    <col min="7167" max="7168" width="9.140625" style="189" customWidth="1"/>
    <col min="7169" max="7169" width="9.7109375" style="189" bestFit="1" customWidth="1"/>
    <col min="7170" max="7170" width="8.42578125" style="189" bestFit="1" customWidth="1"/>
    <col min="7171" max="7173" width="11" style="189" customWidth="1"/>
    <col min="7174" max="7179" width="0" style="189" hidden="1" customWidth="1"/>
    <col min="7180" max="7180" width="9.140625" style="189" customWidth="1"/>
    <col min="7181" max="7419" width="11.42578125" style="189"/>
    <col min="7420" max="7420" width="18.140625" style="189" customWidth="1"/>
    <col min="7421" max="7421" width="9.7109375" style="189" bestFit="1" customWidth="1"/>
    <col min="7422" max="7422" width="9.140625" style="189" bestFit="1" customWidth="1"/>
    <col min="7423" max="7424" width="9.140625" style="189" customWidth="1"/>
    <col min="7425" max="7425" width="9.7109375" style="189" bestFit="1" customWidth="1"/>
    <col min="7426" max="7426" width="8.42578125" style="189" bestFit="1" customWidth="1"/>
    <col min="7427" max="7429" width="11" style="189" customWidth="1"/>
    <col min="7430" max="7435" width="0" style="189" hidden="1" customWidth="1"/>
    <col min="7436" max="7436" width="9.140625" style="189" customWidth="1"/>
    <col min="7437" max="7675" width="11.42578125" style="189"/>
    <col min="7676" max="7676" width="18.140625" style="189" customWidth="1"/>
    <col min="7677" max="7677" width="9.7109375" style="189" bestFit="1" customWidth="1"/>
    <col min="7678" max="7678" width="9.140625" style="189" bestFit="1" customWidth="1"/>
    <col min="7679" max="7680" width="9.140625" style="189" customWidth="1"/>
    <col min="7681" max="7681" width="9.7109375" style="189" bestFit="1" customWidth="1"/>
    <col min="7682" max="7682" width="8.42578125" style="189" bestFit="1" customWidth="1"/>
    <col min="7683" max="7685" width="11" style="189" customWidth="1"/>
    <col min="7686" max="7691" width="0" style="189" hidden="1" customWidth="1"/>
    <col min="7692" max="7692" width="9.140625" style="189" customWidth="1"/>
    <col min="7693" max="7931" width="11.42578125" style="189"/>
    <col min="7932" max="7932" width="18.140625" style="189" customWidth="1"/>
    <col min="7933" max="7933" width="9.7109375" style="189" bestFit="1" customWidth="1"/>
    <col min="7934" max="7934" width="9.140625" style="189" bestFit="1" customWidth="1"/>
    <col min="7935" max="7936" width="9.140625" style="189" customWidth="1"/>
    <col min="7937" max="7937" width="9.7109375" style="189" bestFit="1" customWidth="1"/>
    <col min="7938" max="7938" width="8.42578125" style="189" bestFit="1" customWidth="1"/>
    <col min="7939" max="7941" width="11" style="189" customWidth="1"/>
    <col min="7942" max="7947" width="0" style="189" hidden="1" customWidth="1"/>
    <col min="7948" max="7948" width="9.140625" style="189" customWidth="1"/>
    <col min="7949" max="8187" width="11.42578125" style="189"/>
    <col min="8188" max="8188" width="18.140625" style="189" customWidth="1"/>
    <col min="8189" max="8189" width="9.7109375" style="189" bestFit="1" customWidth="1"/>
    <col min="8190" max="8190" width="9.140625" style="189" bestFit="1" customWidth="1"/>
    <col min="8191" max="8192" width="9.140625" style="189" customWidth="1"/>
    <col min="8193" max="8193" width="9.7109375" style="189" bestFit="1" customWidth="1"/>
    <col min="8194" max="8194" width="8.42578125" style="189" bestFit="1" customWidth="1"/>
    <col min="8195" max="8197" width="11" style="189" customWidth="1"/>
    <col min="8198" max="8203" width="0" style="189" hidden="1" customWidth="1"/>
    <col min="8204" max="8204" width="9.140625" style="189" customWidth="1"/>
    <col min="8205" max="8443" width="11.42578125" style="189"/>
    <col min="8444" max="8444" width="18.140625" style="189" customWidth="1"/>
    <col min="8445" max="8445" width="9.7109375" style="189" bestFit="1" customWidth="1"/>
    <col min="8446" max="8446" width="9.140625" style="189" bestFit="1" customWidth="1"/>
    <col min="8447" max="8448" width="9.140625" style="189" customWidth="1"/>
    <col min="8449" max="8449" width="9.7109375" style="189" bestFit="1" customWidth="1"/>
    <col min="8450" max="8450" width="8.42578125" style="189" bestFit="1" customWidth="1"/>
    <col min="8451" max="8453" width="11" style="189" customWidth="1"/>
    <col min="8454" max="8459" width="0" style="189" hidden="1" customWidth="1"/>
    <col min="8460" max="8460" width="9.140625" style="189" customWidth="1"/>
    <col min="8461" max="8699" width="11.42578125" style="189"/>
    <col min="8700" max="8700" width="18.140625" style="189" customWidth="1"/>
    <col min="8701" max="8701" width="9.7109375" style="189" bestFit="1" customWidth="1"/>
    <col min="8702" max="8702" width="9.140625" style="189" bestFit="1" customWidth="1"/>
    <col min="8703" max="8704" width="9.140625" style="189" customWidth="1"/>
    <col min="8705" max="8705" width="9.7109375" style="189" bestFit="1" customWidth="1"/>
    <col min="8706" max="8706" width="8.42578125" style="189" bestFit="1" customWidth="1"/>
    <col min="8707" max="8709" width="11" style="189" customWidth="1"/>
    <col min="8710" max="8715" width="0" style="189" hidden="1" customWidth="1"/>
    <col min="8716" max="8716" width="9.140625" style="189" customWidth="1"/>
    <col min="8717" max="8955" width="11.42578125" style="189"/>
    <col min="8956" max="8956" width="18.140625" style="189" customWidth="1"/>
    <col min="8957" max="8957" width="9.7109375" style="189" bestFit="1" customWidth="1"/>
    <col min="8958" max="8958" width="9.140625" style="189" bestFit="1" customWidth="1"/>
    <col min="8959" max="8960" width="9.140625" style="189" customWidth="1"/>
    <col min="8961" max="8961" width="9.7109375" style="189" bestFit="1" customWidth="1"/>
    <col min="8962" max="8962" width="8.42578125" style="189" bestFit="1" customWidth="1"/>
    <col min="8963" max="8965" width="11" style="189" customWidth="1"/>
    <col min="8966" max="8971" width="0" style="189" hidden="1" customWidth="1"/>
    <col min="8972" max="8972" width="9.140625" style="189" customWidth="1"/>
    <col min="8973" max="9211" width="11.42578125" style="189"/>
    <col min="9212" max="9212" width="18.140625" style="189" customWidth="1"/>
    <col min="9213" max="9213" width="9.7109375" style="189" bestFit="1" customWidth="1"/>
    <col min="9214" max="9214" width="9.140625" style="189" bestFit="1" customWidth="1"/>
    <col min="9215" max="9216" width="9.140625" style="189" customWidth="1"/>
    <col min="9217" max="9217" width="9.7109375" style="189" bestFit="1" customWidth="1"/>
    <col min="9218" max="9218" width="8.42578125" style="189" bestFit="1" customWidth="1"/>
    <col min="9219" max="9221" width="11" style="189" customWidth="1"/>
    <col min="9222" max="9227" width="0" style="189" hidden="1" customWidth="1"/>
    <col min="9228" max="9228" width="9.140625" style="189" customWidth="1"/>
    <col min="9229" max="9467" width="11.42578125" style="189"/>
    <col min="9468" max="9468" width="18.140625" style="189" customWidth="1"/>
    <col min="9469" max="9469" width="9.7109375" style="189" bestFit="1" customWidth="1"/>
    <col min="9470" max="9470" width="9.140625" style="189" bestFit="1" customWidth="1"/>
    <col min="9471" max="9472" width="9.140625" style="189" customWidth="1"/>
    <col min="9473" max="9473" width="9.7109375" style="189" bestFit="1" customWidth="1"/>
    <col min="9474" max="9474" width="8.42578125" style="189" bestFit="1" customWidth="1"/>
    <col min="9475" max="9477" width="11" style="189" customWidth="1"/>
    <col min="9478" max="9483" width="0" style="189" hidden="1" customWidth="1"/>
    <col min="9484" max="9484" width="9.140625" style="189" customWidth="1"/>
    <col min="9485" max="9723" width="11.42578125" style="189"/>
    <col min="9724" max="9724" width="18.140625" style="189" customWidth="1"/>
    <col min="9725" max="9725" width="9.7109375" style="189" bestFit="1" customWidth="1"/>
    <col min="9726" max="9726" width="9.140625" style="189" bestFit="1" customWidth="1"/>
    <col min="9727" max="9728" width="9.140625" style="189" customWidth="1"/>
    <col min="9729" max="9729" width="9.7109375" style="189" bestFit="1" customWidth="1"/>
    <col min="9730" max="9730" width="8.42578125" style="189" bestFit="1" customWidth="1"/>
    <col min="9731" max="9733" width="11" style="189" customWidth="1"/>
    <col min="9734" max="9739" width="0" style="189" hidden="1" customWidth="1"/>
    <col min="9740" max="9740" width="9.140625" style="189" customWidth="1"/>
    <col min="9741" max="9979" width="11.42578125" style="189"/>
    <col min="9980" max="9980" width="18.140625" style="189" customWidth="1"/>
    <col min="9981" max="9981" width="9.7109375" style="189" bestFit="1" customWidth="1"/>
    <col min="9982" max="9982" width="9.140625" style="189" bestFit="1" customWidth="1"/>
    <col min="9983" max="9984" width="9.140625" style="189" customWidth="1"/>
    <col min="9985" max="9985" width="9.7109375" style="189" bestFit="1" customWidth="1"/>
    <col min="9986" max="9986" width="8.42578125" style="189" bestFit="1" customWidth="1"/>
    <col min="9987" max="9989" width="11" style="189" customWidth="1"/>
    <col min="9990" max="9995" width="0" style="189" hidden="1" customWidth="1"/>
    <col min="9996" max="9996" width="9.140625" style="189" customWidth="1"/>
    <col min="9997" max="10235" width="11.42578125" style="189"/>
    <col min="10236" max="10236" width="18.140625" style="189" customWidth="1"/>
    <col min="10237" max="10237" width="9.7109375" style="189" bestFit="1" customWidth="1"/>
    <col min="10238" max="10238" width="9.140625" style="189" bestFit="1" customWidth="1"/>
    <col min="10239" max="10240" width="9.140625" style="189" customWidth="1"/>
    <col min="10241" max="10241" width="9.7109375" style="189" bestFit="1" customWidth="1"/>
    <col min="10242" max="10242" width="8.42578125" style="189" bestFit="1" customWidth="1"/>
    <col min="10243" max="10245" width="11" style="189" customWidth="1"/>
    <col min="10246" max="10251" width="0" style="189" hidden="1" customWidth="1"/>
    <col min="10252" max="10252" width="9.140625" style="189" customWidth="1"/>
    <col min="10253" max="10491" width="11.42578125" style="189"/>
    <col min="10492" max="10492" width="18.140625" style="189" customWidth="1"/>
    <col min="10493" max="10493" width="9.7109375" style="189" bestFit="1" customWidth="1"/>
    <col min="10494" max="10494" width="9.140625" style="189" bestFit="1" customWidth="1"/>
    <col min="10495" max="10496" width="9.140625" style="189" customWidth="1"/>
    <col min="10497" max="10497" width="9.7109375" style="189" bestFit="1" customWidth="1"/>
    <col min="10498" max="10498" width="8.42578125" style="189" bestFit="1" customWidth="1"/>
    <col min="10499" max="10501" width="11" style="189" customWidth="1"/>
    <col min="10502" max="10507" width="0" style="189" hidden="1" customWidth="1"/>
    <col min="10508" max="10508" width="9.140625" style="189" customWidth="1"/>
    <col min="10509" max="10747" width="11.42578125" style="189"/>
    <col min="10748" max="10748" width="18.140625" style="189" customWidth="1"/>
    <col min="10749" max="10749" width="9.7109375" style="189" bestFit="1" customWidth="1"/>
    <col min="10750" max="10750" width="9.140625" style="189" bestFit="1" customWidth="1"/>
    <col min="10751" max="10752" width="9.140625" style="189" customWidth="1"/>
    <col min="10753" max="10753" width="9.7109375" style="189" bestFit="1" customWidth="1"/>
    <col min="10754" max="10754" width="8.42578125" style="189" bestFit="1" customWidth="1"/>
    <col min="10755" max="10757" width="11" style="189" customWidth="1"/>
    <col min="10758" max="10763" width="0" style="189" hidden="1" customWidth="1"/>
    <col min="10764" max="10764" width="9.140625" style="189" customWidth="1"/>
    <col min="10765" max="11003" width="11.42578125" style="189"/>
    <col min="11004" max="11004" width="18.140625" style="189" customWidth="1"/>
    <col min="11005" max="11005" width="9.7109375" style="189" bestFit="1" customWidth="1"/>
    <col min="11006" max="11006" width="9.140625" style="189" bestFit="1" customWidth="1"/>
    <col min="11007" max="11008" width="9.140625" style="189" customWidth="1"/>
    <col min="11009" max="11009" width="9.7109375" style="189" bestFit="1" customWidth="1"/>
    <col min="11010" max="11010" width="8.42578125" style="189" bestFit="1" customWidth="1"/>
    <col min="11011" max="11013" width="11" style="189" customWidth="1"/>
    <col min="11014" max="11019" width="0" style="189" hidden="1" customWidth="1"/>
    <col min="11020" max="11020" width="9.140625" style="189" customWidth="1"/>
    <col min="11021" max="11259" width="11.42578125" style="189"/>
    <col min="11260" max="11260" width="18.140625" style="189" customWidth="1"/>
    <col min="11261" max="11261" width="9.7109375" style="189" bestFit="1" customWidth="1"/>
    <col min="11262" max="11262" width="9.140625" style="189" bestFit="1" customWidth="1"/>
    <col min="11263" max="11264" width="9.140625" style="189" customWidth="1"/>
    <col min="11265" max="11265" width="9.7109375" style="189" bestFit="1" customWidth="1"/>
    <col min="11266" max="11266" width="8.42578125" style="189" bestFit="1" customWidth="1"/>
    <col min="11267" max="11269" width="11" style="189" customWidth="1"/>
    <col min="11270" max="11275" width="0" style="189" hidden="1" customWidth="1"/>
    <col min="11276" max="11276" width="9.140625" style="189" customWidth="1"/>
    <col min="11277" max="11515" width="11.42578125" style="189"/>
    <col min="11516" max="11516" width="18.140625" style="189" customWidth="1"/>
    <col min="11517" max="11517" width="9.7109375" style="189" bestFit="1" customWidth="1"/>
    <col min="11518" max="11518" width="9.140625" style="189" bestFit="1" customWidth="1"/>
    <col min="11519" max="11520" width="9.140625" style="189" customWidth="1"/>
    <col min="11521" max="11521" width="9.7109375" style="189" bestFit="1" customWidth="1"/>
    <col min="11522" max="11522" width="8.42578125" style="189" bestFit="1" customWidth="1"/>
    <col min="11523" max="11525" width="11" style="189" customWidth="1"/>
    <col min="11526" max="11531" width="0" style="189" hidden="1" customWidth="1"/>
    <col min="11532" max="11532" width="9.140625" style="189" customWidth="1"/>
    <col min="11533" max="11771" width="11.42578125" style="189"/>
    <col min="11772" max="11772" width="18.140625" style="189" customWidth="1"/>
    <col min="11773" max="11773" width="9.7109375" style="189" bestFit="1" customWidth="1"/>
    <col min="11774" max="11774" width="9.140625" style="189" bestFit="1" customWidth="1"/>
    <col min="11775" max="11776" width="9.140625" style="189" customWidth="1"/>
    <col min="11777" max="11777" width="9.7109375" style="189" bestFit="1" customWidth="1"/>
    <col min="11778" max="11778" width="8.42578125" style="189" bestFit="1" customWidth="1"/>
    <col min="11779" max="11781" width="11" style="189" customWidth="1"/>
    <col min="11782" max="11787" width="0" style="189" hidden="1" customWidth="1"/>
    <col min="11788" max="11788" width="9.140625" style="189" customWidth="1"/>
    <col min="11789" max="12027" width="11.42578125" style="189"/>
    <col min="12028" max="12028" width="18.140625" style="189" customWidth="1"/>
    <col min="12029" max="12029" width="9.7109375" style="189" bestFit="1" customWidth="1"/>
    <col min="12030" max="12030" width="9.140625" style="189" bestFit="1" customWidth="1"/>
    <col min="12031" max="12032" width="9.140625" style="189" customWidth="1"/>
    <col min="12033" max="12033" width="9.7109375" style="189" bestFit="1" customWidth="1"/>
    <col min="12034" max="12034" width="8.42578125" style="189" bestFit="1" customWidth="1"/>
    <col min="12035" max="12037" width="11" style="189" customWidth="1"/>
    <col min="12038" max="12043" width="0" style="189" hidden="1" customWidth="1"/>
    <col min="12044" max="12044" width="9.140625" style="189" customWidth="1"/>
    <col min="12045" max="12283" width="11.42578125" style="189"/>
    <col min="12284" max="12284" width="18.140625" style="189" customWidth="1"/>
    <col min="12285" max="12285" width="9.7109375" style="189" bestFit="1" customWidth="1"/>
    <col min="12286" max="12286" width="9.140625" style="189" bestFit="1" customWidth="1"/>
    <col min="12287" max="12288" width="9.140625" style="189" customWidth="1"/>
    <col min="12289" max="12289" width="9.7109375" style="189" bestFit="1" customWidth="1"/>
    <col min="12290" max="12290" width="8.42578125" style="189" bestFit="1" customWidth="1"/>
    <col min="12291" max="12293" width="11" style="189" customWidth="1"/>
    <col min="12294" max="12299" width="0" style="189" hidden="1" customWidth="1"/>
    <col min="12300" max="12300" width="9.140625" style="189" customWidth="1"/>
    <col min="12301" max="12539" width="11.42578125" style="189"/>
    <col min="12540" max="12540" width="18.140625" style="189" customWidth="1"/>
    <col min="12541" max="12541" width="9.7109375" style="189" bestFit="1" customWidth="1"/>
    <col min="12542" max="12542" width="9.140625" style="189" bestFit="1" customWidth="1"/>
    <col min="12543" max="12544" width="9.140625" style="189" customWidth="1"/>
    <col min="12545" max="12545" width="9.7109375" style="189" bestFit="1" customWidth="1"/>
    <col min="12546" max="12546" width="8.42578125" style="189" bestFit="1" customWidth="1"/>
    <col min="12547" max="12549" width="11" style="189" customWidth="1"/>
    <col min="12550" max="12555" width="0" style="189" hidden="1" customWidth="1"/>
    <col min="12556" max="12556" width="9.140625" style="189" customWidth="1"/>
    <col min="12557" max="12795" width="11.42578125" style="189"/>
    <col min="12796" max="12796" width="18.140625" style="189" customWidth="1"/>
    <col min="12797" max="12797" width="9.7109375" style="189" bestFit="1" customWidth="1"/>
    <col min="12798" max="12798" width="9.140625" style="189" bestFit="1" customWidth="1"/>
    <col min="12799" max="12800" width="9.140625" style="189" customWidth="1"/>
    <col min="12801" max="12801" width="9.7109375" style="189" bestFit="1" customWidth="1"/>
    <col min="12802" max="12802" width="8.42578125" style="189" bestFit="1" customWidth="1"/>
    <col min="12803" max="12805" width="11" style="189" customWidth="1"/>
    <col min="12806" max="12811" width="0" style="189" hidden="1" customWidth="1"/>
    <col min="12812" max="12812" width="9.140625" style="189" customWidth="1"/>
    <col min="12813" max="13051" width="11.42578125" style="189"/>
    <col min="13052" max="13052" width="18.140625" style="189" customWidth="1"/>
    <col min="13053" max="13053" width="9.7109375" style="189" bestFit="1" customWidth="1"/>
    <col min="13054" max="13054" width="9.140625" style="189" bestFit="1" customWidth="1"/>
    <col min="13055" max="13056" width="9.140625" style="189" customWidth="1"/>
    <col min="13057" max="13057" width="9.7109375" style="189" bestFit="1" customWidth="1"/>
    <col min="13058" max="13058" width="8.42578125" style="189" bestFit="1" customWidth="1"/>
    <col min="13059" max="13061" width="11" style="189" customWidth="1"/>
    <col min="13062" max="13067" width="0" style="189" hidden="1" customWidth="1"/>
    <col min="13068" max="13068" width="9.140625" style="189" customWidth="1"/>
    <col min="13069" max="13307" width="11.42578125" style="189"/>
    <col min="13308" max="13308" width="18.140625" style="189" customWidth="1"/>
    <col min="13309" max="13309" width="9.7109375" style="189" bestFit="1" customWidth="1"/>
    <col min="13310" max="13310" width="9.140625" style="189" bestFit="1" customWidth="1"/>
    <col min="13311" max="13312" width="9.140625" style="189" customWidth="1"/>
    <col min="13313" max="13313" width="9.7109375" style="189" bestFit="1" customWidth="1"/>
    <col min="13314" max="13314" width="8.42578125" style="189" bestFit="1" customWidth="1"/>
    <col min="13315" max="13317" width="11" style="189" customWidth="1"/>
    <col min="13318" max="13323" width="0" style="189" hidden="1" customWidth="1"/>
    <col min="13324" max="13324" width="9.140625" style="189" customWidth="1"/>
    <col min="13325" max="13563" width="11.42578125" style="189"/>
    <col min="13564" max="13564" width="18.140625" style="189" customWidth="1"/>
    <col min="13565" max="13565" width="9.7109375" style="189" bestFit="1" customWidth="1"/>
    <col min="13566" max="13566" width="9.140625" style="189" bestFit="1" customWidth="1"/>
    <col min="13567" max="13568" width="9.140625" style="189" customWidth="1"/>
    <col min="13569" max="13569" width="9.7109375" style="189" bestFit="1" customWidth="1"/>
    <col min="13570" max="13570" width="8.42578125" style="189" bestFit="1" customWidth="1"/>
    <col min="13571" max="13573" width="11" style="189" customWidth="1"/>
    <col min="13574" max="13579" width="0" style="189" hidden="1" customWidth="1"/>
    <col min="13580" max="13580" width="9.140625" style="189" customWidth="1"/>
    <col min="13581" max="13819" width="11.42578125" style="189"/>
    <col min="13820" max="13820" width="18.140625" style="189" customWidth="1"/>
    <col min="13821" max="13821" width="9.7109375" style="189" bestFit="1" customWidth="1"/>
    <col min="13822" max="13822" width="9.140625" style="189" bestFit="1" customWidth="1"/>
    <col min="13823" max="13824" width="9.140625" style="189" customWidth="1"/>
    <col min="13825" max="13825" width="9.7109375" style="189" bestFit="1" customWidth="1"/>
    <col min="13826" max="13826" width="8.42578125" style="189" bestFit="1" customWidth="1"/>
    <col min="13827" max="13829" width="11" style="189" customWidth="1"/>
    <col min="13830" max="13835" width="0" style="189" hidden="1" customWidth="1"/>
    <col min="13836" max="13836" width="9.140625" style="189" customWidth="1"/>
    <col min="13837" max="14075" width="11.42578125" style="189"/>
    <col min="14076" max="14076" width="18.140625" style="189" customWidth="1"/>
    <col min="14077" max="14077" width="9.7109375" style="189" bestFit="1" customWidth="1"/>
    <col min="14078" max="14078" width="9.140625" style="189" bestFit="1" customWidth="1"/>
    <col min="14079" max="14080" width="9.140625" style="189" customWidth="1"/>
    <col min="14081" max="14081" width="9.7109375" style="189" bestFit="1" customWidth="1"/>
    <col min="14082" max="14082" width="8.42578125" style="189" bestFit="1" customWidth="1"/>
    <col min="14083" max="14085" width="11" style="189" customWidth="1"/>
    <col min="14086" max="14091" width="0" style="189" hidden="1" customWidth="1"/>
    <col min="14092" max="14092" width="9.140625" style="189" customWidth="1"/>
    <col min="14093" max="14331" width="11.42578125" style="189"/>
    <col min="14332" max="14332" width="18.140625" style="189" customWidth="1"/>
    <col min="14333" max="14333" width="9.7109375" style="189" bestFit="1" customWidth="1"/>
    <col min="14334" max="14334" width="9.140625" style="189" bestFit="1" customWidth="1"/>
    <col min="14335" max="14336" width="9.140625" style="189" customWidth="1"/>
    <col min="14337" max="14337" width="9.7109375" style="189" bestFit="1" customWidth="1"/>
    <col min="14338" max="14338" width="8.42578125" style="189" bestFit="1" customWidth="1"/>
    <col min="14339" max="14341" width="11" style="189" customWidth="1"/>
    <col min="14342" max="14347" width="0" style="189" hidden="1" customWidth="1"/>
    <col min="14348" max="14348" width="9.140625" style="189" customWidth="1"/>
    <col min="14349" max="14587" width="11.42578125" style="189"/>
    <col min="14588" max="14588" width="18.140625" style="189" customWidth="1"/>
    <col min="14589" max="14589" width="9.7109375" style="189" bestFit="1" customWidth="1"/>
    <col min="14590" max="14590" width="9.140625" style="189" bestFit="1" customWidth="1"/>
    <col min="14591" max="14592" width="9.140625" style="189" customWidth="1"/>
    <col min="14593" max="14593" width="9.7109375" style="189" bestFit="1" customWidth="1"/>
    <col min="14594" max="14594" width="8.42578125" style="189" bestFit="1" customWidth="1"/>
    <col min="14595" max="14597" width="11" style="189" customWidth="1"/>
    <col min="14598" max="14603" width="0" style="189" hidden="1" customWidth="1"/>
    <col min="14604" max="14604" width="9.140625" style="189" customWidth="1"/>
    <col min="14605" max="14843" width="11.42578125" style="189"/>
    <col min="14844" max="14844" width="18.140625" style="189" customWidth="1"/>
    <col min="14845" max="14845" width="9.7109375" style="189" bestFit="1" customWidth="1"/>
    <col min="14846" max="14846" width="9.140625" style="189" bestFit="1" customWidth="1"/>
    <col min="14847" max="14848" width="9.140625" style="189" customWidth="1"/>
    <col min="14849" max="14849" width="9.7109375" style="189" bestFit="1" customWidth="1"/>
    <col min="14850" max="14850" width="8.42578125" style="189" bestFit="1" customWidth="1"/>
    <col min="14851" max="14853" width="11" style="189" customWidth="1"/>
    <col min="14854" max="14859" width="0" style="189" hidden="1" customWidth="1"/>
    <col min="14860" max="14860" width="9.140625" style="189" customWidth="1"/>
    <col min="14861" max="15099" width="11.42578125" style="189"/>
    <col min="15100" max="15100" width="18.140625" style="189" customWidth="1"/>
    <col min="15101" max="15101" width="9.7109375" style="189" bestFit="1" customWidth="1"/>
    <col min="15102" max="15102" width="9.140625" style="189" bestFit="1" customWidth="1"/>
    <col min="15103" max="15104" width="9.140625" style="189" customWidth="1"/>
    <col min="15105" max="15105" width="9.7109375" style="189" bestFit="1" customWidth="1"/>
    <col min="15106" max="15106" width="8.42578125" style="189" bestFit="1" customWidth="1"/>
    <col min="15107" max="15109" width="11" style="189" customWidth="1"/>
    <col min="15110" max="15115" width="0" style="189" hidden="1" customWidth="1"/>
    <col min="15116" max="15116" width="9.140625" style="189" customWidth="1"/>
    <col min="15117" max="15355" width="11.42578125" style="189"/>
    <col min="15356" max="15356" width="18.140625" style="189" customWidth="1"/>
    <col min="15357" max="15357" width="9.7109375" style="189" bestFit="1" customWidth="1"/>
    <col min="15358" max="15358" width="9.140625" style="189" bestFit="1" customWidth="1"/>
    <col min="15359" max="15360" width="9.140625" style="189" customWidth="1"/>
    <col min="15361" max="15361" width="9.7109375" style="189" bestFit="1" customWidth="1"/>
    <col min="15362" max="15362" width="8.42578125" style="189" bestFit="1" customWidth="1"/>
    <col min="15363" max="15365" width="11" style="189" customWidth="1"/>
    <col min="15366" max="15371" width="0" style="189" hidden="1" customWidth="1"/>
    <col min="15372" max="15372" width="9.140625" style="189" customWidth="1"/>
    <col min="15373" max="15611" width="11.42578125" style="189"/>
    <col min="15612" max="15612" width="18.140625" style="189" customWidth="1"/>
    <col min="15613" max="15613" width="9.7109375" style="189" bestFit="1" customWidth="1"/>
    <col min="15614" max="15614" width="9.140625" style="189" bestFit="1" customWidth="1"/>
    <col min="15615" max="15616" width="9.140625" style="189" customWidth="1"/>
    <col min="15617" max="15617" width="9.7109375" style="189" bestFit="1" customWidth="1"/>
    <col min="15618" max="15618" width="8.42578125" style="189" bestFit="1" customWidth="1"/>
    <col min="15619" max="15621" width="11" style="189" customWidth="1"/>
    <col min="15622" max="15627" width="0" style="189" hidden="1" customWidth="1"/>
    <col min="15628" max="15628" width="9.140625" style="189" customWidth="1"/>
    <col min="15629" max="15867" width="11.42578125" style="189"/>
    <col min="15868" max="15868" width="18.140625" style="189" customWidth="1"/>
    <col min="15869" max="15869" width="9.7109375" style="189" bestFit="1" customWidth="1"/>
    <col min="15870" max="15870" width="9.140625" style="189" bestFit="1" customWidth="1"/>
    <col min="15871" max="15872" width="9.140625" style="189" customWidth="1"/>
    <col min="15873" max="15873" width="9.7109375" style="189" bestFit="1" customWidth="1"/>
    <col min="15874" max="15874" width="8.42578125" style="189" bestFit="1" customWidth="1"/>
    <col min="15875" max="15877" width="11" style="189" customWidth="1"/>
    <col min="15878" max="15883" width="0" style="189" hidden="1" customWidth="1"/>
    <col min="15884" max="15884" width="9.140625" style="189" customWidth="1"/>
    <col min="15885" max="16123" width="11.42578125" style="189"/>
    <col min="16124" max="16124" width="18.140625" style="189" customWidth="1"/>
    <col min="16125" max="16125" width="9.7109375" style="189" bestFit="1" customWidth="1"/>
    <col min="16126" max="16126" width="9.140625" style="189" bestFit="1" customWidth="1"/>
    <col min="16127" max="16128" width="9.140625" style="189" customWidth="1"/>
    <col min="16129" max="16129" width="9.7109375" style="189" bestFit="1" customWidth="1"/>
    <col min="16130" max="16130" width="8.42578125" style="189" bestFit="1" customWidth="1"/>
    <col min="16131" max="16133" width="11" style="189" customWidth="1"/>
    <col min="16134" max="16139" width="0" style="189" hidden="1" customWidth="1"/>
    <col min="16140" max="16140" width="9.14062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74"/>
      <c r="K3" s="203"/>
      <c r="L3" s="203"/>
    </row>
    <row r="4" spans="1:16" s="190" customFormat="1" x14ac:dyDescent="0.2">
      <c r="B4" s="203"/>
      <c r="C4" s="203"/>
      <c r="D4" s="203"/>
      <c r="E4" s="203"/>
      <c r="F4" s="203"/>
      <c r="G4" s="203"/>
      <c r="H4" s="203"/>
      <c r="I4" s="203"/>
      <c r="J4" s="203"/>
      <c r="K4" s="203"/>
      <c r="L4" s="203"/>
    </row>
    <row r="5" spans="1:16" s="190" customFormat="1" ht="12.75" x14ac:dyDescent="0.2">
      <c r="B5" s="421" t="s">
        <v>140</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x14ac:dyDescent="0.2">
      <c r="B7" s="191"/>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ht="15.75" customHeight="1" x14ac:dyDescent="0.2">
      <c r="B11" s="181" t="s">
        <v>282</v>
      </c>
      <c r="C11" s="181">
        <v>1877</v>
      </c>
      <c r="D11" s="181">
        <v>1114</v>
      </c>
      <c r="E11" s="181">
        <f>C11+D11</f>
        <v>2991</v>
      </c>
      <c r="F11" s="182">
        <f>E11/$E$65</f>
        <v>2.8234294614622173E-2</v>
      </c>
      <c r="G11" s="181">
        <v>6095</v>
      </c>
      <c r="H11" s="181">
        <v>336</v>
      </c>
      <c r="I11" s="181">
        <f>G11+H11</f>
        <v>6431</v>
      </c>
      <c r="J11" s="182">
        <f>I11/$I$65</f>
        <v>3.859425917146269E-2</v>
      </c>
      <c r="K11" s="181">
        <f t="shared" ref="K11:K64" si="0">E11+I11</f>
        <v>9422</v>
      </c>
      <c r="P11" s="194"/>
    </row>
    <row r="12" spans="1:16" x14ac:dyDescent="0.2">
      <c r="B12" s="181" t="s">
        <v>283</v>
      </c>
      <c r="C12" s="181">
        <v>1528</v>
      </c>
      <c r="D12" s="181">
        <v>999</v>
      </c>
      <c r="E12" s="181">
        <f t="shared" ref="E12:E64" si="1">C12+D12</f>
        <v>2527</v>
      </c>
      <c r="F12" s="182">
        <f t="shared" ref="F12:F64" si="2">E12/$E$65</f>
        <v>2.385425024779346E-2</v>
      </c>
      <c r="G12" s="181">
        <v>4982</v>
      </c>
      <c r="H12" s="181">
        <v>200</v>
      </c>
      <c r="I12" s="181">
        <f t="shared" ref="I12:I64" si="3">G12+H12</f>
        <v>5182</v>
      </c>
      <c r="J12" s="182">
        <f t="shared" ref="J12:J64" si="4">I12/$I$65</f>
        <v>3.109865511219401E-2</v>
      </c>
      <c r="K12" s="181">
        <f t="shared" si="0"/>
        <v>7709</v>
      </c>
      <c r="P12" s="194"/>
    </row>
    <row r="13" spans="1:16" x14ac:dyDescent="0.2">
      <c r="B13" s="181" t="s">
        <v>284</v>
      </c>
      <c r="C13" s="181">
        <v>2081</v>
      </c>
      <c r="D13" s="181">
        <v>1164</v>
      </c>
      <c r="E13" s="181">
        <f t="shared" si="1"/>
        <v>3245</v>
      </c>
      <c r="F13" s="182">
        <f t="shared" si="2"/>
        <v>3.0631991315429274E-2</v>
      </c>
      <c r="G13" s="181">
        <v>7709</v>
      </c>
      <c r="H13" s="181">
        <v>331</v>
      </c>
      <c r="I13" s="181">
        <f t="shared" si="3"/>
        <v>8040</v>
      </c>
      <c r="J13" s="182">
        <f t="shared" si="4"/>
        <v>4.825032556967191E-2</v>
      </c>
      <c r="K13" s="181">
        <f t="shared" si="0"/>
        <v>11285</v>
      </c>
      <c r="P13" s="194"/>
    </row>
    <row r="14" spans="1:16" x14ac:dyDescent="0.2">
      <c r="B14" s="181" t="s">
        <v>285</v>
      </c>
      <c r="C14" s="181">
        <v>5238</v>
      </c>
      <c r="D14" s="181">
        <v>3568</v>
      </c>
      <c r="E14" s="181">
        <f t="shared" si="1"/>
        <v>8806</v>
      </c>
      <c r="F14" s="182">
        <f t="shared" si="2"/>
        <v>8.312644546183981E-2</v>
      </c>
      <c r="G14" s="181">
        <v>13862</v>
      </c>
      <c r="H14" s="181">
        <v>1068</v>
      </c>
      <c r="I14" s="181">
        <f t="shared" si="3"/>
        <v>14930</v>
      </c>
      <c r="J14" s="182">
        <f t="shared" si="4"/>
        <v>8.9599174223283784E-2</v>
      </c>
      <c r="K14" s="181">
        <f t="shared" si="0"/>
        <v>23736</v>
      </c>
      <c r="P14" s="194"/>
    </row>
    <row r="15" spans="1:16" x14ac:dyDescent="0.2">
      <c r="B15" s="181" t="s">
        <v>286</v>
      </c>
      <c r="C15" s="181">
        <v>947</v>
      </c>
      <c r="D15" s="181">
        <v>872</v>
      </c>
      <c r="E15" s="181">
        <f t="shared" si="1"/>
        <v>1819</v>
      </c>
      <c r="F15" s="182">
        <f t="shared" si="2"/>
        <v>1.7170906688063436E-2</v>
      </c>
      <c r="G15" s="181">
        <v>1920</v>
      </c>
      <c r="H15" s="181">
        <v>187</v>
      </c>
      <c r="I15" s="181">
        <f t="shared" si="3"/>
        <v>2107</v>
      </c>
      <c r="J15" s="182">
        <f t="shared" si="4"/>
        <v>1.2644705967076954E-2</v>
      </c>
      <c r="K15" s="181">
        <f t="shared" si="0"/>
        <v>3926</v>
      </c>
      <c r="P15" s="194"/>
    </row>
    <row r="16" spans="1:16" x14ac:dyDescent="0.2">
      <c r="B16" s="181" t="s">
        <v>287</v>
      </c>
      <c r="C16" s="181">
        <v>508</v>
      </c>
      <c r="D16" s="181">
        <v>420</v>
      </c>
      <c r="E16" s="181">
        <f t="shared" si="1"/>
        <v>928</v>
      </c>
      <c r="F16" s="182">
        <f t="shared" si="2"/>
        <v>8.7600887336574309E-3</v>
      </c>
      <c r="G16" s="181">
        <v>1073</v>
      </c>
      <c r="H16" s="181">
        <v>93</v>
      </c>
      <c r="I16" s="181">
        <f t="shared" si="3"/>
        <v>1166</v>
      </c>
      <c r="J16" s="182">
        <f t="shared" si="4"/>
        <v>6.9974974644573936E-3</v>
      </c>
      <c r="K16" s="181">
        <f t="shared" si="0"/>
        <v>2094</v>
      </c>
      <c r="P16" s="194"/>
    </row>
    <row r="17" spans="2:16" x14ac:dyDescent="0.2">
      <c r="B17" s="181" t="s">
        <v>288</v>
      </c>
      <c r="C17" s="181">
        <v>129</v>
      </c>
      <c r="D17" s="181">
        <v>183</v>
      </c>
      <c r="E17" s="181">
        <f t="shared" si="1"/>
        <v>312</v>
      </c>
      <c r="F17" s="182">
        <f t="shared" si="2"/>
        <v>2.945202246660688E-3</v>
      </c>
      <c r="G17" s="181">
        <v>205</v>
      </c>
      <c r="H17" s="181">
        <v>49</v>
      </c>
      <c r="I17" s="181">
        <f t="shared" si="3"/>
        <v>254</v>
      </c>
      <c r="J17" s="182">
        <f t="shared" si="4"/>
        <v>1.524326205808043E-3</v>
      </c>
      <c r="K17" s="181">
        <f t="shared" si="0"/>
        <v>566</v>
      </c>
      <c r="P17" s="194"/>
    </row>
    <row r="18" spans="2:16" x14ac:dyDescent="0.2">
      <c r="B18" s="181" t="s">
        <v>289</v>
      </c>
      <c r="C18" s="181">
        <v>612</v>
      </c>
      <c r="D18" s="181">
        <v>646</v>
      </c>
      <c r="E18" s="181">
        <f t="shared" si="1"/>
        <v>1258</v>
      </c>
      <c r="F18" s="182">
        <f t="shared" si="2"/>
        <v>1.1875206494548544E-2</v>
      </c>
      <c r="G18" s="181">
        <v>1541</v>
      </c>
      <c r="H18" s="181">
        <v>197</v>
      </c>
      <c r="I18" s="181">
        <f t="shared" si="3"/>
        <v>1738</v>
      </c>
      <c r="J18" s="182">
        <f t="shared" si="4"/>
        <v>1.0430232069662908E-2</v>
      </c>
      <c r="K18" s="181">
        <f t="shared" si="0"/>
        <v>2996</v>
      </c>
      <c r="P18" s="194"/>
    </row>
    <row r="19" spans="2:16" x14ac:dyDescent="0.2">
      <c r="B19" s="181" t="s">
        <v>290</v>
      </c>
      <c r="C19" s="181">
        <v>263</v>
      </c>
      <c r="D19" s="181">
        <v>542</v>
      </c>
      <c r="E19" s="181">
        <f t="shared" si="1"/>
        <v>805</v>
      </c>
      <c r="F19" s="182">
        <f t="shared" si="2"/>
        <v>7.5989993864161989E-3</v>
      </c>
      <c r="G19" s="181">
        <v>624</v>
      </c>
      <c r="H19" s="181">
        <v>86</v>
      </c>
      <c r="I19" s="181">
        <f t="shared" si="3"/>
        <v>710</v>
      </c>
      <c r="J19" s="182">
        <f t="shared" si="4"/>
        <v>4.2609118351327182E-3</v>
      </c>
      <c r="K19" s="181">
        <f t="shared" si="0"/>
        <v>1515</v>
      </c>
      <c r="P19" s="194"/>
    </row>
    <row r="20" spans="2:16" x14ac:dyDescent="0.2">
      <c r="B20" s="181" t="s">
        <v>291</v>
      </c>
      <c r="C20" s="181">
        <v>244</v>
      </c>
      <c r="D20" s="181">
        <v>282</v>
      </c>
      <c r="E20" s="181">
        <f t="shared" si="1"/>
        <v>526</v>
      </c>
      <c r="F20" s="182">
        <f t="shared" si="2"/>
        <v>4.9653089158446214E-3</v>
      </c>
      <c r="G20" s="181">
        <v>605</v>
      </c>
      <c r="H20" s="181">
        <v>49</v>
      </c>
      <c r="I20" s="181">
        <f t="shared" si="3"/>
        <v>654</v>
      </c>
      <c r="J20" s="182">
        <f t="shared" si="4"/>
        <v>3.9248399157419686E-3</v>
      </c>
      <c r="K20" s="181">
        <f t="shared" si="0"/>
        <v>1180</v>
      </c>
      <c r="P20" s="194"/>
    </row>
    <row r="21" spans="2:16" x14ac:dyDescent="0.2">
      <c r="B21" s="181" t="s">
        <v>292</v>
      </c>
      <c r="C21" s="181">
        <v>366</v>
      </c>
      <c r="D21" s="181">
        <v>592</v>
      </c>
      <c r="E21" s="181">
        <f t="shared" si="1"/>
        <v>958</v>
      </c>
      <c r="F21" s="182">
        <f t="shared" si="2"/>
        <v>9.0432812573748057E-3</v>
      </c>
      <c r="G21" s="181">
        <v>805</v>
      </c>
      <c r="H21" s="181">
        <v>137</v>
      </c>
      <c r="I21" s="181">
        <f t="shared" si="3"/>
        <v>942</v>
      </c>
      <c r="J21" s="182">
        <f t="shared" si="4"/>
        <v>5.6532097868943953E-3</v>
      </c>
      <c r="K21" s="181">
        <f t="shared" si="0"/>
        <v>1900</v>
      </c>
      <c r="P21" s="194"/>
    </row>
    <row r="22" spans="2:16" x14ac:dyDescent="0.2">
      <c r="B22" s="181" t="s">
        <v>293</v>
      </c>
      <c r="C22" s="181">
        <v>2904</v>
      </c>
      <c r="D22" s="181">
        <v>1991</v>
      </c>
      <c r="E22" s="181">
        <f t="shared" si="1"/>
        <v>4895</v>
      </c>
      <c r="F22" s="182">
        <f t="shared" si="2"/>
        <v>4.6207580119884836E-2</v>
      </c>
      <c r="G22" s="181">
        <v>8201</v>
      </c>
      <c r="H22" s="181">
        <v>438</v>
      </c>
      <c r="I22" s="181">
        <f t="shared" si="3"/>
        <v>8639</v>
      </c>
      <c r="J22" s="182">
        <f t="shared" si="4"/>
        <v>5.1845094850297965E-2</v>
      </c>
      <c r="K22" s="181">
        <f t="shared" si="0"/>
        <v>13534</v>
      </c>
      <c r="P22" s="194"/>
    </row>
    <row r="23" spans="2:16" x14ac:dyDescent="0.2">
      <c r="B23" s="181" t="s">
        <v>294</v>
      </c>
      <c r="C23" s="181">
        <v>647</v>
      </c>
      <c r="D23" s="181">
        <v>574</v>
      </c>
      <c r="E23" s="181">
        <f t="shared" si="1"/>
        <v>1221</v>
      </c>
      <c r="F23" s="182">
        <f t="shared" si="2"/>
        <v>1.1525935715297116E-2</v>
      </c>
      <c r="G23" s="181">
        <v>1571</v>
      </c>
      <c r="H23" s="181">
        <v>114</v>
      </c>
      <c r="I23" s="181">
        <f t="shared" si="3"/>
        <v>1685</v>
      </c>
      <c r="J23" s="182">
        <f t="shared" si="4"/>
        <v>1.0112164003096663E-2</v>
      </c>
      <c r="K23" s="181">
        <f t="shared" si="0"/>
        <v>2906</v>
      </c>
      <c r="P23" s="194"/>
    </row>
    <row r="24" spans="2:16" x14ac:dyDescent="0.2">
      <c r="B24" s="181" t="s">
        <v>295</v>
      </c>
      <c r="C24" s="181">
        <v>1124</v>
      </c>
      <c r="D24" s="181">
        <v>1032</v>
      </c>
      <c r="E24" s="181">
        <f t="shared" si="1"/>
        <v>2156</v>
      </c>
      <c r="F24" s="182">
        <f t="shared" si="2"/>
        <v>2.03521027044886E-2</v>
      </c>
      <c r="G24" s="181">
        <v>4115</v>
      </c>
      <c r="H24" s="181">
        <v>226</v>
      </c>
      <c r="I24" s="181">
        <f t="shared" si="3"/>
        <v>4341</v>
      </c>
      <c r="J24" s="182">
        <f t="shared" si="4"/>
        <v>2.605157503705793E-2</v>
      </c>
      <c r="K24" s="181">
        <f t="shared" si="0"/>
        <v>6497</v>
      </c>
      <c r="P24" s="194"/>
    </row>
    <row r="25" spans="2:16" x14ac:dyDescent="0.2">
      <c r="B25" s="181" t="s">
        <v>296</v>
      </c>
      <c r="C25" s="181">
        <v>582</v>
      </c>
      <c r="D25" s="181">
        <v>495</v>
      </c>
      <c r="E25" s="181">
        <f t="shared" si="1"/>
        <v>1077</v>
      </c>
      <c r="F25" s="182">
        <f t="shared" si="2"/>
        <v>1.0166611601453721E-2</v>
      </c>
      <c r="G25" s="181">
        <v>1063</v>
      </c>
      <c r="H25" s="181">
        <v>71</v>
      </c>
      <c r="I25" s="181">
        <f t="shared" si="3"/>
        <v>1134</v>
      </c>
      <c r="J25" s="182">
        <f t="shared" si="4"/>
        <v>6.8054563676626795E-3</v>
      </c>
      <c r="K25" s="181">
        <f t="shared" si="0"/>
        <v>2211</v>
      </c>
      <c r="P25" s="194"/>
    </row>
    <row r="26" spans="2:16" x14ac:dyDescent="0.2">
      <c r="B26" s="181" t="s">
        <v>297</v>
      </c>
      <c r="C26" s="181">
        <v>3696</v>
      </c>
      <c r="D26" s="181">
        <v>2452</v>
      </c>
      <c r="E26" s="181">
        <f t="shared" si="1"/>
        <v>6148</v>
      </c>
      <c r="F26" s="182">
        <f t="shared" si="2"/>
        <v>5.8035587860480485E-2</v>
      </c>
      <c r="G26" s="181">
        <v>11255</v>
      </c>
      <c r="H26" s="181">
        <v>734</v>
      </c>
      <c r="I26" s="181">
        <f t="shared" si="3"/>
        <v>11989</v>
      </c>
      <c r="J26" s="182">
        <f t="shared" si="4"/>
        <v>7.1949397170994592E-2</v>
      </c>
      <c r="K26" s="181">
        <f t="shared" si="0"/>
        <v>18137</v>
      </c>
      <c r="P26" s="194"/>
    </row>
    <row r="27" spans="2:16" x14ac:dyDescent="0.2">
      <c r="B27" s="181" t="s">
        <v>298</v>
      </c>
      <c r="C27" s="181">
        <v>767</v>
      </c>
      <c r="D27" s="181">
        <v>779</v>
      </c>
      <c r="E27" s="181">
        <f t="shared" si="1"/>
        <v>1546</v>
      </c>
      <c r="F27" s="182">
        <f t="shared" si="2"/>
        <v>1.4593854722235332E-2</v>
      </c>
      <c r="G27" s="181">
        <v>1950</v>
      </c>
      <c r="H27" s="181">
        <v>110</v>
      </c>
      <c r="I27" s="181">
        <f t="shared" si="3"/>
        <v>2060</v>
      </c>
      <c r="J27" s="182">
        <f t="shared" si="4"/>
        <v>1.2362645606159718E-2</v>
      </c>
      <c r="K27" s="181">
        <f t="shared" si="0"/>
        <v>3606</v>
      </c>
      <c r="P27" s="194"/>
    </row>
    <row r="28" spans="2:16" x14ac:dyDescent="0.2">
      <c r="B28" s="181" t="s">
        <v>299</v>
      </c>
      <c r="C28" s="181">
        <v>253</v>
      </c>
      <c r="D28" s="181">
        <v>308</v>
      </c>
      <c r="E28" s="181">
        <f t="shared" si="1"/>
        <v>561</v>
      </c>
      <c r="F28" s="182">
        <f t="shared" si="2"/>
        <v>5.2957001935148912E-3</v>
      </c>
      <c r="G28" s="181">
        <v>464</v>
      </c>
      <c r="H28" s="181">
        <v>50</v>
      </c>
      <c r="I28" s="181">
        <f t="shared" si="3"/>
        <v>514</v>
      </c>
      <c r="J28" s="182">
        <f t="shared" si="4"/>
        <v>3.0846601172650947E-3</v>
      </c>
      <c r="K28" s="181">
        <f t="shared" si="0"/>
        <v>1075</v>
      </c>
      <c r="P28" s="194"/>
    </row>
    <row r="29" spans="2:16" x14ac:dyDescent="0.2">
      <c r="B29" s="181" t="s">
        <v>300</v>
      </c>
      <c r="C29" s="181">
        <v>550</v>
      </c>
      <c r="D29" s="181">
        <v>504</v>
      </c>
      <c r="E29" s="181">
        <f t="shared" si="1"/>
        <v>1054</v>
      </c>
      <c r="F29" s="182">
        <f t="shared" si="2"/>
        <v>9.9494973332704024E-3</v>
      </c>
      <c r="G29" s="181">
        <v>1424</v>
      </c>
      <c r="H29" s="181">
        <v>105</v>
      </c>
      <c r="I29" s="181">
        <f t="shared" si="3"/>
        <v>1529</v>
      </c>
      <c r="J29" s="182">
        <f t="shared" si="4"/>
        <v>9.1759636562224311E-3</v>
      </c>
      <c r="K29" s="181">
        <f t="shared" si="0"/>
        <v>2583</v>
      </c>
      <c r="P29" s="194"/>
    </row>
    <row r="30" spans="2:16" x14ac:dyDescent="0.2">
      <c r="B30" s="181" t="s">
        <v>301</v>
      </c>
      <c r="C30" s="181">
        <v>373</v>
      </c>
      <c r="D30" s="181">
        <v>378</v>
      </c>
      <c r="E30" s="181">
        <f t="shared" si="1"/>
        <v>751</v>
      </c>
      <c r="F30" s="182">
        <f t="shared" si="2"/>
        <v>7.0892528437249257E-3</v>
      </c>
      <c r="G30" s="181">
        <v>344</v>
      </c>
      <c r="H30" s="181">
        <v>45</v>
      </c>
      <c r="I30" s="181">
        <f t="shared" si="3"/>
        <v>389</v>
      </c>
      <c r="J30" s="182">
        <f t="shared" si="4"/>
        <v>2.334499582910743E-3</v>
      </c>
      <c r="K30" s="181">
        <f t="shared" si="0"/>
        <v>1140</v>
      </c>
      <c r="P30" s="194"/>
    </row>
    <row r="31" spans="2:16" x14ac:dyDescent="0.2">
      <c r="B31" s="181" t="s">
        <v>302</v>
      </c>
      <c r="C31" s="181">
        <v>149</v>
      </c>
      <c r="D31" s="181">
        <v>109</v>
      </c>
      <c r="E31" s="181">
        <f t="shared" si="1"/>
        <v>258</v>
      </c>
      <c r="F31" s="182">
        <f t="shared" si="2"/>
        <v>2.4354557039694153E-3</v>
      </c>
      <c r="G31" s="181">
        <v>359</v>
      </c>
      <c r="H31" s="181">
        <v>24</v>
      </c>
      <c r="I31" s="181">
        <f t="shared" si="3"/>
        <v>383</v>
      </c>
      <c r="J31" s="182">
        <f t="shared" si="4"/>
        <v>2.2984918772617339E-3</v>
      </c>
      <c r="K31" s="181">
        <f t="shared" si="0"/>
        <v>641</v>
      </c>
      <c r="P31" s="194"/>
    </row>
    <row r="32" spans="2:16" x14ac:dyDescent="0.2">
      <c r="B32" s="181" t="s">
        <v>303</v>
      </c>
      <c r="C32" s="181">
        <v>837</v>
      </c>
      <c r="D32" s="181">
        <v>953</v>
      </c>
      <c r="E32" s="181">
        <f t="shared" si="1"/>
        <v>1790</v>
      </c>
      <c r="F32" s="182">
        <f t="shared" si="2"/>
        <v>1.6897153915136642E-2</v>
      </c>
      <c r="G32" s="181">
        <v>2396</v>
      </c>
      <c r="H32" s="181">
        <v>157</v>
      </c>
      <c r="I32" s="181">
        <f t="shared" si="3"/>
        <v>2553</v>
      </c>
      <c r="J32" s="182">
        <f t="shared" si="4"/>
        <v>1.5321278753653281E-2</v>
      </c>
      <c r="K32" s="181">
        <f t="shared" si="0"/>
        <v>4343</v>
      </c>
      <c r="P32" s="194"/>
    </row>
    <row r="33" spans="2:16" x14ac:dyDescent="0.2">
      <c r="B33" s="181" t="s">
        <v>304</v>
      </c>
      <c r="C33" s="181">
        <v>970</v>
      </c>
      <c r="D33" s="181">
        <v>1032</v>
      </c>
      <c r="E33" s="181">
        <f t="shared" si="1"/>
        <v>2002</v>
      </c>
      <c r="F33" s="182">
        <f t="shared" si="2"/>
        <v>1.8898381082739415E-2</v>
      </c>
      <c r="G33" s="181">
        <v>2719</v>
      </c>
      <c r="H33" s="181">
        <v>246</v>
      </c>
      <c r="I33" s="181">
        <f t="shared" si="3"/>
        <v>2965</v>
      </c>
      <c r="J33" s="182">
        <f t="shared" si="4"/>
        <v>1.7793807874885225E-2</v>
      </c>
      <c r="K33" s="181">
        <f t="shared" si="0"/>
        <v>4967</v>
      </c>
      <c r="P33" s="194"/>
    </row>
    <row r="34" spans="2:16" x14ac:dyDescent="0.2">
      <c r="B34" s="181" t="s">
        <v>305</v>
      </c>
      <c r="C34" s="181">
        <v>274</v>
      </c>
      <c r="D34" s="181">
        <v>285</v>
      </c>
      <c r="E34" s="181">
        <f t="shared" si="1"/>
        <v>559</v>
      </c>
      <c r="F34" s="182">
        <f t="shared" si="2"/>
        <v>5.2768206919337332E-3</v>
      </c>
      <c r="G34" s="181">
        <v>805</v>
      </c>
      <c r="H34" s="181">
        <v>95</v>
      </c>
      <c r="I34" s="181">
        <f t="shared" si="3"/>
        <v>900</v>
      </c>
      <c r="J34" s="182">
        <f t="shared" si="4"/>
        <v>5.4011558473513336E-3</v>
      </c>
      <c r="K34" s="181">
        <f t="shared" si="0"/>
        <v>1459</v>
      </c>
      <c r="P34" s="194"/>
    </row>
    <row r="35" spans="2:16" x14ac:dyDescent="0.2">
      <c r="B35" s="181" t="s">
        <v>306</v>
      </c>
      <c r="C35" s="181">
        <v>202</v>
      </c>
      <c r="D35" s="181">
        <v>134</v>
      </c>
      <c r="E35" s="181">
        <f t="shared" si="1"/>
        <v>336</v>
      </c>
      <c r="F35" s="182">
        <f t="shared" si="2"/>
        <v>3.1717562656345872E-3</v>
      </c>
      <c r="G35" s="181">
        <v>391</v>
      </c>
      <c r="H35" s="181">
        <v>29</v>
      </c>
      <c r="I35" s="181">
        <f t="shared" si="3"/>
        <v>420</v>
      </c>
      <c r="J35" s="182">
        <f t="shared" si="4"/>
        <v>2.5205393954306223E-3</v>
      </c>
      <c r="K35" s="181">
        <f t="shared" si="0"/>
        <v>756</v>
      </c>
      <c r="P35" s="194"/>
    </row>
    <row r="36" spans="2:16" x14ac:dyDescent="0.2">
      <c r="B36" s="181" t="s">
        <v>307</v>
      </c>
      <c r="C36" s="181">
        <v>135</v>
      </c>
      <c r="D36" s="181">
        <v>136</v>
      </c>
      <c r="E36" s="181">
        <f t="shared" si="1"/>
        <v>271</v>
      </c>
      <c r="F36" s="182">
        <f t="shared" si="2"/>
        <v>2.5581724642469439E-3</v>
      </c>
      <c r="G36" s="181">
        <v>325</v>
      </c>
      <c r="H36" s="181">
        <v>30</v>
      </c>
      <c r="I36" s="181">
        <f t="shared" si="3"/>
        <v>355</v>
      </c>
      <c r="J36" s="182">
        <f t="shared" si="4"/>
        <v>2.1304559175663591E-3</v>
      </c>
      <c r="K36" s="181">
        <f t="shared" si="0"/>
        <v>626</v>
      </c>
      <c r="P36" s="194"/>
    </row>
    <row r="37" spans="2:16" x14ac:dyDescent="0.2">
      <c r="B37" s="181" t="s">
        <v>308</v>
      </c>
      <c r="C37" s="181">
        <v>457</v>
      </c>
      <c r="D37" s="181">
        <v>427</v>
      </c>
      <c r="E37" s="181">
        <f t="shared" si="1"/>
        <v>884</v>
      </c>
      <c r="F37" s="182">
        <f t="shared" si="2"/>
        <v>8.3447396988719502E-3</v>
      </c>
      <c r="G37" s="181">
        <v>1350</v>
      </c>
      <c r="H37" s="181">
        <v>97</v>
      </c>
      <c r="I37" s="181">
        <f t="shared" si="3"/>
        <v>1447</v>
      </c>
      <c r="J37" s="182">
        <f t="shared" si="4"/>
        <v>8.6838583456859773E-3</v>
      </c>
      <c r="K37" s="181">
        <f t="shared" si="0"/>
        <v>2331</v>
      </c>
      <c r="P37" s="194"/>
    </row>
    <row r="38" spans="2:16" x14ac:dyDescent="0.2">
      <c r="B38" s="181" t="s">
        <v>309</v>
      </c>
      <c r="C38" s="181">
        <v>858</v>
      </c>
      <c r="D38" s="181">
        <v>1103</v>
      </c>
      <c r="E38" s="181">
        <f t="shared" si="1"/>
        <v>1961</v>
      </c>
      <c r="F38" s="182">
        <f t="shared" si="2"/>
        <v>1.8511351300325673E-2</v>
      </c>
      <c r="G38" s="181">
        <v>2265</v>
      </c>
      <c r="H38" s="181">
        <v>169</v>
      </c>
      <c r="I38" s="181">
        <f t="shared" si="3"/>
        <v>2434</v>
      </c>
      <c r="J38" s="182">
        <f t="shared" si="4"/>
        <v>1.4607125924947938E-2</v>
      </c>
      <c r="K38" s="181">
        <f t="shared" si="0"/>
        <v>4395</v>
      </c>
      <c r="P38" s="194"/>
    </row>
    <row r="39" spans="2:16" x14ac:dyDescent="0.2">
      <c r="B39" s="181" t="s">
        <v>310</v>
      </c>
      <c r="C39" s="181">
        <v>5120</v>
      </c>
      <c r="D39" s="181">
        <v>5306</v>
      </c>
      <c r="E39" s="181">
        <f t="shared" si="1"/>
        <v>10426</v>
      </c>
      <c r="F39" s="182">
        <f t="shared" si="2"/>
        <v>9.8418841742577992E-2</v>
      </c>
      <c r="G39" s="181">
        <v>15139</v>
      </c>
      <c r="H39" s="181">
        <v>1629</v>
      </c>
      <c r="I39" s="181">
        <f t="shared" si="3"/>
        <v>16768</v>
      </c>
      <c r="J39" s="182">
        <f t="shared" si="4"/>
        <v>0.10062953472043017</v>
      </c>
      <c r="K39" s="181">
        <f t="shared" si="0"/>
        <v>27194</v>
      </c>
      <c r="P39" s="194"/>
    </row>
    <row r="40" spans="2:16" x14ac:dyDescent="0.2">
      <c r="B40" s="181" t="s">
        <v>311</v>
      </c>
      <c r="C40" s="181">
        <v>707</v>
      </c>
      <c r="D40" s="181">
        <v>832</v>
      </c>
      <c r="E40" s="181">
        <f t="shared" si="1"/>
        <v>1539</v>
      </c>
      <c r="F40" s="182">
        <f t="shared" si="2"/>
        <v>1.4527776466701279E-2</v>
      </c>
      <c r="G40" s="181">
        <v>2075</v>
      </c>
      <c r="H40" s="181">
        <v>163</v>
      </c>
      <c r="I40" s="181">
        <f t="shared" si="3"/>
        <v>2238</v>
      </c>
      <c r="J40" s="182">
        <f t="shared" si="4"/>
        <v>1.3430874207080315E-2</v>
      </c>
      <c r="K40" s="181">
        <f t="shared" si="0"/>
        <v>3777</v>
      </c>
      <c r="P40" s="194"/>
    </row>
    <row r="41" spans="2:16" x14ac:dyDescent="0.2">
      <c r="B41" s="181" t="s">
        <v>312</v>
      </c>
      <c r="C41" s="181">
        <v>611</v>
      </c>
      <c r="D41" s="181">
        <v>786</v>
      </c>
      <c r="E41" s="181">
        <f t="shared" si="1"/>
        <v>1397</v>
      </c>
      <c r="F41" s="182">
        <f t="shared" si="2"/>
        <v>1.3187331854439042E-2</v>
      </c>
      <c r="G41" s="181">
        <v>1763</v>
      </c>
      <c r="H41" s="181">
        <v>127</v>
      </c>
      <c r="I41" s="181">
        <f t="shared" si="3"/>
        <v>1890</v>
      </c>
      <c r="J41" s="182">
        <f t="shared" si="4"/>
        <v>1.13424272794378E-2</v>
      </c>
      <c r="K41" s="181">
        <f t="shared" si="0"/>
        <v>3287</v>
      </c>
      <c r="P41" s="194"/>
    </row>
    <row r="42" spans="2:16" x14ac:dyDescent="0.2">
      <c r="B42" s="181" t="s">
        <v>313</v>
      </c>
      <c r="C42" s="181">
        <v>752</v>
      </c>
      <c r="D42" s="181">
        <v>1330</v>
      </c>
      <c r="E42" s="181">
        <f t="shared" si="1"/>
        <v>2082</v>
      </c>
      <c r="F42" s="182">
        <f t="shared" si="2"/>
        <v>1.9653561145985744E-2</v>
      </c>
      <c r="G42" s="181">
        <v>1553</v>
      </c>
      <c r="H42" s="181">
        <v>208</v>
      </c>
      <c r="I42" s="181">
        <f t="shared" si="3"/>
        <v>1761</v>
      </c>
      <c r="J42" s="182">
        <f t="shared" si="4"/>
        <v>1.0568261607984108E-2</v>
      </c>
      <c r="K42" s="181">
        <f t="shared" si="0"/>
        <v>3843</v>
      </c>
      <c r="P42" s="194"/>
    </row>
    <row r="43" spans="2:16" x14ac:dyDescent="0.2">
      <c r="B43" s="181" t="s">
        <v>314</v>
      </c>
      <c r="C43" s="181">
        <v>608</v>
      </c>
      <c r="D43" s="181">
        <v>954</v>
      </c>
      <c r="E43" s="181">
        <f t="shared" si="1"/>
        <v>1562</v>
      </c>
      <c r="F43" s="182">
        <f t="shared" si="2"/>
        <v>1.4744890734884599E-2</v>
      </c>
      <c r="G43" s="181">
        <v>800</v>
      </c>
      <c r="H43" s="181">
        <v>146</v>
      </c>
      <c r="I43" s="181">
        <f t="shared" si="3"/>
        <v>946</v>
      </c>
      <c r="J43" s="182">
        <f t="shared" si="4"/>
        <v>5.6772149239937347E-3</v>
      </c>
      <c r="K43" s="181">
        <f t="shared" si="0"/>
        <v>2508</v>
      </c>
      <c r="P43" s="194"/>
    </row>
    <row r="44" spans="2:16" x14ac:dyDescent="0.2">
      <c r="B44" s="181" t="s">
        <v>315</v>
      </c>
      <c r="C44" s="181">
        <v>282</v>
      </c>
      <c r="D44" s="181">
        <v>584</v>
      </c>
      <c r="E44" s="181">
        <f t="shared" si="1"/>
        <v>866</v>
      </c>
      <c r="F44" s="182">
        <f t="shared" si="2"/>
        <v>8.174824184641525E-3</v>
      </c>
      <c r="G44" s="181">
        <v>455</v>
      </c>
      <c r="H44" s="181">
        <v>93</v>
      </c>
      <c r="I44" s="181">
        <f t="shared" si="3"/>
        <v>548</v>
      </c>
      <c r="J44" s="182">
        <f t="shared" si="4"/>
        <v>3.2887037826094786E-3</v>
      </c>
      <c r="K44" s="181">
        <f t="shared" si="0"/>
        <v>1414</v>
      </c>
      <c r="P44" s="194"/>
    </row>
    <row r="45" spans="2:16" x14ac:dyDescent="0.2">
      <c r="B45" s="181" t="s">
        <v>316</v>
      </c>
      <c r="C45" s="181">
        <v>527</v>
      </c>
      <c r="D45" s="181">
        <v>771</v>
      </c>
      <c r="E45" s="181">
        <f t="shared" si="1"/>
        <v>1298</v>
      </c>
      <c r="F45" s="182">
        <f t="shared" si="2"/>
        <v>1.2252796526171708E-2</v>
      </c>
      <c r="G45" s="181">
        <v>1085</v>
      </c>
      <c r="H45" s="181">
        <v>115</v>
      </c>
      <c r="I45" s="181">
        <f t="shared" si="3"/>
        <v>1200</v>
      </c>
      <c r="J45" s="182">
        <f t="shared" si="4"/>
        <v>7.2015411298017775E-3</v>
      </c>
      <c r="K45" s="181">
        <f t="shared" si="0"/>
        <v>2498</v>
      </c>
      <c r="P45" s="194"/>
    </row>
    <row r="46" spans="2:16" x14ac:dyDescent="0.2">
      <c r="B46" s="181" t="s">
        <v>317</v>
      </c>
      <c r="C46" s="181">
        <v>443</v>
      </c>
      <c r="D46" s="181">
        <v>574</v>
      </c>
      <c r="E46" s="181">
        <f t="shared" si="1"/>
        <v>1017</v>
      </c>
      <c r="F46" s="182">
        <f t="shared" si="2"/>
        <v>9.6002265540189747E-3</v>
      </c>
      <c r="G46" s="181">
        <v>808</v>
      </c>
      <c r="H46" s="181">
        <v>97</v>
      </c>
      <c r="I46" s="181">
        <f t="shared" si="3"/>
        <v>905</v>
      </c>
      <c r="J46" s="182">
        <f t="shared" si="4"/>
        <v>5.4311622687255069E-3</v>
      </c>
      <c r="K46" s="181">
        <f t="shared" si="0"/>
        <v>1922</v>
      </c>
      <c r="P46" s="194"/>
    </row>
    <row r="47" spans="2:16" x14ac:dyDescent="0.2">
      <c r="B47" s="181" t="s">
        <v>318</v>
      </c>
      <c r="C47" s="181">
        <v>788</v>
      </c>
      <c r="D47" s="181">
        <v>666</v>
      </c>
      <c r="E47" s="181">
        <f t="shared" si="1"/>
        <v>1454</v>
      </c>
      <c r="F47" s="182">
        <f t="shared" si="2"/>
        <v>1.3725397649502053E-2</v>
      </c>
      <c r="G47" s="181">
        <v>1557</v>
      </c>
      <c r="H47" s="181">
        <v>104</v>
      </c>
      <c r="I47" s="181">
        <f t="shared" si="3"/>
        <v>1661</v>
      </c>
      <c r="J47" s="182">
        <f t="shared" si="4"/>
        <v>9.9681331805006271E-3</v>
      </c>
      <c r="K47" s="181">
        <f t="shared" si="0"/>
        <v>3115</v>
      </c>
      <c r="P47" s="194"/>
    </row>
    <row r="48" spans="2:16" x14ac:dyDescent="0.2">
      <c r="B48" s="181" t="s">
        <v>319</v>
      </c>
      <c r="C48" s="181">
        <v>423</v>
      </c>
      <c r="D48" s="181">
        <v>539</v>
      </c>
      <c r="E48" s="181">
        <f t="shared" si="1"/>
        <v>962</v>
      </c>
      <c r="F48" s="182">
        <f t="shared" si="2"/>
        <v>9.0810402605371217E-3</v>
      </c>
      <c r="G48" s="181">
        <v>1178</v>
      </c>
      <c r="H48" s="181">
        <v>92</v>
      </c>
      <c r="I48" s="181">
        <f t="shared" si="3"/>
        <v>1270</v>
      </c>
      <c r="J48" s="182">
        <f t="shared" si="4"/>
        <v>7.6216310290402149E-3</v>
      </c>
      <c r="K48" s="181">
        <f t="shared" si="0"/>
        <v>2232</v>
      </c>
      <c r="P48" s="194"/>
    </row>
    <row r="49" spans="2:16" x14ac:dyDescent="0.2">
      <c r="B49" s="181" t="s">
        <v>320</v>
      </c>
      <c r="C49" s="181">
        <v>1703</v>
      </c>
      <c r="D49" s="181">
        <v>2181</v>
      </c>
      <c r="E49" s="181">
        <f t="shared" si="1"/>
        <v>3884</v>
      </c>
      <c r="F49" s="182">
        <f t="shared" si="2"/>
        <v>3.6663992070609337E-2</v>
      </c>
      <c r="G49" s="181">
        <v>5018</v>
      </c>
      <c r="H49" s="181">
        <v>554</v>
      </c>
      <c r="I49" s="181">
        <f t="shared" si="3"/>
        <v>5572</v>
      </c>
      <c r="J49" s="182">
        <f t="shared" si="4"/>
        <v>3.343915597937959E-2</v>
      </c>
      <c r="K49" s="181">
        <f t="shared" si="0"/>
        <v>9456</v>
      </c>
      <c r="P49" s="194"/>
    </row>
    <row r="50" spans="2:16" x14ac:dyDescent="0.2">
      <c r="B50" s="181" t="s">
        <v>321</v>
      </c>
      <c r="C50" s="181">
        <v>679</v>
      </c>
      <c r="D50" s="181">
        <v>1116</v>
      </c>
      <c r="E50" s="181">
        <f t="shared" si="1"/>
        <v>1795</v>
      </c>
      <c r="F50" s="182">
        <f t="shared" si="2"/>
        <v>1.6944352669089537E-2</v>
      </c>
      <c r="G50" s="181">
        <v>1116</v>
      </c>
      <c r="H50" s="181">
        <v>211</v>
      </c>
      <c r="I50" s="181">
        <f t="shared" si="3"/>
        <v>1327</v>
      </c>
      <c r="J50" s="182">
        <f t="shared" si="4"/>
        <v>7.9637042327057993E-3</v>
      </c>
      <c r="K50" s="181">
        <f t="shared" si="0"/>
        <v>3122</v>
      </c>
      <c r="P50" s="194"/>
    </row>
    <row r="51" spans="2:16" x14ac:dyDescent="0.2">
      <c r="B51" s="181" t="s">
        <v>322</v>
      </c>
      <c r="C51" s="181">
        <v>223</v>
      </c>
      <c r="D51" s="181">
        <v>303</v>
      </c>
      <c r="E51" s="181">
        <f t="shared" si="1"/>
        <v>526</v>
      </c>
      <c r="F51" s="182">
        <f t="shared" si="2"/>
        <v>4.9653089158446214E-3</v>
      </c>
      <c r="G51" s="181">
        <v>479</v>
      </c>
      <c r="H51" s="181">
        <v>58</v>
      </c>
      <c r="I51" s="181">
        <f t="shared" si="3"/>
        <v>537</v>
      </c>
      <c r="J51" s="182">
        <f t="shared" si="4"/>
        <v>3.2226896555862953E-3</v>
      </c>
      <c r="K51" s="181">
        <f t="shared" si="0"/>
        <v>1063</v>
      </c>
      <c r="P51" s="194"/>
    </row>
    <row r="52" spans="2:16" x14ac:dyDescent="0.2">
      <c r="B52" s="181" t="s">
        <v>323</v>
      </c>
      <c r="C52" s="181">
        <v>562</v>
      </c>
      <c r="D52" s="181">
        <v>665</v>
      </c>
      <c r="E52" s="181">
        <f t="shared" si="1"/>
        <v>1227</v>
      </c>
      <c r="F52" s="182">
        <f t="shared" si="2"/>
        <v>1.1582574220040592E-2</v>
      </c>
      <c r="G52" s="181">
        <v>1629</v>
      </c>
      <c r="H52" s="181">
        <v>127</v>
      </c>
      <c r="I52" s="181">
        <f t="shared" si="3"/>
        <v>1756</v>
      </c>
      <c r="J52" s="182">
        <f t="shared" si="4"/>
        <v>1.0538255186609934E-2</v>
      </c>
      <c r="K52" s="181">
        <f t="shared" si="0"/>
        <v>2983</v>
      </c>
      <c r="P52" s="194"/>
    </row>
    <row r="53" spans="2:16" x14ac:dyDescent="0.2">
      <c r="B53" s="181" t="s">
        <v>324</v>
      </c>
      <c r="C53" s="181">
        <v>4960</v>
      </c>
      <c r="D53" s="181">
        <v>2525</v>
      </c>
      <c r="E53" s="181">
        <f t="shared" si="1"/>
        <v>7485</v>
      </c>
      <c r="F53" s="182">
        <f t="shared" si="2"/>
        <v>7.0656534667484783E-2</v>
      </c>
      <c r="G53" s="181">
        <v>15720</v>
      </c>
      <c r="H53" s="181">
        <v>861</v>
      </c>
      <c r="I53" s="181">
        <f t="shared" si="3"/>
        <v>16581</v>
      </c>
      <c r="J53" s="182">
        <f t="shared" si="4"/>
        <v>9.9507294561036061E-2</v>
      </c>
      <c r="K53" s="181">
        <f t="shared" si="0"/>
        <v>24066</v>
      </c>
      <c r="P53" s="194"/>
    </row>
    <row r="54" spans="2:16" x14ac:dyDescent="0.2">
      <c r="B54" s="181" t="s">
        <v>325</v>
      </c>
      <c r="C54" s="181">
        <v>1597</v>
      </c>
      <c r="D54" s="181">
        <v>1007</v>
      </c>
      <c r="E54" s="181">
        <f t="shared" si="1"/>
        <v>2604</v>
      </c>
      <c r="F54" s="182">
        <f t="shared" si="2"/>
        <v>2.4581111058668052E-2</v>
      </c>
      <c r="G54" s="181">
        <v>5696</v>
      </c>
      <c r="H54" s="181">
        <v>263</v>
      </c>
      <c r="I54" s="181">
        <f t="shared" si="3"/>
        <v>5959</v>
      </c>
      <c r="J54" s="182">
        <f t="shared" si="4"/>
        <v>3.5761652993740657E-2</v>
      </c>
      <c r="K54" s="181">
        <f t="shared" si="0"/>
        <v>8563</v>
      </c>
      <c r="P54" s="194"/>
    </row>
    <row r="55" spans="2:16" x14ac:dyDescent="0.2">
      <c r="B55" s="181" t="s">
        <v>326</v>
      </c>
      <c r="C55" s="181">
        <v>1873</v>
      </c>
      <c r="D55" s="181">
        <v>1254</v>
      </c>
      <c r="E55" s="181">
        <f t="shared" si="1"/>
        <v>3127</v>
      </c>
      <c r="F55" s="182">
        <f t="shared" si="2"/>
        <v>2.9518100722140936E-2</v>
      </c>
      <c r="G55" s="181">
        <v>5448</v>
      </c>
      <c r="H55" s="181">
        <v>345</v>
      </c>
      <c r="I55" s="181">
        <f t="shared" si="3"/>
        <v>5793</v>
      </c>
      <c r="J55" s="182">
        <f t="shared" si="4"/>
        <v>3.476543980411808E-2</v>
      </c>
      <c r="K55" s="181">
        <f t="shared" si="0"/>
        <v>8920</v>
      </c>
      <c r="P55" s="194"/>
    </row>
    <row r="56" spans="2:16" x14ac:dyDescent="0.2">
      <c r="B56" s="181" t="s">
        <v>327</v>
      </c>
      <c r="C56" s="181">
        <v>410</v>
      </c>
      <c r="D56" s="181">
        <v>330</v>
      </c>
      <c r="E56" s="181">
        <f t="shared" si="1"/>
        <v>740</v>
      </c>
      <c r="F56" s="182">
        <f t="shared" si="2"/>
        <v>6.9854155850285551E-3</v>
      </c>
      <c r="G56" s="181">
        <v>902</v>
      </c>
      <c r="H56" s="181">
        <v>62</v>
      </c>
      <c r="I56" s="181">
        <f t="shared" si="3"/>
        <v>964</v>
      </c>
      <c r="J56" s="182">
        <f t="shared" si="4"/>
        <v>5.785238040940761E-3</v>
      </c>
      <c r="K56" s="181">
        <f t="shared" si="0"/>
        <v>1704</v>
      </c>
      <c r="P56" s="194"/>
    </row>
    <row r="57" spans="2:16" x14ac:dyDescent="0.2">
      <c r="B57" s="181" t="s">
        <v>328</v>
      </c>
      <c r="C57" s="181">
        <v>1111</v>
      </c>
      <c r="D57" s="181">
        <v>1115</v>
      </c>
      <c r="E57" s="181">
        <f t="shared" si="1"/>
        <v>2226</v>
      </c>
      <c r="F57" s="182">
        <f t="shared" si="2"/>
        <v>2.1012885259829139E-2</v>
      </c>
      <c r="G57" s="181">
        <v>2558</v>
      </c>
      <c r="H57" s="181">
        <v>173</v>
      </c>
      <c r="I57" s="181">
        <f t="shared" si="3"/>
        <v>2731</v>
      </c>
      <c r="J57" s="182">
        <f t="shared" si="4"/>
        <v>1.6389507354573878E-2</v>
      </c>
      <c r="K57" s="181">
        <f t="shared" si="0"/>
        <v>4957</v>
      </c>
      <c r="P57" s="194"/>
    </row>
    <row r="58" spans="2:16" x14ac:dyDescent="0.2">
      <c r="B58" s="181" t="s">
        <v>329</v>
      </c>
      <c r="C58" s="181">
        <v>1184</v>
      </c>
      <c r="D58" s="181">
        <v>1012</v>
      </c>
      <c r="E58" s="181">
        <f t="shared" si="1"/>
        <v>2196</v>
      </c>
      <c r="F58" s="182">
        <f t="shared" si="2"/>
        <v>2.0729692736111766E-2</v>
      </c>
      <c r="G58" s="181">
        <v>2653</v>
      </c>
      <c r="H58" s="181">
        <v>165</v>
      </c>
      <c r="I58" s="181">
        <f t="shared" si="3"/>
        <v>2818</v>
      </c>
      <c r="J58" s="182">
        <f t="shared" si="4"/>
        <v>1.6911619086484506E-2</v>
      </c>
      <c r="K58" s="181">
        <f t="shared" si="0"/>
        <v>5014</v>
      </c>
      <c r="P58" s="194"/>
    </row>
    <row r="59" spans="2:16" x14ac:dyDescent="0.2">
      <c r="B59" s="181" t="s">
        <v>330</v>
      </c>
      <c r="C59" s="181">
        <v>974</v>
      </c>
      <c r="D59" s="181">
        <v>1034</v>
      </c>
      <c r="E59" s="181">
        <f t="shared" si="1"/>
        <v>2008</v>
      </c>
      <c r="F59" s="182">
        <f t="shared" si="2"/>
        <v>1.8955019587482889E-2</v>
      </c>
      <c r="G59" s="181">
        <v>2917</v>
      </c>
      <c r="H59" s="181">
        <v>106</v>
      </c>
      <c r="I59" s="181">
        <f t="shared" si="3"/>
        <v>3023</v>
      </c>
      <c r="J59" s="182">
        <f t="shared" si="4"/>
        <v>1.8141882362825646E-2</v>
      </c>
      <c r="K59" s="181">
        <f t="shared" si="0"/>
        <v>5031</v>
      </c>
      <c r="P59" s="194"/>
    </row>
    <row r="60" spans="2:16" x14ac:dyDescent="0.2">
      <c r="B60" s="181" t="s">
        <v>331</v>
      </c>
      <c r="C60" s="181">
        <v>291</v>
      </c>
      <c r="D60" s="181">
        <v>310</v>
      </c>
      <c r="E60" s="181">
        <f t="shared" si="1"/>
        <v>601</v>
      </c>
      <c r="F60" s="182">
        <f t="shared" si="2"/>
        <v>5.6732902251380567E-3</v>
      </c>
      <c r="G60" s="181">
        <v>338</v>
      </c>
      <c r="H60" s="181">
        <v>44</v>
      </c>
      <c r="I60" s="181">
        <f t="shared" si="3"/>
        <v>382</v>
      </c>
      <c r="J60" s="182">
        <f t="shared" si="4"/>
        <v>2.2924905929868991E-3</v>
      </c>
      <c r="K60" s="181">
        <f t="shared" si="0"/>
        <v>983</v>
      </c>
      <c r="P60" s="194"/>
    </row>
    <row r="61" spans="2:16" x14ac:dyDescent="0.2">
      <c r="B61" s="181" t="s">
        <v>332</v>
      </c>
      <c r="C61" s="181">
        <v>227</v>
      </c>
      <c r="D61" s="181">
        <v>276</v>
      </c>
      <c r="E61" s="181">
        <f t="shared" si="1"/>
        <v>503</v>
      </c>
      <c r="F61" s="182">
        <f t="shared" si="2"/>
        <v>4.748194647661302E-3</v>
      </c>
      <c r="G61" s="181">
        <v>487</v>
      </c>
      <c r="H61" s="181">
        <v>75</v>
      </c>
      <c r="I61" s="181">
        <f t="shared" si="3"/>
        <v>562</v>
      </c>
      <c r="J61" s="182">
        <f t="shared" si="4"/>
        <v>3.3727217624571659E-3</v>
      </c>
      <c r="K61" s="181">
        <f t="shared" si="0"/>
        <v>1065</v>
      </c>
      <c r="P61" s="194"/>
    </row>
    <row r="62" spans="2:16" x14ac:dyDescent="0.2">
      <c r="B62" s="181" t="s">
        <v>333</v>
      </c>
      <c r="C62" s="181">
        <v>154</v>
      </c>
      <c r="D62" s="181">
        <v>171</v>
      </c>
      <c r="E62" s="181">
        <f t="shared" si="1"/>
        <v>325</v>
      </c>
      <c r="F62" s="182">
        <f t="shared" si="2"/>
        <v>3.067919006938217E-3</v>
      </c>
      <c r="G62" s="181">
        <v>344</v>
      </c>
      <c r="H62" s="181">
        <v>23</v>
      </c>
      <c r="I62" s="181">
        <f t="shared" si="3"/>
        <v>367</v>
      </c>
      <c r="J62" s="182">
        <f t="shared" si="4"/>
        <v>2.2024713288643768E-3</v>
      </c>
      <c r="K62" s="181">
        <f t="shared" si="0"/>
        <v>692</v>
      </c>
      <c r="P62" s="194"/>
    </row>
    <row r="63" spans="2:16" x14ac:dyDescent="0.2">
      <c r="B63" s="181" t="s">
        <v>334</v>
      </c>
      <c r="C63" s="181">
        <v>884</v>
      </c>
      <c r="D63" s="181">
        <v>796</v>
      </c>
      <c r="E63" s="181">
        <f t="shared" si="1"/>
        <v>1680</v>
      </c>
      <c r="F63" s="182">
        <f t="shared" si="2"/>
        <v>1.5858781328172936E-2</v>
      </c>
      <c r="G63" s="181">
        <v>2082</v>
      </c>
      <c r="H63" s="181">
        <v>185</v>
      </c>
      <c r="I63" s="181">
        <f t="shared" si="3"/>
        <v>2267</v>
      </c>
      <c r="J63" s="182">
        <f t="shared" si="4"/>
        <v>1.3604911451050524E-2</v>
      </c>
      <c r="K63" s="181">
        <f t="shared" si="0"/>
        <v>3947</v>
      </c>
      <c r="P63" s="194"/>
    </row>
    <row r="64" spans="2:16" x14ac:dyDescent="0.2">
      <c r="B64" s="181" t="s">
        <v>335</v>
      </c>
      <c r="C64" s="181">
        <v>431</v>
      </c>
      <c r="D64" s="181">
        <v>329</v>
      </c>
      <c r="E64" s="181">
        <f t="shared" si="1"/>
        <v>760</v>
      </c>
      <c r="F64" s="182">
        <f t="shared" si="2"/>
        <v>7.1742106008401375E-3</v>
      </c>
      <c r="G64" s="181">
        <v>844</v>
      </c>
      <c r="H64" s="181">
        <v>70</v>
      </c>
      <c r="I64" s="181">
        <f t="shared" si="3"/>
        <v>914</v>
      </c>
      <c r="J64" s="182">
        <f t="shared" si="4"/>
        <v>5.4851738271990205E-3</v>
      </c>
      <c r="K64" s="181">
        <f t="shared" si="0"/>
        <v>1674</v>
      </c>
      <c r="P64" s="194"/>
    </row>
    <row r="65" spans="2:16" x14ac:dyDescent="0.2">
      <c r="B65" s="183" t="s">
        <v>66</v>
      </c>
      <c r="C65" s="181">
        <f t="shared" ref="C65:H65" si="5">SUM(C11:C64)</f>
        <v>56095</v>
      </c>
      <c r="D65" s="181">
        <f t="shared" si="5"/>
        <v>49840</v>
      </c>
      <c r="E65" s="183">
        <f t="shared" ref="E65" si="6">C65+D65</f>
        <v>105935</v>
      </c>
      <c r="F65" s="182">
        <f t="shared" ref="F65" si="7">E65/$E$65</f>
        <v>1</v>
      </c>
      <c r="G65" s="181">
        <f t="shared" si="5"/>
        <v>155062</v>
      </c>
      <c r="H65" s="181">
        <f t="shared" si="5"/>
        <v>11569</v>
      </c>
      <c r="I65" s="183">
        <f t="shared" ref="I65" si="8">G65+H65</f>
        <v>166631</v>
      </c>
      <c r="J65" s="181">
        <f t="shared" ref="J65" si="9">I65/$I$65</f>
        <v>1</v>
      </c>
      <c r="K65" s="183">
        <f t="shared" ref="K65:K66" si="10">E65+I65</f>
        <v>272566</v>
      </c>
      <c r="P65" s="194"/>
    </row>
    <row r="66" spans="2:16" ht="25.5" customHeight="1" x14ac:dyDescent="0.2">
      <c r="B66" s="219" t="s">
        <v>82</v>
      </c>
      <c r="C66" s="215">
        <f>+C65/$K$65</f>
        <v>0.20580336505653676</v>
      </c>
      <c r="D66" s="215">
        <f>+D65/$K$65</f>
        <v>0.1828547948019929</v>
      </c>
      <c r="E66" s="216">
        <f>C66+D66</f>
        <v>0.38865815985852969</v>
      </c>
      <c r="F66" s="216"/>
      <c r="G66" s="215">
        <f>+G65/$K$65</f>
        <v>0.56889707447003657</v>
      </c>
      <c r="H66" s="215">
        <f>+H65/$K$65</f>
        <v>4.244476567143371E-2</v>
      </c>
      <c r="I66" s="216">
        <f>G66+H66</f>
        <v>0.61134184014147031</v>
      </c>
      <c r="J66" s="216"/>
      <c r="K66" s="216">
        <f t="shared" si="10"/>
        <v>1</v>
      </c>
    </row>
    <row r="67" spans="2:16" x14ac:dyDescent="0.2">
      <c r="B67" s="188"/>
      <c r="C67" s="201"/>
      <c r="D67" s="201"/>
      <c r="E67" s="201"/>
      <c r="F67" s="201"/>
      <c r="G67" s="201"/>
      <c r="H67" s="201"/>
      <c r="I67" s="201"/>
      <c r="J67" s="201"/>
      <c r="K67" s="201"/>
    </row>
    <row r="68" spans="2:16" ht="12.75" x14ac:dyDescent="0.2">
      <c r="B68" s="421" t="s">
        <v>141</v>
      </c>
      <c r="C68" s="421"/>
      <c r="D68" s="421"/>
      <c r="E68" s="421"/>
      <c r="F68" s="421"/>
      <c r="G68" s="421"/>
      <c r="H68" s="421"/>
      <c r="I68" s="421"/>
      <c r="J68" s="421"/>
      <c r="K68" s="421"/>
    </row>
    <row r="69" spans="2:16" ht="12.75" x14ac:dyDescent="0.2">
      <c r="B69" s="434" t="str">
        <f>'Solicitudes Regiones'!$B$6:$P$6</f>
        <v>Acumuladas de julio de 2008 a mayo de 2018</v>
      </c>
      <c r="C69" s="434"/>
      <c r="D69" s="434"/>
      <c r="E69" s="434"/>
      <c r="F69" s="434"/>
      <c r="G69" s="434"/>
      <c r="H69" s="434"/>
      <c r="I69" s="434"/>
      <c r="J69" s="434"/>
      <c r="K69" s="434"/>
    </row>
    <row r="70" spans="2:16" x14ac:dyDescent="0.2">
      <c r="B70" s="188"/>
      <c r="C70" s="201"/>
      <c r="D70" s="201"/>
      <c r="E70" s="201"/>
      <c r="F70" s="201"/>
      <c r="G70" s="201"/>
      <c r="H70" s="201"/>
      <c r="I70" s="201"/>
      <c r="J70" s="201"/>
      <c r="K70" s="201"/>
    </row>
    <row r="71" spans="2:16" ht="15" customHeight="1" x14ac:dyDescent="0.2">
      <c r="B71" s="450" t="s">
        <v>83</v>
      </c>
      <c r="C71" s="451"/>
      <c r="D71" s="451"/>
      <c r="E71" s="451"/>
      <c r="F71" s="451"/>
      <c r="G71" s="451"/>
      <c r="H71" s="451"/>
      <c r="I71" s="451"/>
      <c r="J71" s="451"/>
      <c r="K71" s="452"/>
      <c r="L71" s="202"/>
    </row>
    <row r="72" spans="2:16" ht="15.75" customHeight="1" x14ac:dyDescent="0.2">
      <c r="B72" s="455" t="s">
        <v>74</v>
      </c>
      <c r="C72" s="450" t="s">
        <v>2</v>
      </c>
      <c r="D72" s="451"/>
      <c r="E72" s="451"/>
      <c r="F72" s="451"/>
      <c r="G72" s="451"/>
      <c r="H72" s="451"/>
      <c r="I72" s="451"/>
      <c r="J72" s="451"/>
      <c r="K72" s="452"/>
    </row>
    <row r="73" spans="2:16" ht="24" x14ac:dyDescent="0.2">
      <c r="B73" s="454"/>
      <c r="C73" s="186" t="s">
        <v>75</v>
      </c>
      <c r="D73" s="186" t="s">
        <v>76</v>
      </c>
      <c r="E73" s="186" t="s">
        <v>77</v>
      </c>
      <c r="F73" s="186" t="s">
        <v>78</v>
      </c>
      <c r="G73" s="186" t="s">
        <v>8</v>
      </c>
      <c r="H73" s="186" t="s">
        <v>79</v>
      </c>
      <c r="I73" s="186" t="s">
        <v>80</v>
      </c>
      <c r="J73" s="186" t="s">
        <v>81</v>
      </c>
      <c r="K73" s="247" t="s">
        <v>46</v>
      </c>
    </row>
    <row r="74" spans="2:16" x14ac:dyDescent="0.2">
      <c r="B74" s="181" t="s">
        <v>282</v>
      </c>
      <c r="C74" s="181">
        <v>1631</v>
      </c>
      <c r="D74" s="181">
        <v>581</v>
      </c>
      <c r="E74" s="181">
        <f>C74+D74</f>
        <v>2212</v>
      </c>
      <c r="F74" s="182">
        <f>E74/$E$128</f>
        <v>3.0188885249481386E-2</v>
      </c>
      <c r="G74" s="181">
        <v>5056</v>
      </c>
      <c r="H74" s="181">
        <v>248</v>
      </c>
      <c r="I74" s="181">
        <f>G74+H74</f>
        <v>5304</v>
      </c>
      <c r="J74" s="182">
        <f>I74/$I$128</f>
        <v>3.78538089324712E-2</v>
      </c>
      <c r="K74" s="181">
        <f t="shared" ref="K74:K127" si="11">E74+I74</f>
        <v>7516</v>
      </c>
    </row>
    <row r="75" spans="2:16" x14ac:dyDescent="0.2">
      <c r="B75" s="181" t="s">
        <v>283</v>
      </c>
      <c r="C75" s="181">
        <v>1244</v>
      </c>
      <c r="D75" s="181">
        <v>409</v>
      </c>
      <c r="E75" s="181">
        <f t="shared" ref="E75:E127" si="12">C75+D75</f>
        <v>1653</v>
      </c>
      <c r="F75" s="182">
        <f t="shared" ref="F75:F127" si="13">E75/$E$128</f>
        <v>2.2559777268260726E-2</v>
      </c>
      <c r="G75" s="181">
        <v>4160</v>
      </c>
      <c r="H75" s="181">
        <v>145</v>
      </c>
      <c r="I75" s="181">
        <f t="shared" ref="I75:I127" si="14">G75+H75</f>
        <v>4305</v>
      </c>
      <c r="J75" s="182">
        <f t="shared" ref="J75:J127" si="15">I75/$I$128</f>
        <v>3.0724103969511411E-2</v>
      </c>
      <c r="K75" s="181">
        <f t="shared" si="11"/>
        <v>5958</v>
      </c>
    </row>
    <row r="76" spans="2:16" x14ac:dyDescent="0.2">
      <c r="B76" s="181" t="s">
        <v>284</v>
      </c>
      <c r="C76" s="181">
        <v>1842</v>
      </c>
      <c r="D76" s="181">
        <v>655</v>
      </c>
      <c r="E76" s="181">
        <f t="shared" si="12"/>
        <v>2497</v>
      </c>
      <c r="F76" s="182">
        <f t="shared" si="13"/>
        <v>3.4078502019871164E-2</v>
      </c>
      <c r="G76" s="181">
        <v>6466</v>
      </c>
      <c r="H76" s="181">
        <v>227</v>
      </c>
      <c r="I76" s="181">
        <f t="shared" si="14"/>
        <v>6693</v>
      </c>
      <c r="J76" s="182">
        <f t="shared" si="15"/>
        <v>4.7766882199289172E-2</v>
      </c>
      <c r="K76" s="181">
        <f t="shared" si="11"/>
        <v>9190</v>
      </c>
    </row>
    <row r="77" spans="2:16" x14ac:dyDescent="0.2">
      <c r="B77" s="181" t="s">
        <v>285</v>
      </c>
      <c r="C77" s="181">
        <v>4748</v>
      </c>
      <c r="D77" s="181">
        <v>2146</v>
      </c>
      <c r="E77" s="181">
        <f t="shared" si="12"/>
        <v>6894</v>
      </c>
      <c r="F77" s="182">
        <f t="shared" si="13"/>
        <v>9.4087782509007539E-2</v>
      </c>
      <c r="G77" s="181">
        <v>11681</v>
      </c>
      <c r="H77" s="181">
        <v>931</v>
      </c>
      <c r="I77" s="181">
        <f t="shared" si="14"/>
        <v>12612</v>
      </c>
      <c r="J77" s="182">
        <f t="shared" si="15"/>
        <v>9.0009848841690582E-2</v>
      </c>
      <c r="K77" s="181">
        <f t="shared" si="11"/>
        <v>19506</v>
      </c>
    </row>
    <row r="78" spans="2:16" x14ac:dyDescent="0.2">
      <c r="B78" s="181" t="s">
        <v>286</v>
      </c>
      <c r="C78" s="181">
        <v>832</v>
      </c>
      <c r="D78" s="181">
        <v>461</v>
      </c>
      <c r="E78" s="181">
        <f t="shared" si="12"/>
        <v>1293</v>
      </c>
      <c r="F78" s="182">
        <f t="shared" si="13"/>
        <v>1.7646577137242058E-2</v>
      </c>
      <c r="G78" s="181">
        <v>1639</v>
      </c>
      <c r="H78" s="181">
        <v>164</v>
      </c>
      <c r="I78" s="181">
        <f t="shared" si="14"/>
        <v>1803</v>
      </c>
      <c r="J78" s="182">
        <f t="shared" si="15"/>
        <v>1.2867725773990493E-2</v>
      </c>
      <c r="K78" s="181">
        <f t="shared" si="11"/>
        <v>3096</v>
      </c>
    </row>
    <row r="79" spans="2:16" x14ac:dyDescent="0.2">
      <c r="B79" s="181" t="s">
        <v>287</v>
      </c>
      <c r="C79" s="181">
        <v>463</v>
      </c>
      <c r="D79" s="181">
        <v>207</v>
      </c>
      <c r="E79" s="181">
        <f t="shared" si="12"/>
        <v>670</v>
      </c>
      <c r="F79" s="182">
        <f t="shared" si="13"/>
        <v>9.1440113549514142E-3</v>
      </c>
      <c r="G79" s="181">
        <v>982</v>
      </c>
      <c r="H79" s="181">
        <v>75</v>
      </c>
      <c r="I79" s="181">
        <f t="shared" si="14"/>
        <v>1057</v>
      </c>
      <c r="J79" s="182">
        <f t="shared" si="15"/>
        <v>7.5436417876361354E-3</v>
      </c>
      <c r="K79" s="181">
        <f t="shared" si="11"/>
        <v>1727</v>
      </c>
    </row>
    <row r="80" spans="2:16" x14ac:dyDescent="0.2">
      <c r="B80" s="181" t="s">
        <v>288</v>
      </c>
      <c r="C80" s="181">
        <v>126</v>
      </c>
      <c r="D80" s="181">
        <v>113</v>
      </c>
      <c r="E80" s="181">
        <f t="shared" si="12"/>
        <v>239</v>
      </c>
      <c r="F80" s="182">
        <f t="shared" si="13"/>
        <v>3.2618189758707281E-3</v>
      </c>
      <c r="G80" s="181">
        <v>200</v>
      </c>
      <c r="H80" s="181">
        <v>44</v>
      </c>
      <c r="I80" s="181">
        <f t="shared" si="14"/>
        <v>244</v>
      </c>
      <c r="J80" s="182">
        <f t="shared" si="15"/>
        <v>1.7413894003625516E-3</v>
      </c>
      <c r="K80" s="181">
        <f t="shared" si="11"/>
        <v>483</v>
      </c>
    </row>
    <row r="81" spans="2:11" x14ac:dyDescent="0.2">
      <c r="B81" s="181" t="s">
        <v>289</v>
      </c>
      <c r="C81" s="181">
        <v>545</v>
      </c>
      <c r="D81" s="181">
        <v>316</v>
      </c>
      <c r="E81" s="181">
        <f t="shared" si="12"/>
        <v>861</v>
      </c>
      <c r="F81" s="182">
        <f t="shared" si="13"/>
        <v>1.1750736980019653E-2</v>
      </c>
      <c r="G81" s="181">
        <v>1344</v>
      </c>
      <c r="H81" s="181">
        <v>170</v>
      </c>
      <c r="I81" s="181">
        <f t="shared" si="14"/>
        <v>1514</v>
      </c>
      <c r="J81" s="182">
        <f t="shared" si="15"/>
        <v>1.0805178492413537E-2</v>
      </c>
      <c r="K81" s="181">
        <f t="shared" si="11"/>
        <v>2375</v>
      </c>
    </row>
    <row r="82" spans="2:11" x14ac:dyDescent="0.2">
      <c r="B82" s="181" t="s">
        <v>290</v>
      </c>
      <c r="C82" s="181">
        <v>234</v>
      </c>
      <c r="D82" s="181">
        <v>203</v>
      </c>
      <c r="E82" s="181">
        <f t="shared" si="12"/>
        <v>437</v>
      </c>
      <c r="F82" s="182">
        <f t="shared" si="13"/>
        <v>5.9640790479309966E-3</v>
      </c>
      <c r="G82" s="181">
        <v>562</v>
      </c>
      <c r="H82" s="181">
        <v>76</v>
      </c>
      <c r="I82" s="181">
        <f t="shared" si="14"/>
        <v>638</v>
      </c>
      <c r="J82" s="182">
        <f t="shared" si="15"/>
        <v>4.5533050714397861E-3</v>
      </c>
      <c r="K82" s="181">
        <f t="shared" si="11"/>
        <v>1075</v>
      </c>
    </row>
    <row r="83" spans="2:11" x14ac:dyDescent="0.2">
      <c r="B83" s="181" t="s">
        <v>291</v>
      </c>
      <c r="C83" s="181">
        <v>235</v>
      </c>
      <c r="D83" s="181">
        <v>128</v>
      </c>
      <c r="E83" s="181">
        <f t="shared" si="12"/>
        <v>363</v>
      </c>
      <c r="F83" s="182">
        <f t="shared" si="13"/>
        <v>4.9541434654438261E-3</v>
      </c>
      <c r="G83" s="181">
        <v>550</v>
      </c>
      <c r="H83" s="181">
        <v>38</v>
      </c>
      <c r="I83" s="181">
        <f t="shared" si="14"/>
        <v>588</v>
      </c>
      <c r="J83" s="182">
        <f t="shared" si="15"/>
        <v>4.196462981201559E-3</v>
      </c>
      <c r="K83" s="181">
        <f t="shared" si="11"/>
        <v>951</v>
      </c>
    </row>
    <row r="84" spans="2:11" x14ac:dyDescent="0.2">
      <c r="B84" s="181" t="s">
        <v>292</v>
      </c>
      <c r="C84" s="181">
        <v>350</v>
      </c>
      <c r="D84" s="181">
        <v>215</v>
      </c>
      <c r="E84" s="181">
        <f t="shared" si="12"/>
        <v>565</v>
      </c>
      <c r="F84" s="182">
        <f t="shared" si="13"/>
        <v>7.7109946500709681E-3</v>
      </c>
      <c r="G84" s="181">
        <v>754</v>
      </c>
      <c r="H84" s="181">
        <v>115</v>
      </c>
      <c r="I84" s="181">
        <f t="shared" si="14"/>
        <v>869</v>
      </c>
      <c r="J84" s="182">
        <f t="shared" si="15"/>
        <v>6.2019155283403989E-3</v>
      </c>
      <c r="K84" s="181">
        <f t="shared" si="11"/>
        <v>1434</v>
      </c>
    </row>
    <row r="85" spans="2:11" x14ac:dyDescent="0.2">
      <c r="B85" s="181" t="s">
        <v>293</v>
      </c>
      <c r="C85" s="181">
        <v>2499</v>
      </c>
      <c r="D85" s="181">
        <v>940</v>
      </c>
      <c r="E85" s="181">
        <f t="shared" si="12"/>
        <v>3439</v>
      </c>
      <c r="F85" s="182">
        <f t="shared" si="13"/>
        <v>4.6934709029370018E-2</v>
      </c>
      <c r="G85" s="181">
        <v>6723</v>
      </c>
      <c r="H85" s="181">
        <v>361</v>
      </c>
      <c r="I85" s="181">
        <f t="shared" si="14"/>
        <v>7084</v>
      </c>
      <c r="J85" s="182">
        <f t="shared" si="15"/>
        <v>5.0557387344952111E-2</v>
      </c>
      <c r="K85" s="181">
        <f t="shared" si="11"/>
        <v>10523</v>
      </c>
    </row>
    <row r="86" spans="2:11" x14ac:dyDescent="0.2">
      <c r="B86" s="181" t="s">
        <v>294</v>
      </c>
      <c r="C86" s="181">
        <v>604</v>
      </c>
      <c r="D86" s="181">
        <v>250</v>
      </c>
      <c r="E86" s="181">
        <f t="shared" si="12"/>
        <v>854</v>
      </c>
      <c r="F86" s="182">
        <f t="shared" si="13"/>
        <v>1.1655202533027624E-2</v>
      </c>
      <c r="G86" s="181">
        <v>1371</v>
      </c>
      <c r="H86" s="181">
        <v>93</v>
      </c>
      <c r="I86" s="181">
        <f t="shared" si="14"/>
        <v>1464</v>
      </c>
      <c r="J86" s="182">
        <f t="shared" si="15"/>
        <v>1.0448336402175309E-2</v>
      </c>
      <c r="K86" s="181">
        <f t="shared" si="11"/>
        <v>2318</v>
      </c>
    </row>
    <row r="87" spans="2:11" x14ac:dyDescent="0.2">
      <c r="B87" s="181" t="s">
        <v>295</v>
      </c>
      <c r="C87" s="181">
        <v>1023</v>
      </c>
      <c r="D87" s="181">
        <v>391</v>
      </c>
      <c r="E87" s="181">
        <f t="shared" si="12"/>
        <v>1414</v>
      </c>
      <c r="F87" s="182">
        <f t="shared" si="13"/>
        <v>1.9297958292389998E-2</v>
      </c>
      <c r="G87" s="181">
        <v>3445</v>
      </c>
      <c r="H87" s="181">
        <v>151</v>
      </c>
      <c r="I87" s="181">
        <f t="shared" si="14"/>
        <v>3596</v>
      </c>
      <c r="J87" s="182">
        <f t="shared" si="15"/>
        <v>2.5664083129933343E-2</v>
      </c>
      <c r="K87" s="181">
        <f t="shared" si="11"/>
        <v>5010</v>
      </c>
    </row>
    <row r="88" spans="2:11" x14ac:dyDescent="0.2">
      <c r="B88" s="181" t="s">
        <v>296</v>
      </c>
      <c r="C88" s="181">
        <v>537</v>
      </c>
      <c r="D88" s="181">
        <v>163</v>
      </c>
      <c r="E88" s="181">
        <f t="shared" si="12"/>
        <v>700</v>
      </c>
      <c r="F88" s="182">
        <f t="shared" si="13"/>
        <v>9.5534446992029693E-3</v>
      </c>
      <c r="G88" s="181">
        <v>922</v>
      </c>
      <c r="H88" s="181">
        <v>56</v>
      </c>
      <c r="I88" s="181">
        <f t="shared" si="14"/>
        <v>978</v>
      </c>
      <c r="J88" s="182">
        <f t="shared" si="15"/>
        <v>6.9798312850597351E-3</v>
      </c>
      <c r="K88" s="181">
        <f t="shared" si="11"/>
        <v>1678</v>
      </c>
    </row>
    <row r="89" spans="2:11" x14ac:dyDescent="0.2">
      <c r="B89" s="181" t="s">
        <v>297</v>
      </c>
      <c r="C89" s="181">
        <v>3173</v>
      </c>
      <c r="D89" s="181">
        <v>1235</v>
      </c>
      <c r="E89" s="181">
        <f t="shared" si="12"/>
        <v>4408</v>
      </c>
      <c r="F89" s="182">
        <f t="shared" si="13"/>
        <v>6.0159406048695276E-2</v>
      </c>
      <c r="G89" s="181">
        <v>8765</v>
      </c>
      <c r="H89" s="181">
        <v>537</v>
      </c>
      <c r="I89" s="181">
        <f t="shared" si="14"/>
        <v>9302</v>
      </c>
      <c r="J89" s="182">
        <f t="shared" si="15"/>
        <v>6.6386902467919895E-2</v>
      </c>
      <c r="K89" s="181">
        <f t="shared" si="11"/>
        <v>13710</v>
      </c>
    </row>
    <row r="90" spans="2:11" x14ac:dyDescent="0.2">
      <c r="B90" s="181" t="s">
        <v>298</v>
      </c>
      <c r="C90" s="181">
        <v>655</v>
      </c>
      <c r="D90" s="181">
        <v>318</v>
      </c>
      <c r="E90" s="181">
        <f t="shared" si="12"/>
        <v>973</v>
      </c>
      <c r="F90" s="182">
        <f t="shared" si="13"/>
        <v>1.3279288131892128E-2</v>
      </c>
      <c r="G90" s="181">
        <v>1618</v>
      </c>
      <c r="H90" s="181">
        <v>84</v>
      </c>
      <c r="I90" s="181">
        <f t="shared" si="14"/>
        <v>1702</v>
      </c>
      <c r="J90" s="182">
        <f t="shared" si="15"/>
        <v>1.2146904751709273E-2</v>
      </c>
      <c r="K90" s="181">
        <f t="shared" si="11"/>
        <v>2675</v>
      </c>
    </row>
    <row r="91" spans="2:11" x14ac:dyDescent="0.2">
      <c r="B91" s="181" t="s">
        <v>299</v>
      </c>
      <c r="C91" s="181">
        <v>218</v>
      </c>
      <c r="D91" s="181">
        <v>86</v>
      </c>
      <c r="E91" s="181">
        <f t="shared" si="12"/>
        <v>304</v>
      </c>
      <c r="F91" s="182">
        <f t="shared" si="13"/>
        <v>4.1489245550824323E-3</v>
      </c>
      <c r="G91" s="181">
        <v>395</v>
      </c>
      <c r="H91" s="181">
        <v>35</v>
      </c>
      <c r="I91" s="181">
        <f t="shared" si="14"/>
        <v>430</v>
      </c>
      <c r="J91" s="182">
        <f t="shared" si="15"/>
        <v>3.0688419760487588E-3</v>
      </c>
      <c r="K91" s="181">
        <f t="shared" si="11"/>
        <v>734</v>
      </c>
    </row>
    <row r="92" spans="2:11" x14ac:dyDescent="0.2">
      <c r="B92" s="181" t="s">
        <v>300</v>
      </c>
      <c r="C92" s="181">
        <v>464</v>
      </c>
      <c r="D92" s="181">
        <v>200</v>
      </c>
      <c r="E92" s="181">
        <f t="shared" si="12"/>
        <v>664</v>
      </c>
      <c r="F92" s="182">
        <f t="shared" si="13"/>
        <v>9.0621246861011025E-3</v>
      </c>
      <c r="G92" s="181">
        <v>1257</v>
      </c>
      <c r="H92" s="181">
        <v>84</v>
      </c>
      <c r="I92" s="181">
        <f t="shared" si="14"/>
        <v>1341</v>
      </c>
      <c r="J92" s="182">
        <f t="shared" si="15"/>
        <v>9.5705048601892693E-3</v>
      </c>
      <c r="K92" s="181">
        <f t="shared" si="11"/>
        <v>2005</v>
      </c>
    </row>
    <row r="93" spans="2:11" x14ac:dyDescent="0.2">
      <c r="B93" s="181" t="s">
        <v>301</v>
      </c>
      <c r="C93" s="181">
        <v>357</v>
      </c>
      <c r="D93" s="181">
        <v>157</v>
      </c>
      <c r="E93" s="181">
        <f t="shared" si="12"/>
        <v>514</v>
      </c>
      <c r="F93" s="182">
        <f t="shared" si="13"/>
        <v>7.0149579648433238E-3</v>
      </c>
      <c r="G93" s="181">
        <v>303</v>
      </c>
      <c r="H93" s="181">
        <v>36</v>
      </c>
      <c r="I93" s="181">
        <f t="shared" si="14"/>
        <v>339</v>
      </c>
      <c r="J93" s="182">
        <f t="shared" si="15"/>
        <v>2.4193893718151842E-3</v>
      </c>
      <c r="K93" s="181">
        <f t="shared" si="11"/>
        <v>853</v>
      </c>
    </row>
    <row r="94" spans="2:11" x14ac:dyDescent="0.2">
      <c r="B94" s="181" t="s">
        <v>302</v>
      </c>
      <c r="C94" s="181">
        <v>142</v>
      </c>
      <c r="D94" s="181">
        <v>54</v>
      </c>
      <c r="E94" s="181">
        <f t="shared" si="12"/>
        <v>196</v>
      </c>
      <c r="F94" s="182">
        <f t="shared" si="13"/>
        <v>2.6749645157768316E-3</v>
      </c>
      <c r="G94" s="181">
        <v>316</v>
      </c>
      <c r="H94" s="181">
        <v>23</v>
      </c>
      <c r="I94" s="181">
        <f t="shared" si="14"/>
        <v>339</v>
      </c>
      <c r="J94" s="182">
        <f t="shared" si="15"/>
        <v>2.4193893718151842E-3</v>
      </c>
      <c r="K94" s="181">
        <f t="shared" si="11"/>
        <v>535</v>
      </c>
    </row>
    <row r="95" spans="2:11" x14ac:dyDescent="0.2">
      <c r="B95" s="181" t="s">
        <v>303</v>
      </c>
      <c r="C95" s="181">
        <v>774</v>
      </c>
      <c r="D95" s="181">
        <v>471</v>
      </c>
      <c r="E95" s="181">
        <f t="shared" si="12"/>
        <v>1245</v>
      </c>
      <c r="F95" s="182">
        <f t="shared" si="13"/>
        <v>1.6991483786439568E-2</v>
      </c>
      <c r="G95" s="181">
        <v>2157</v>
      </c>
      <c r="H95" s="181">
        <v>135</v>
      </c>
      <c r="I95" s="181">
        <f t="shared" si="14"/>
        <v>2292</v>
      </c>
      <c r="J95" s="182">
        <f t="shared" si="15"/>
        <v>1.6357641416520362E-2</v>
      </c>
      <c r="K95" s="181">
        <f t="shared" si="11"/>
        <v>3537</v>
      </c>
    </row>
    <row r="96" spans="2:11" x14ac:dyDescent="0.2">
      <c r="B96" s="181" t="s">
        <v>304</v>
      </c>
      <c r="C96" s="181">
        <v>854</v>
      </c>
      <c r="D96" s="181">
        <v>519</v>
      </c>
      <c r="E96" s="181">
        <f t="shared" si="12"/>
        <v>1373</v>
      </c>
      <c r="F96" s="182">
        <f t="shared" si="13"/>
        <v>1.8738399388579539E-2</v>
      </c>
      <c r="G96" s="181">
        <v>2388</v>
      </c>
      <c r="H96" s="181">
        <v>210</v>
      </c>
      <c r="I96" s="181">
        <f t="shared" si="14"/>
        <v>2598</v>
      </c>
      <c r="J96" s="182">
        <f t="shared" si="15"/>
        <v>1.8541515008778316E-2</v>
      </c>
      <c r="K96" s="181">
        <f t="shared" si="11"/>
        <v>3971</v>
      </c>
    </row>
    <row r="97" spans="2:11" x14ac:dyDescent="0.2">
      <c r="B97" s="181" t="s">
        <v>305</v>
      </c>
      <c r="C97" s="181">
        <v>261</v>
      </c>
      <c r="D97" s="181">
        <v>152</v>
      </c>
      <c r="E97" s="181">
        <f t="shared" si="12"/>
        <v>413</v>
      </c>
      <c r="F97" s="182">
        <f t="shared" si="13"/>
        <v>5.6365323725297524E-3</v>
      </c>
      <c r="G97" s="181">
        <v>724</v>
      </c>
      <c r="H97" s="181">
        <v>84</v>
      </c>
      <c r="I97" s="181">
        <f t="shared" si="14"/>
        <v>808</v>
      </c>
      <c r="J97" s="182">
        <f t="shared" si="15"/>
        <v>5.766568178249761E-3</v>
      </c>
      <c r="K97" s="181">
        <f t="shared" si="11"/>
        <v>1221</v>
      </c>
    </row>
    <row r="98" spans="2:11" x14ac:dyDescent="0.2">
      <c r="B98" s="181" t="s">
        <v>306</v>
      </c>
      <c r="C98" s="181">
        <v>193</v>
      </c>
      <c r="D98" s="181">
        <v>77</v>
      </c>
      <c r="E98" s="181">
        <f t="shared" si="12"/>
        <v>270</v>
      </c>
      <c r="F98" s="182">
        <f t="shared" si="13"/>
        <v>3.6849000982640025E-3</v>
      </c>
      <c r="G98" s="181">
        <v>371</v>
      </c>
      <c r="H98" s="181">
        <v>25</v>
      </c>
      <c r="I98" s="181">
        <f t="shared" si="14"/>
        <v>396</v>
      </c>
      <c r="J98" s="182">
        <f t="shared" si="15"/>
        <v>2.8261893546867641E-3</v>
      </c>
      <c r="K98" s="181">
        <f t="shared" si="11"/>
        <v>666</v>
      </c>
    </row>
    <row r="99" spans="2:11" x14ac:dyDescent="0.2">
      <c r="B99" s="181" t="s">
        <v>307</v>
      </c>
      <c r="C99" s="181">
        <v>128</v>
      </c>
      <c r="D99" s="181">
        <v>70</v>
      </c>
      <c r="E99" s="181">
        <f t="shared" si="12"/>
        <v>198</v>
      </c>
      <c r="F99" s="182">
        <f t="shared" si="13"/>
        <v>2.7022600720602685E-3</v>
      </c>
      <c r="G99" s="181">
        <v>284</v>
      </c>
      <c r="H99" s="181">
        <v>23</v>
      </c>
      <c r="I99" s="181">
        <f t="shared" si="14"/>
        <v>307</v>
      </c>
      <c r="J99" s="182">
        <f t="shared" si="15"/>
        <v>2.1910104340627187E-3</v>
      </c>
      <c r="K99" s="181">
        <f t="shared" si="11"/>
        <v>505</v>
      </c>
    </row>
    <row r="100" spans="2:11" x14ac:dyDescent="0.2">
      <c r="B100" s="181" t="s">
        <v>308</v>
      </c>
      <c r="C100" s="181">
        <v>416</v>
      </c>
      <c r="D100" s="181">
        <v>210</v>
      </c>
      <c r="E100" s="181">
        <f t="shared" si="12"/>
        <v>626</v>
      </c>
      <c r="F100" s="182">
        <f t="shared" si="13"/>
        <v>8.543509116715798E-3</v>
      </c>
      <c r="G100" s="181">
        <v>1221</v>
      </c>
      <c r="H100" s="181">
        <v>83</v>
      </c>
      <c r="I100" s="181">
        <f t="shared" si="14"/>
        <v>1304</v>
      </c>
      <c r="J100" s="182">
        <f t="shared" si="15"/>
        <v>9.3064417134129801E-3</v>
      </c>
      <c r="K100" s="181">
        <f t="shared" si="11"/>
        <v>1930</v>
      </c>
    </row>
    <row r="101" spans="2:11" x14ac:dyDescent="0.2">
      <c r="B101" s="181" t="s">
        <v>309</v>
      </c>
      <c r="C101" s="181">
        <v>814</v>
      </c>
      <c r="D101" s="181">
        <v>503</v>
      </c>
      <c r="E101" s="181">
        <f t="shared" si="12"/>
        <v>1317</v>
      </c>
      <c r="F101" s="182">
        <f t="shared" si="13"/>
        <v>1.7974123812643301E-2</v>
      </c>
      <c r="G101" s="181">
        <v>1969</v>
      </c>
      <c r="H101" s="181">
        <v>136</v>
      </c>
      <c r="I101" s="181">
        <f t="shared" si="14"/>
        <v>2105</v>
      </c>
      <c r="J101" s="182">
        <f t="shared" si="15"/>
        <v>1.502305199902939E-2</v>
      </c>
      <c r="K101" s="181">
        <f t="shared" si="11"/>
        <v>3422</v>
      </c>
    </row>
    <row r="102" spans="2:11" x14ac:dyDescent="0.2">
      <c r="B102" s="181" t="s">
        <v>310</v>
      </c>
      <c r="C102" s="181">
        <v>4523</v>
      </c>
      <c r="D102" s="181">
        <v>2616</v>
      </c>
      <c r="E102" s="181">
        <f t="shared" si="12"/>
        <v>7139</v>
      </c>
      <c r="F102" s="182">
        <f t="shared" si="13"/>
        <v>9.7431488153728568E-2</v>
      </c>
      <c r="G102" s="181">
        <v>12653</v>
      </c>
      <c r="H102" s="181">
        <v>1373</v>
      </c>
      <c r="I102" s="181">
        <f t="shared" si="14"/>
        <v>14026</v>
      </c>
      <c r="J102" s="182">
        <f t="shared" si="15"/>
        <v>0.10010134315362766</v>
      </c>
      <c r="K102" s="181">
        <f t="shared" si="11"/>
        <v>21165</v>
      </c>
    </row>
    <row r="103" spans="2:11" x14ac:dyDescent="0.2">
      <c r="B103" s="181" t="s">
        <v>311</v>
      </c>
      <c r="C103" s="181">
        <v>637</v>
      </c>
      <c r="D103" s="181">
        <v>360</v>
      </c>
      <c r="E103" s="181">
        <f t="shared" si="12"/>
        <v>997</v>
      </c>
      <c r="F103" s="182">
        <f t="shared" si="13"/>
        <v>1.3606834807293373E-2</v>
      </c>
      <c r="G103" s="181">
        <v>1752</v>
      </c>
      <c r="H103" s="181">
        <v>122</v>
      </c>
      <c r="I103" s="181">
        <f t="shared" si="14"/>
        <v>1874</v>
      </c>
      <c r="J103" s="182">
        <f t="shared" si="15"/>
        <v>1.3374441542128777E-2</v>
      </c>
      <c r="K103" s="181">
        <f t="shared" si="11"/>
        <v>2871</v>
      </c>
    </row>
    <row r="104" spans="2:11" x14ac:dyDescent="0.2">
      <c r="B104" s="181" t="s">
        <v>312</v>
      </c>
      <c r="C104" s="181">
        <v>584</v>
      </c>
      <c r="D104" s="181">
        <v>344</v>
      </c>
      <c r="E104" s="181">
        <f t="shared" si="12"/>
        <v>928</v>
      </c>
      <c r="F104" s="182">
        <f t="shared" si="13"/>
        <v>1.2665138115514795E-2</v>
      </c>
      <c r="G104" s="181">
        <v>1592</v>
      </c>
      <c r="H104" s="181">
        <v>106</v>
      </c>
      <c r="I104" s="181">
        <f t="shared" si="14"/>
        <v>1698</v>
      </c>
      <c r="J104" s="182">
        <f t="shared" si="15"/>
        <v>1.2118357384490215E-2</v>
      </c>
      <c r="K104" s="181">
        <f t="shared" si="11"/>
        <v>2626</v>
      </c>
    </row>
    <row r="105" spans="2:11" x14ac:dyDescent="0.2">
      <c r="B105" s="181" t="s">
        <v>313</v>
      </c>
      <c r="C105" s="181">
        <v>685</v>
      </c>
      <c r="D105" s="181">
        <v>506</v>
      </c>
      <c r="E105" s="181">
        <f t="shared" si="12"/>
        <v>1191</v>
      </c>
      <c r="F105" s="182">
        <f t="shared" si="13"/>
        <v>1.6254503766786766E-2</v>
      </c>
      <c r="G105" s="181">
        <v>1357</v>
      </c>
      <c r="H105" s="181">
        <v>186</v>
      </c>
      <c r="I105" s="181">
        <f t="shared" si="14"/>
        <v>1543</v>
      </c>
      <c r="J105" s="182">
        <f t="shared" si="15"/>
        <v>1.101214690475171E-2</v>
      </c>
      <c r="K105" s="181">
        <f t="shared" si="11"/>
        <v>2734</v>
      </c>
    </row>
    <row r="106" spans="2:11" x14ac:dyDescent="0.2">
      <c r="B106" s="181" t="s">
        <v>314</v>
      </c>
      <c r="C106" s="181">
        <v>585</v>
      </c>
      <c r="D106" s="181">
        <v>370</v>
      </c>
      <c r="E106" s="181">
        <f t="shared" si="12"/>
        <v>955</v>
      </c>
      <c r="F106" s="182">
        <f t="shared" si="13"/>
        <v>1.3033628125341194E-2</v>
      </c>
      <c r="G106" s="181">
        <v>752</v>
      </c>
      <c r="H106" s="181">
        <v>132</v>
      </c>
      <c r="I106" s="181">
        <f t="shared" si="14"/>
        <v>884</v>
      </c>
      <c r="J106" s="182">
        <f t="shared" si="15"/>
        <v>6.3089681554118673E-3</v>
      </c>
      <c r="K106" s="181">
        <f t="shared" si="11"/>
        <v>1839</v>
      </c>
    </row>
    <row r="107" spans="2:11" x14ac:dyDescent="0.2">
      <c r="B107" s="181" t="s">
        <v>315</v>
      </c>
      <c r="C107" s="181">
        <v>265</v>
      </c>
      <c r="D107" s="181">
        <v>209</v>
      </c>
      <c r="E107" s="181">
        <f t="shared" si="12"/>
        <v>474</v>
      </c>
      <c r="F107" s="182">
        <f t="shared" si="13"/>
        <v>6.4690468391745823E-3</v>
      </c>
      <c r="G107" s="181">
        <v>416</v>
      </c>
      <c r="H107" s="181">
        <v>78</v>
      </c>
      <c r="I107" s="181">
        <f t="shared" si="14"/>
        <v>494</v>
      </c>
      <c r="J107" s="182">
        <f t="shared" si="15"/>
        <v>3.5255998515536903E-3</v>
      </c>
      <c r="K107" s="181">
        <f t="shared" si="11"/>
        <v>968</v>
      </c>
    </row>
    <row r="108" spans="2:11" x14ac:dyDescent="0.2">
      <c r="B108" s="181" t="s">
        <v>316</v>
      </c>
      <c r="C108" s="181">
        <v>488</v>
      </c>
      <c r="D108" s="181">
        <v>324</v>
      </c>
      <c r="E108" s="181">
        <f t="shared" si="12"/>
        <v>812</v>
      </c>
      <c r="F108" s="182">
        <f t="shared" si="13"/>
        <v>1.1081995851075445E-2</v>
      </c>
      <c r="G108" s="181">
        <v>939</v>
      </c>
      <c r="H108" s="181">
        <v>101</v>
      </c>
      <c r="I108" s="181">
        <f t="shared" si="14"/>
        <v>1040</v>
      </c>
      <c r="J108" s="182">
        <f t="shared" si="15"/>
        <v>7.4223154769551382E-3</v>
      </c>
      <c r="K108" s="181">
        <f t="shared" si="11"/>
        <v>1852</v>
      </c>
    </row>
    <row r="109" spans="2:11" x14ac:dyDescent="0.2">
      <c r="B109" s="181" t="s">
        <v>317</v>
      </c>
      <c r="C109" s="181">
        <v>406</v>
      </c>
      <c r="D109" s="181">
        <v>237</v>
      </c>
      <c r="E109" s="181">
        <f t="shared" si="12"/>
        <v>643</v>
      </c>
      <c r="F109" s="182">
        <f t="shared" si="13"/>
        <v>8.7755213451250133E-3</v>
      </c>
      <c r="G109" s="181">
        <v>738</v>
      </c>
      <c r="H109" s="181">
        <v>79</v>
      </c>
      <c r="I109" s="181">
        <f t="shared" si="14"/>
        <v>817</v>
      </c>
      <c r="J109" s="182">
        <f t="shared" si="15"/>
        <v>5.8307997544926422E-3</v>
      </c>
      <c r="K109" s="181">
        <f t="shared" si="11"/>
        <v>1460</v>
      </c>
    </row>
    <row r="110" spans="2:11" x14ac:dyDescent="0.2">
      <c r="B110" s="181" t="s">
        <v>318</v>
      </c>
      <c r="C110" s="181">
        <v>736</v>
      </c>
      <c r="D110" s="181">
        <v>293</v>
      </c>
      <c r="E110" s="181">
        <f t="shared" si="12"/>
        <v>1029</v>
      </c>
      <c r="F110" s="182">
        <f t="shared" si="13"/>
        <v>1.4043563707828366E-2</v>
      </c>
      <c r="G110" s="181">
        <v>1380</v>
      </c>
      <c r="H110" s="181">
        <v>82</v>
      </c>
      <c r="I110" s="181">
        <f t="shared" si="14"/>
        <v>1462</v>
      </c>
      <c r="J110" s="182">
        <f t="shared" si="15"/>
        <v>1.0434062718565781E-2</v>
      </c>
      <c r="K110" s="181">
        <f t="shared" si="11"/>
        <v>2491</v>
      </c>
    </row>
    <row r="111" spans="2:11" x14ac:dyDescent="0.2">
      <c r="B111" s="181" t="s">
        <v>319</v>
      </c>
      <c r="C111" s="181">
        <v>394</v>
      </c>
      <c r="D111" s="181">
        <v>238</v>
      </c>
      <c r="E111" s="181">
        <f t="shared" si="12"/>
        <v>632</v>
      </c>
      <c r="F111" s="182">
        <f t="shared" si="13"/>
        <v>8.6253957855661097E-3</v>
      </c>
      <c r="G111" s="181">
        <v>1089</v>
      </c>
      <c r="H111" s="181">
        <v>81</v>
      </c>
      <c r="I111" s="181">
        <f t="shared" si="14"/>
        <v>1170</v>
      </c>
      <c r="J111" s="182">
        <f t="shared" si="15"/>
        <v>8.35010491157453E-3</v>
      </c>
      <c r="K111" s="181">
        <f t="shared" si="11"/>
        <v>1802</v>
      </c>
    </row>
    <row r="112" spans="2:11" x14ac:dyDescent="0.2">
      <c r="B112" s="181" t="s">
        <v>320</v>
      </c>
      <c r="C112" s="181">
        <v>1561</v>
      </c>
      <c r="D112" s="181">
        <v>935</v>
      </c>
      <c r="E112" s="181">
        <f t="shared" si="12"/>
        <v>2496</v>
      </c>
      <c r="F112" s="182">
        <f t="shared" si="13"/>
        <v>3.4064854241729448E-2</v>
      </c>
      <c r="G112" s="181">
        <v>4395</v>
      </c>
      <c r="H112" s="181">
        <v>488</v>
      </c>
      <c r="I112" s="181">
        <f t="shared" si="14"/>
        <v>4883</v>
      </c>
      <c r="J112" s="182">
        <f t="shared" si="15"/>
        <v>3.4849198532665326E-2</v>
      </c>
      <c r="K112" s="181">
        <f t="shared" si="11"/>
        <v>7379</v>
      </c>
    </row>
    <row r="113" spans="2:11" x14ac:dyDescent="0.2">
      <c r="B113" s="181" t="s">
        <v>321</v>
      </c>
      <c r="C113" s="181">
        <v>655</v>
      </c>
      <c r="D113" s="181">
        <v>449</v>
      </c>
      <c r="E113" s="181">
        <f t="shared" si="12"/>
        <v>1104</v>
      </c>
      <c r="F113" s="182">
        <f t="shared" si="13"/>
        <v>1.5067147068457255E-2</v>
      </c>
      <c r="G113" s="181">
        <v>1029</v>
      </c>
      <c r="H113" s="181">
        <v>187</v>
      </c>
      <c r="I113" s="181">
        <f t="shared" si="14"/>
        <v>1216</v>
      </c>
      <c r="J113" s="182">
        <f t="shared" si="15"/>
        <v>8.6783996345937003E-3</v>
      </c>
      <c r="K113" s="181">
        <f t="shared" si="11"/>
        <v>2320</v>
      </c>
    </row>
    <row r="114" spans="2:11" x14ac:dyDescent="0.2">
      <c r="B114" s="181" t="s">
        <v>322</v>
      </c>
      <c r="C114" s="181">
        <v>223</v>
      </c>
      <c r="D114" s="181">
        <v>141</v>
      </c>
      <c r="E114" s="181">
        <f t="shared" si="12"/>
        <v>364</v>
      </c>
      <c r="F114" s="182">
        <f t="shared" si="13"/>
        <v>4.9677912435855441E-3</v>
      </c>
      <c r="G114" s="181">
        <v>455</v>
      </c>
      <c r="H114" s="181">
        <v>45</v>
      </c>
      <c r="I114" s="181">
        <f t="shared" si="14"/>
        <v>500</v>
      </c>
      <c r="J114" s="182">
        <f t="shared" si="15"/>
        <v>3.5684209023822779E-3</v>
      </c>
      <c r="K114" s="181">
        <f t="shared" si="11"/>
        <v>864</v>
      </c>
    </row>
    <row r="115" spans="2:11" x14ac:dyDescent="0.2">
      <c r="B115" s="181" t="s">
        <v>323</v>
      </c>
      <c r="C115" s="181">
        <v>535</v>
      </c>
      <c r="D115" s="181">
        <v>258</v>
      </c>
      <c r="E115" s="181">
        <f t="shared" si="12"/>
        <v>793</v>
      </c>
      <c r="F115" s="182">
        <f t="shared" si="13"/>
        <v>1.0822688066382792E-2</v>
      </c>
      <c r="G115" s="181">
        <v>1501</v>
      </c>
      <c r="H115" s="181">
        <v>92</v>
      </c>
      <c r="I115" s="181">
        <f t="shared" si="14"/>
        <v>1593</v>
      </c>
      <c r="J115" s="182">
        <f t="shared" si="15"/>
        <v>1.1368988994989938E-2</v>
      </c>
      <c r="K115" s="181">
        <f t="shared" si="11"/>
        <v>2386</v>
      </c>
    </row>
    <row r="116" spans="2:11" x14ac:dyDescent="0.2">
      <c r="B116" s="181" t="s">
        <v>324</v>
      </c>
      <c r="C116" s="181">
        <v>4258</v>
      </c>
      <c r="D116" s="181">
        <v>1350</v>
      </c>
      <c r="E116" s="181">
        <f t="shared" si="12"/>
        <v>5608</v>
      </c>
      <c r="F116" s="182">
        <f t="shared" si="13"/>
        <v>7.6536739818757513E-2</v>
      </c>
      <c r="G116" s="181">
        <v>12558</v>
      </c>
      <c r="H116" s="181">
        <v>624</v>
      </c>
      <c r="I116" s="181">
        <f t="shared" si="14"/>
        <v>13182</v>
      </c>
      <c r="J116" s="182">
        <f t="shared" si="15"/>
        <v>9.4077848670406375E-2</v>
      </c>
      <c r="K116" s="181">
        <f t="shared" si="11"/>
        <v>18790</v>
      </c>
    </row>
    <row r="117" spans="2:11" x14ac:dyDescent="0.2">
      <c r="B117" s="181" t="s">
        <v>325</v>
      </c>
      <c r="C117" s="181">
        <v>1440</v>
      </c>
      <c r="D117" s="181">
        <v>467</v>
      </c>
      <c r="E117" s="181">
        <f t="shared" si="12"/>
        <v>1907</v>
      </c>
      <c r="F117" s="182">
        <f t="shared" si="13"/>
        <v>2.6026312916257233E-2</v>
      </c>
      <c r="G117" s="181">
        <v>4805</v>
      </c>
      <c r="H117" s="181">
        <v>215</v>
      </c>
      <c r="I117" s="181">
        <f t="shared" si="14"/>
        <v>5020</v>
      </c>
      <c r="J117" s="182">
        <f t="shared" si="15"/>
        <v>3.5826945859918066E-2</v>
      </c>
      <c r="K117" s="181">
        <f t="shared" si="11"/>
        <v>6927</v>
      </c>
    </row>
    <row r="118" spans="2:11" x14ac:dyDescent="0.2">
      <c r="B118" s="181" t="s">
        <v>326</v>
      </c>
      <c r="C118" s="181">
        <v>1618</v>
      </c>
      <c r="D118" s="181">
        <v>685</v>
      </c>
      <c r="E118" s="181">
        <f t="shared" si="12"/>
        <v>2303</v>
      </c>
      <c r="F118" s="182">
        <f t="shared" si="13"/>
        <v>3.1430833060377771E-2</v>
      </c>
      <c r="G118" s="181">
        <v>4421</v>
      </c>
      <c r="H118" s="181">
        <v>287</v>
      </c>
      <c r="I118" s="181">
        <f t="shared" si="14"/>
        <v>4708</v>
      </c>
      <c r="J118" s="182">
        <f t="shared" si="15"/>
        <v>3.360025121683153E-2</v>
      </c>
      <c r="K118" s="181">
        <f t="shared" si="11"/>
        <v>7011</v>
      </c>
    </row>
    <row r="119" spans="2:11" x14ac:dyDescent="0.2">
      <c r="B119" s="181" t="s">
        <v>327</v>
      </c>
      <c r="C119" s="181">
        <v>392</v>
      </c>
      <c r="D119" s="181">
        <v>144</v>
      </c>
      <c r="E119" s="181">
        <f t="shared" si="12"/>
        <v>536</v>
      </c>
      <c r="F119" s="182">
        <f t="shared" si="13"/>
        <v>7.3152090839611311E-3</v>
      </c>
      <c r="G119" s="181">
        <v>827</v>
      </c>
      <c r="H119" s="181">
        <v>53</v>
      </c>
      <c r="I119" s="181">
        <f t="shared" si="14"/>
        <v>880</v>
      </c>
      <c r="J119" s="182">
        <f t="shared" si="15"/>
        <v>6.2804207881928089E-3</v>
      </c>
      <c r="K119" s="181">
        <f t="shared" si="11"/>
        <v>1416</v>
      </c>
    </row>
    <row r="120" spans="2:11" x14ac:dyDescent="0.2">
      <c r="B120" s="181" t="s">
        <v>328</v>
      </c>
      <c r="C120" s="181">
        <v>978</v>
      </c>
      <c r="D120" s="181">
        <v>392</v>
      </c>
      <c r="E120" s="181">
        <f t="shared" si="12"/>
        <v>1370</v>
      </c>
      <c r="F120" s="182">
        <f t="shared" si="13"/>
        <v>1.8697456054154384E-2</v>
      </c>
      <c r="G120" s="181">
        <v>2173</v>
      </c>
      <c r="H120" s="181">
        <v>121</v>
      </c>
      <c r="I120" s="181">
        <f t="shared" si="14"/>
        <v>2294</v>
      </c>
      <c r="J120" s="182">
        <f t="shared" si="15"/>
        <v>1.6371915100129891E-2</v>
      </c>
      <c r="K120" s="181">
        <f t="shared" si="11"/>
        <v>3664</v>
      </c>
    </row>
    <row r="121" spans="2:11" x14ac:dyDescent="0.2">
      <c r="B121" s="181" t="s">
        <v>329</v>
      </c>
      <c r="C121" s="181">
        <v>1100</v>
      </c>
      <c r="D121" s="181">
        <v>358</v>
      </c>
      <c r="E121" s="181">
        <f t="shared" si="12"/>
        <v>1458</v>
      </c>
      <c r="F121" s="182">
        <f t="shared" si="13"/>
        <v>1.9898460530625613E-2</v>
      </c>
      <c r="G121" s="181">
        <v>2287</v>
      </c>
      <c r="H121" s="181">
        <v>137</v>
      </c>
      <c r="I121" s="181">
        <f t="shared" si="14"/>
        <v>2424</v>
      </c>
      <c r="J121" s="182">
        <f t="shared" si="15"/>
        <v>1.7299704534749282E-2</v>
      </c>
      <c r="K121" s="181">
        <f t="shared" si="11"/>
        <v>3882</v>
      </c>
    </row>
    <row r="122" spans="2:11" x14ac:dyDescent="0.2">
      <c r="B122" s="181" t="s">
        <v>330</v>
      </c>
      <c r="C122" s="181">
        <v>810</v>
      </c>
      <c r="D122" s="181">
        <v>368</v>
      </c>
      <c r="E122" s="181">
        <f t="shared" si="12"/>
        <v>1178</v>
      </c>
      <c r="F122" s="182">
        <f t="shared" si="13"/>
        <v>1.6077082650944426E-2</v>
      </c>
      <c r="G122" s="181">
        <v>2377</v>
      </c>
      <c r="H122" s="181">
        <v>78</v>
      </c>
      <c r="I122" s="181">
        <f t="shared" si="14"/>
        <v>2455</v>
      </c>
      <c r="J122" s="182">
        <f t="shared" si="15"/>
        <v>1.7520946630696983E-2</v>
      </c>
      <c r="K122" s="181">
        <f t="shared" si="11"/>
        <v>3633</v>
      </c>
    </row>
    <row r="123" spans="2:11" x14ac:dyDescent="0.2">
      <c r="B123" s="181" t="s">
        <v>331</v>
      </c>
      <c r="C123" s="181">
        <v>282</v>
      </c>
      <c r="D123" s="181">
        <v>123</v>
      </c>
      <c r="E123" s="181">
        <f t="shared" si="12"/>
        <v>405</v>
      </c>
      <c r="F123" s="182">
        <f t="shared" si="13"/>
        <v>5.5273501473960037E-3</v>
      </c>
      <c r="G123" s="181">
        <v>321</v>
      </c>
      <c r="H123" s="181">
        <v>42</v>
      </c>
      <c r="I123" s="181">
        <f t="shared" si="14"/>
        <v>363</v>
      </c>
      <c r="J123" s="182">
        <f t="shared" si="15"/>
        <v>2.5906735751295338E-3</v>
      </c>
      <c r="K123" s="181">
        <f t="shared" si="11"/>
        <v>768</v>
      </c>
    </row>
    <row r="124" spans="2:11" x14ac:dyDescent="0.2">
      <c r="B124" s="181" t="s">
        <v>332</v>
      </c>
      <c r="C124" s="181">
        <v>220</v>
      </c>
      <c r="D124" s="181">
        <v>127</v>
      </c>
      <c r="E124" s="181">
        <f t="shared" si="12"/>
        <v>347</v>
      </c>
      <c r="F124" s="182">
        <f t="shared" si="13"/>
        <v>4.7357790151763297E-3</v>
      </c>
      <c r="G124" s="181">
        <v>452</v>
      </c>
      <c r="H124" s="181">
        <v>64</v>
      </c>
      <c r="I124" s="181">
        <f t="shared" si="14"/>
        <v>516</v>
      </c>
      <c r="J124" s="182">
        <f t="shared" si="15"/>
        <v>3.6826103712585107E-3</v>
      </c>
      <c r="K124" s="181">
        <f t="shared" si="11"/>
        <v>863</v>
      </c>
    </row>
    <row r="125" spans="2:11" x14ac:dyDescent="0.2">
      <c r="B125" s="181" t="s">
        <v>333</v>
      </c>
      <c r="C125" s="181">
        <v>141</v>
      </c>
      <c r="D125" s="181">
        <v>72</v>
      </c>
      <c r="E125" s="181">
        <f t="shared" si="12"/>
        <v>213</v>
      </c>
      <c r="F125" s="182">
        <f t="shared" si="13"/>
        <v>2.9069767441860465E-3</v>
      </c>
      <c r="G125" s="181">
        <v>307</v>
      </c>
      <c r="H125" s="181">
        <v>23</v>
      </c>
      <c r="I125" s="181">
        <f t="shared" si="14"/>
        <v>330</v>
      </c>
      <c r="J125" s="182">
        <f t="shared" si="15"/>
        <v>2.3551577955723034E-3</v>
      </c>
      <c r="K125" s="181">
        <f t="shared" si="11"/>
        <v>543</v>
      </c>
    </row>
    <row r="126" spans="2:11" x14ac:dyDescent="0.2">
      <c r="B126" s="181" t="s">
        <v>334</v>
      </c>
      <c r="C126" s="181">
        <v>796</v>
      </c>
      <c r="D126" s="181">
        <v>407</v>
      </c>
      <c r="E126" s="181">
        <f t="shared" si="12"/>
        <v>1203</v>
      </c>
      <c r="F126" s="182">
        <f t="shared" si="13"/>
        <v>1.6418277104487389E-2</v>
      </c>
      <c r="G126" s="181">
        <v>1775</v>
      </c>
      <c r="H126" s="181">
        <v>149</v>
      </c>
      <c r="I126" s="181">
        <f t="shared" si="14"/>
        <v>1924</v>
      </c>
      <c r="J126" s="182">
        <f t="shared" si="15"/>
        <v>1.3731283632367005E-2</v>
      </c>
      <c r="K126" s="181">
        <f t="shared" si="11"/>
        <v>3127</v>
      </c>
    </row>
    <row r="127" spans="2:11" x14ac:dyDescent="0.2">
      <c r="B127" s="181" t="s">
        <v>335</v>
      </c>
      <c r="C127" s="181">
        <v>412</v>
      </c>
      <c r="D127" s="181">
        <v>183</v>
      </c>
      <c r="E127" s="181">
        <f t="shared" si="12"/>
        <v>595</v>
      </c>
      <c r="F127" s="182">
        <f t="shared" si="13"/>
        <v>8.1204279943225249E-3</v>
      </c>
      <c r="G127" s="181">
        <v>750</v>
      </c>
      <c r="H127" s="181">
        <v>60</v>
      </c>
      <c r="I127" s="181">
        <f t="shared" si="14"/>
        <v>810</v>
      </c>
      <c r="J127" s="182">
        <f t="shared" si="15"/>
        <v>5.7808418618592898E-3</v>
      </c>
      <c r="K127" s="181">
        <f t="shared" si="11"/>
        <v>1405</v>
      </c>
    </row>
    <row r="128" spans="2:11" x14ac:dyDescent="0.2">
      <c r="B128" s="183" t="s">
        <v>66</v>
      </c>
      <c r="C128" s="181">
        <f>SUM(C74:C127)</f>
        <v>50086</v>
      </c>
      <c r="D128" s="181">
        <f t="shared" ref="D128:H128" si="16">SUM(D74:D127)</f>
        <v>23186</v>
      </c>
      <c r="E128" s="183">
        <f t="shared" ref="E128" si="17">C128+D128</f>
        <v>73272</v>
      </c>
      <c r="F128" s="185">
        <f t="shared" ref="F128" si="18">E128/$E$128</f>
        <v>1</v>
      </c>
      <c r="G128" s="181">
        <f t="shared" si="16"/>
        <v>130724</v>
      </c>
      <c r="H128" s="181">
        <f t="shared" si="16"/>
        <v>9394</v>
      </c>
      <c r="I128" s="183">
        <f>G128+H128</f>
        <v>140118</v>
      </c>
      <c r="J128" s="214">
        <f t="shared" ref="J128" si="19">I128/$I$128</f>
        <v>1</v>
      </c>
      <c r="K128" s="183">
        <f t="shared" ref="K128:K129" si="20">E128+I128</f>
        <v>213390</v>
      </c>
    </row>
    <row r="129" spans="2:11" ht="24" x14ac:dyDescent="0.2">
      <c r="B129" s="219" t="s">
        <v>84</v>
      </c>
      <c r="C129" s="215">
        <f>+C128/$K$128</f>
        <v>0.23471577862130372</v>
      </c>
      <c r="D129" s="215">
        <f>+D128/$K$128</f>
        <v>0.10865551337925863</v>
      </c>
      <c r="E129" s="216">
        <f>C129+D129</f>
        <v>0.34337129200056238</v>
      </c>
      <c r="F129" s="216"/>
      <c r="G129" s="215">
        <f>+G128/$K$128</f>
        <v>0.61260602652420448</v>
      </c>
      <c r="H129" s="215">
        <f>+H128/$K$128</f>
        <v>4.4022681475233139E-2</v>
      </c>
      <c r="I129" s="216">
        <f>G129+H129</f>
        <v>0.65662870799943762</v>
      </c>
      <c r="J129" s="216"/>
      <c r="K129" s="216">
        <f t="shared" si="20"/>
        <v>1</v>
      </c>
    </row>
    <row r="130" spans="2:11" x14ac:dyDescent="0.2">
      <c r="B130" s="188" t="s">
        <v>149</v>
      </c>
    </row>
    <row r="131" spans="2:11" x14ac:dyDescent="0.2">
      <c r="B131" s="188" t="s">
        <v>150</v>
      </c>
    </row>
  </sheetData>
  <mergeCells count="10">
    <mergeCell ref="B72:B73"/>
    <mergeCell ref="C72:K72"/>
    <mergeCell ref="B8:K8"/>
    <mergeCell ref="B9:B10"/>
    <mergeCell ref="C9:K9"/>
    <mergeCell ref="B6:K6"/>
    <mergeCell ref="B5:K5"/>
    <mergeCell ref="B69:K69"/>
    <mergeCell ref="B68:K68"/>
    <mergeCell ref="B71:K71"/>
  </mergeCells>
  <hyperlinks>
    <hyperlink ref="M5" location="'Índice Pensiones Solidarias'!A1" display="Volver Sistema de Pensiones Solidadias"/>
  </hyperlinks>
  <pageMargins left="0.74803149606299213" right="0.74803149606299213" top="0.98425196850393704" bottom="0.98425196850393704" header="0" footer="0"/>
  <pageSetup scale="72"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P87"/>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customWidth="1"/>
    <col min="4" max="4" width="7" style="189" customWidth="1"/>
    <col min="5" max="6" width="8.42578125" style="189" customWidth="1"/>
    <col min="7" max="7" width="8" style="189" customWidth="1"/>
    <col min="8" max="8" width="6.85546875" style="189" customWidth="1"/>
    <col min="9" max="11" width="8.28515625" style="189" customWidth="1"/>
    <col min="12" max="12" width="7.85546875" style="189" customWidth="1"/>
    <col min="13" max="251" width="11.42578125" style="189"/>
    <col min="252" max="252" width="18.140625" style="189" customWidth="1"/>
    <col min="253" max="253" width="7.85546875" style="189" customWidth="1"/>
    <col min="254" max="254" width="7" style="189" customWidth="1"/>
    <col min="255" max="256" width="8.42578125" style="189" customWidth="1"/>
    <col min="257" max="257" width="8" style="189" customWidth="1"/>
    <col min="258" max="258" width="6.85546875" style="189" customWidth="1"/>
    <col min="259" max="261" width="8.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customWidth="1"/>
    <col min="510" max="510" width="7" style="189" customWidth="1"/>
    <col min="511" max="512" width="8.42578125" style="189" customWidth="1"/>
    <col min="513" max="513" width="8" style="189" customWidth="1"/>
    <col min="514" max="514" width="6.85546875" style="189" customWidth="1"/>
    <col min="515" max="517" width="8.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customWidth="1"/>
    <col min="766" max="766" width="7" style="189" customWidth="1"/>
    <col min="767" max="768" width="8.42578125" style="189" customWidth="1"/>
    <col min="769" max="769" width="8" style="189" customWidth="1"/>
    <col min="770" max="770" width="6.85546875" style="189" customWidth="1"/>
    <col min="771" max="773" width="8.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customWidth="1"/>
    <col min="1022" max="1022" width="7" style="189" customWidth="1"/>
    <col min="1023" max="1024" width="8.42578125" style="189" customWidth="1"/>
    <col min="1025" max="1025" width="8" style="189" customWidth="1"/>
    <col min="1026" max="1026" width="6.85546875" style="189" customWidth="1"/>
    <col min="1027" max="1029" width="8.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customWidth="1"/>
    <col min="1278" max="1278" width="7" style="189" customWidth="1"/>
    <col min="1279" max="1280" width="8.42578125" style="189" customWidth="1"/>
    <col min="1281" max="1281" width="8" style="189" customWidth="1"/>
    <col min="1282" max="1282" width="6.85546875" style="189" customWidth="1"/>
    <col min="1283" max="1285" width="8.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customWidth="1"/>
    <col min="1534" max="1534" width="7" style="189" customWidth="1"/>
    <col min="1535" max="1536" width="8.42578125" style="189" customWidth="1"/>
    <col min="1537" max="1537" width="8" style="189" customWidth="1"/>
    <col min="1538" max="1538" width="6.85546875" style="189" customWidth="1"/>
    <col min="1539" max="1541" width="8.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customWidth="1"/>
    <col min="1790" max="1790" width="7" style="189" customWidth="1"/>
    <col min="1791" max="1792" width="8.42578125" style="189" customWidth="1"/>
    <col min="1793" max="1793" width="8" style="189" customWidth="1"/>
    <col min="1794" max="1794" width="6.85546875" style="189" customWidth="1"/>
    <col min="1795" max="1797" width="8.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customWidth="1"/>
    <col min="2046" max="2046" width="7" style="189" customWidth="1"/>
    <col min="2047" max="2048" width="8.42578125" style="189" customWidth="1"/>
    <col min="2049" max="2049" width="8" style="189" customWidth="1"/>
    <col min="2050" max="2050" width="6.85546875" style="189" customWidth="1"/>
    <col min="2051" max="2053" width="8.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customWidth="1"/>
    <col min="2302" max="2302" width="7" style="189" customWidth="1"/>
    <col min="2303" max="2304" width="8.42578125" style="189" customWidth="1"/>
    <col min="2305" max="2305" width="8" style="189" customWidth="1"/>
    <col min="2306" max="2306" width="6.85546875" style="189" customWidth="1"/>
    <col min="2307" max="2309" width="8.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customWidth="1"/>
    <col min="2558" max="2558" width="7" style="189" customWidth="1"/>
    <col min="2559" max="2560" width="8.42578125" style="189" customWidth="1"/>
    <col min="2561" max="2561" width="8" style="189" customWidth="1"/>
    <col min="2562" max="2562" width="6.85546875" style="189" customWidth="1"/>
    <col min="2563" max="2565" width="8.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customWidth="1"/>
    <col min="2814" max="2814" width="7" style="189" customWidth="1"/>
    <col min="2815" max="2816" width="8.42578125" style="189" customWidth="1"/>
    <col min="2817" max="2817" width="8" style="189" customWidth="1"/>
    <col min="2818" max="2818" width="6.85546875" style="189" customWidth="1"/>
    <col min="2819" max="2821" width="8.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customWidth="1"/>
    <col min="3070" max="3070" width="7" style="189" customWidth="1"/>
    <col min="3071" max="3072" width="8.42578125" style="189" customWidth="1"/>
    <col min="3073" max="3073" width="8" style="189" customWidth="1"/>
    <col min="3074" max="3074" width="6.85546875" style="189" customWidth="1"/>
    <col min="3075" max="3077" width="8.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customWidth="1"/>
    <col min="3326" max="3326" width="7" style="189" customWidth="1"/>
    <col min="3327" max="3328" width="8.42578125" style="189" customWidth="1"/>
    <col min="3329" max="3329" width="8" style="189" customWidth="1"/>
    <col min="3330" max="3330" width="6.85546875" style="189" customWidth="1"/>
    <col min="3331" max="3333" width="8.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customWidth="1"/>
    <col min="3582" max="3582" width="7" style="189" customWidth="1"/>
    <col min="3583" max="3584" width="8.42578125" style="189" customWidth="1"/>
    <col min="3585" max="3585" width="8" style="189" customWidth="1"/>
    <col min="3586" max="3586" width="6.85546875" style="189" customWidth="1"/>
    <col min="3587" max="3589" width="8.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customWidth="1"/>
    <col min="3838" max="3838" width="7" style="189" customWidth="1"/>
    <col min="3839" max="3840" width="8.42578125" style="189" customWidth="1"/>
    <col min="3841" max="3841" width="8" style="189" customWidth="1"/>
    <col min="3842" max="3842" width="6.85546875" style="189" customWidth="1"/>
    <col min="3843" max="3845" width="8.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customWidth="1"/>
    <col min="4094" max="4094" width="7" style="189" customWidth="1"/>
    <col min="4095" max="4096" width="8.42578125" style="189" customWidth="1"/>
    <col min="4097" max="4097" width="8" style="189" customWidth="1"/>
    <col min="4098" max="4098" width="6.85546875" style="189" customWidth="1"/>
    <col min="4099" max="4101" width="8.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customWidth="1"/>
    <col min="4350" max="4350" width="7" style="189" customWidth="1"/>
    <col min="4351" max="4352" width="8.42578125" style="189" customWidth="1"/>
    <col min="4353" max="4353" width="8" style="189" customWidth="1"/>
    <col min="4354" max="4354" width="6.85546875" style="189" customWidth="1"/>
    <col min="4355" max="4357" width="8.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customWidth="1"/>
    <col min="4606" max="4606" width="7" style="189" customWidth="1"/>
    <col min="4607" max="4608" width="8.42578125" style="189" customWidth="1"/>
    <col min="4609" max="4609" width="8" style="189" customWidth="1"/>
    <col min="4610" max="4610" width="6.85546875" style="189" customWidth="1"/>
    <col min="4611" max="4613" width="8.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customWidth="1"/>
    <col min="4862" max="4862" width="7" style="189" customWidth="1"/>
    <col min="4863" max="4864" width="8.42578125" style="189" customWidth="1"/>
    <col min="4865" max="4865" width="8" style="189" customWidth="1"/>
    <col min="4866" max="4866" width="6.85546875" style="189" customWidth="1"/>
    <col min="4867" max="4869" width="8.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customWidth="1"/>
    <col min="5118" max="5118" width="7" style="189" customWidth="1"/>
    <col min="5119" max="5120" width="8.42578125" style="189" customWidth="1"/>
    <col min="5121" max="5121" width="8" style="189" customWidth="1"/>
    <col min="5122" max="5122" width="6.85546875" style="189" customWidth="1"/>
    <col min="5123" max="5125" width="8.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customWidth="1"/>
    <col min="5374" max="5374" width="7" style="189" customWidth="1"/>
    <col min="5375" max="5376" width="8.42578125" style="189" customWidth="1"/>
    <col min="5377" max="5377" width="8" style="189" customWidth="1"/>
    <col min="5378" max="5378" width="6.85546875" style="189" customWidth="1"/>
    <col min="5379" max="5381" width="8.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customWidth="1"/>
    <col min="5630" max="5630" width="7" style="189" customWidth="1"/>
    <col min="5631" max="5632" width="8.42578125" style="189" customWidth="1"/>
    <col min="5633" max="5633" width="8" style="189" customWidth="1"/>
    <col min="5634" max="5634" width="6.85546875" style="189" customWidth="1"/>
    <col min="5635" max="5637" width="8.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customWidth="1"/>
    <col min="5886" max="5886" width="7" style="189" customWidth="1"/>
    <col min="5887" max="5888" width="8.42578125" style="189" customWidth="1"/>
    <col min="5889" max="5889" width="8" style="189" customWidth="1"/>
    <col min="5890" max="5890" width="6.85546875" style="189" customWidth="1"/>
    <col min="5891" max="5893" width="8.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customWidth="1"/>
    <col min="6142" max="6142" width="7" style="189" customWidth="1"/>
    <col min="6143" max="6144" width="8.42578125" style="189" customWidth="1"/>
    <col min="6145" max="6145" width="8" style="189" customWidth="1"/>
    <col min="6146" max="6146" width="6.85546875" style="189" customWidth="1"/>
    <col min="6147" max="6149" width="8.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customWidth="1"/>
    <col min="6398" max="6398" width="7" style="189" customWidth="1"/>
    <col min="6399" max="6400" width="8.42578125" style="189" customWidth="1"/>
    <col min="6401" max="6401" width="8" style="189" customWidth="1"/>
    <col min="6402" max="6402" width="6.85546875" style="189" customWidth="1"/>
    <col min="6403" max="6405" width="8.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customWidth="1"/>
    <col min="6654" max="6654" width="7" style="189" customWidth="1"/>
    <col min="6655" max="6656" width="8.42578125" style="189" customWidth="1"/>
    <col min="6657" max="6657" width="8" style="189" customWidth="1"/>
    <col min="6658" max="6658" width="6.85546875" style="189" customWidth="1"/>
    <col min="6659" max="6661" width="8.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customWidth="1"/>
    <col min="6910" max="6910" width="7" style="189" customWidth="1"/>
    <col min="6911" max="6912" width="8.42578125" style="189" customWidth="1"/>
    <col min="6913" max="6913" width="8" style="189" customWidth="1"/>
    <col min="6914" max="6914" width="6.85546875" style="189" customWidth="1"/>
    <col min="6915" max="6917" width="8.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customWidth="1"/>
    <col min="7166" max="7166" width="7" style="189" customWidth="1"/>
    <col min="7167" max="7168" width="8.42578125" style="189" customWidth="1"/>
    <col min="7169" max="7169" width="8" style="189" customWidth="1"/>
    <col min="7170" max="7170" width="6.85546875" style="189" customWidth="1"/>
    <col min="7171" max="7173" width="8.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customWidth="1"/>
    <col min="7422" max="7422" width="7" style="189" customWidth="1"/>
    <col min="7423" max="7424" width="8.42578125" style="189" customWidth="1"/>
    <col min="7425" max="7425" width="8" style="189" customWidth="1"/>
    <col min="7426" max="7426" width="6.85546875" style="189" customWidth="1"/>
    <col min="7427" max="7429" width="8.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customWidth="1"/>
    <col min="7678" max="7678" width="7" style="189" customWidth="1"/>
    <col min="7679" max="7680" width="8.42578125" style="189" customWidth="1"/>
    <col min="7681" max="7681" width="8" style="189" customWidth="1"/>
    <col min="7682" max="7682" width="6.85546875" style="189" customWidth="1"/>
    <col min="7683" max="7685" width="8.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customWidth="1"/>
    <col min="7934" max="7934" width="7" style="189" customWidth="1"/>
    <col min="7935" max="7936" width="8.42578125" style="189" customWidth="1"/>
    <col min="7937" max="7937" width="8" style="189" customWidth="1"/>
    <col min="7938" max="7938" width="6.85546875" style="189" customWidth="1"/>
    <col min="7939" max="7941" width="8.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customWidth="1"/>
    <col min="8190" max="8190" width="7" style="189" customWidth="1"/>
    <col min="8191" max="8192" width="8.42578125" style="189" customWidth="1"/>
    <col min="8193" max="8193" width="8" style="189" customWidth="1"/>
    <col min="8194" max="8194" width="6.85546875" style="189" customWidth="1"/>
    <col min="8195" max="8197" width="8.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customWidth="1"/>
    <col min="8446" max="8446" width="7" style="189" customWidth="1"/>
    <col min="8447" max="8448" width="8.42578125" style="189" customWidth="1"/>
    <col min="8449" max="8449" width="8" style="189" customWidth="1"/>
    <col min="8450" max="8450" width="6.85546875" style="189" customWidth="1"/>
    <col min="8451" max="8453" width="8.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customWidth="1"/>
    <col min="8702" max="8702" width="7" style="189" customWidth="1"/>
    <col min="8703" max="8704" width="8.42578125" style="189" customWidth="1"/>
    <col min="8705" max="8705" width="8" style="189" customWidth="1"/>
    <col min="8706" max="8706" width="6.85546875" style="189" customWidth="1"/>
    <col min="8707" max="8709" width="8.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customWidth="1"/>
    <col min="8958" max="8958" width="7" style="189" customWidth="1"/>
    <col min="8959" max="8960" width="8.42578125" style="189" customWidth="1"/>
    <col min="8961" max="8961" width="8" style="189" customWidth="1"/>
    <col min="8962" max="8962" width="6.85546875" style="189" customWidth="1"/>
    <col min="8963" max="8965" width="8.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customWidth="1"/>
    <col min="9214" max="9214" width="7" style="189" customWidth="1"/>
    <col min="9215" max="9216" width="8.42578125" style="189" customWidth="1"/>
    <col min="9217" max="9217" width="8" style="189" customWidth="1"/>
    <col min="9218" max="9218" width="6.85546875" style="189" customWidth="1"/>
    <col min="9219" max="9221" width="8.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customWidth="1"/>
    <col min="9470" max="9470" width="7" style="189" customWidth="1"/>
    <col min="9471" max="9472" width="8.42578125" style="189" customWidth="1"/>
    <col min="9473" max="9473" width="8" style="189" customWidth="1"/>
    <col min="9474" max="9474" width="6.85546875" style="189" customWidth="1"/>
    <col min="9475" max="9477" width="8.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customWidth="1"/>
    <col min="9726" max="9726" width="7" style="189" customWidth="1"/>
    <col min="9727" max="9728" width="8.42578125" style="189" customWidth="1"/>
    <col min="9729" max="9729" width="8" style="189" customWidth="1"/>
    <col min="9730" max="9730" width="6.85546875" style="189" customWidth="1"/>
    <col min="9731" max="9733" width="8.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customWidth="1"/>
    <col min="9982" max="9982" width="7" style="189" customWidth="1"/>
    <col min="9983" max="9984" width="8.42578125" style="189" customWidth="1"/>
    <col min="9985" max="9985" width="8" style="189" customWidth="1"/>
    <col min="9986" max="9986" width="6.85546875" style="189" customWidth="1"/>
    <col min="9987" max="9989" width="8.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customWidth="1"/>
    <col min="10238" max="10238" width="7" style="189" customWidth="1"/>
    <col min="10239" max="10240" width="8.42578125" style="189" customWidth="1"/>
    <col min="10241" max="10241" width="8" style="189" customWidth="1"/>
    <col min="10242" max="10242" width="6.85546875" style="189" customWidth="1"/>
    <col min="10243" max="10245" width="8.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customWidth="1"/>
    <col min="10494" max="10494" width="7" style="189" customWidth="1"/>
    <col min="10495" max="10496" width="8.42578125" style="189" customWidth="1"/>
    <col min="10497" max="10497" width="8" style="189" customWidth="1"/>
    <col min="10498" max="10498" width="6.85546875" style="189" customWidth="1"/>
    <col min="10499" max="10501" width="8.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customWidth="1"/>
    <col min="10750" max="10750" width="7" style="189" customWidth="1"/>
    <col min="10751" max="10752" width="8.42578125" style="189" customWidth="1"/>
    <col min="10753" max="10753" width="8" style="189" customWidth="1"/>
    <col min="10754" max="10754" width="6.85546875" style="189" customWidth="1"/>
    <col min="10755" max="10757" width="8.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customWidth="1"/>
    <col min="11006" max="11006" width="7" style="189" customWidth="1"/>
    <col min="11007" max="11008" width="8.42578125" style="189" customWidth="1"/>
    <col min="11009" max="11009" width="8" style="189" customWidth="1"/>
    <col min="11010" max="11010" width="6.85546875" style="189" customWidth="1"/>
    <col min="11011" max="11013" width="8.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customWidth="1"/>
    <col min="11262" max="11262" width="7" style="189" customWidth="1"/>
    <col min="11263" max="11264" width="8.42578125" style="189" customWidth="1"/>
    <col min="11265" max="11265" width="8" style="189" customWidth="1"/>
    <col min="11266" max="11266" width="6.85546875" style="189" customWidth="1"/>
    <col min="11267" max="11269" width="8.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customWidth="1"/>
    <col min="11518" max="11518" width="7" style="189" customWidth="1"/>
    <col min="11519" max="11520" width="8.42578125" style="189" customWidth="1"/>
    <col min="11521" max="11521" width="8" style="189" customWidth="1"/>
    <col min="11522" max="11522" width="6.85546875" style="189" customWidth="1"/>
    <col min="11523" max="11525" width="8.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customWidth="1"/>
    <col min="11774" max="11774" width="7" style="189" customWidth="1"/>
    <col min="11775" max="11776" width="8.42578125" style="189" customWidth="1"/>
    <col min="11777" max="11777" width="8" style="189" customWidth="1"/>
    <col min="11778" max="11778" width="6.85546875" style="189" customWidth="1"/>
    <col min="11779" max="11781" width="8.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customWidth="1"/>
    <col min="12030" max="12030" width="7" style="189" customWidth="1"/>
    <col min="12031" max="12032" width="8.42578125" style="189" customWidth="1"/>
    <col min="12033" max="12033" width="8" style="189" customWidth="1"/>
    <col min="12034" max="12034" width="6.85546875" style="189" customWidth="1"/>
    <col min="12035" max="12037" width="8.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customWidth="1"/>
    <col min="12286" max="12286" width="7" style="189" customWidth="1"/>
    <col min="12287" max="12288" width="8.42578125" style="189" customWidth="1"/>
    <col min="12289" max="12289" width="8" style="189" customWidth="1"/>
    <col min="12290" max="12290" width="6.85546875" style="189" customWidth="1"/>
    <col min="12291" max="12293" width="8.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customWidth="1"/>
    <col min="12542" max="12542" width="7" style="189" customWidth="1"/>
    <col min="12543" max="12544" width="8.42578125" style="189" customWidth="1"/>
    <col min="12545" max="12545" width="8" style="189" customWidth="1"/>
    <col min="12546" max="12546" width="6.85546875" style="189" customWidth="1"/>
    <col min="12547" max="12549" width="8.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customWidth="1"/>
    <col min="12798" max="12798" width="7" style="189" customWidth="1"/>
    <col min="12799" max="12800" width="8.42578125" style="189" customWidth="1"/>
    <col min="12801" max="12801" width="8" style="189" customWidth="1"/>
    <col min="12802" max="12802" width="6.85546875" style="189" customWidth="1"/>
    <col min="12803" max="12805" width="8.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customWidth="1"/>
    <col min="13054" max="13054" width="7" style="189" customWidth="1"/>
    <col min="13055" max="13056" width="8.42578125" style="189" customWidth="1"/>
    <col min="13057" max="13057" width="8" style="189" customWidth="1"/>
    <col min="13058" max="13058" width="6.85546875" style="189" customWidth="1"/>
    <col min="13059" max="13061" width="8.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customWidth="1"/>
    <col min="13310" max="13310" width="7" style="189" customWidth="1"/>
    <col min="13311" max="13312" width="8.42578125" style="189" customWidth="1"/>
    <col min="13313" max="13313" width="8" style="189" customWidth="1"/>
    <col min="13314" max="13314" width="6.85546875" style="189" customWidth="1"/>
    <col min="13315" max="13317" width="8.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customWidth="1"/>
    <col min="13566" max="13566" width="7" style="189" customWidth="1"/>
    <col min="13567" max="13568" width="8.42578125" style="189" customWidth="1"/>
    <col min="13569" max="13569" width="8" style="189" customWidth="1"/>
    <col min="13570" max="13570" width="6.85546875" style="189" customWidth="1"/>
    <col min="13571" max="13573" width="8.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customWidth="1"/>
    <col min="13822" max="13822" width="7" style="189" customWidth="1"/>
    <col min="13823" max="13824" width="8.42578125" style="189" customWidth="1"/>
    <col min="13825" max="13825" width="8" style="189" customWidth="1"/>
    <col min="13826" max="13826" width="6.85546875" style="189" customWidth="1"/>
    <col min="13827" max="13829" width="8.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customWidth="1"/>
    <col min="14078" max="14078" width="7" style="189" customWidth="1"/>
    <col min="14079" max="14080" width="8.42578125" style="189" customWidth="1"/>
    <col min="14081" max="14081" width="8" style="189" customWidth="1"/>
    <col min="14082" max="14082" width="6.85546875" style="189" customWidth="1"/>
    <col min="14083" max="14085" width="8.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customWidth="1"/>
    <col min="14334" max="14334" width="7" style="189" customWidth="1"/>
    <col min="14335" max="14336" width="8.42578125" style="189" customWidth="1"/>
    <col min="14337" max="14337" width="8" style="189" customWidth="1"/>
    <col min="14338" max="14338" width="6.85546875" style="189" customWidth="1"/>
    <col min="14339" max="14341" width="8.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customWidth="1"/>
    <col min="14590" max="14590" width="7" style="189" customWidth="1"/>
    <col min="14591" max="14592" width="8.42578125" style="189" customWidth="1"/>
    <col min="14593" max="14593" width="8" style="189" customWidth="1"/>
    <col min="14594" max="14594" width="6.85546875" style="189" customWidth="1"/>
    <col min="14595" max="14597" width="8.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customWidth="1"/>
    <col min="14846" max="14846" width="7" style="189" customWidth="1"/>
    <col min="14847" max="14848" width="8.42578125" style="189" customWidth="1"/>
    <col min="14849" max="14849" width="8" style="189" customWidth="1"/>
    <col min="14850" max="14850" width="6.85546875" style="189" customWidth="1"/>
    <col min="14851" max="14853" width="8.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customWidth="1"/>
    <col min="15102" max="15102" width="7" style="189" customWidth="1"/>
    <col min="15103" max="15104" width="8.42578125" style="189" customWidth="1"/>
    <col min="15105" max="15105" width="8" style="189" customWidth="1"/>
    <col min="15106" max="15106" width="6.85546875" style="189" customWidth="1"/>
    <col min="15107" max="15109" width="8.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customWidth="1"/>
    <col min="15358" max="15358" width="7" style="189" customWidth="1"/>
    <col min="15359" max="15360" width="8.42578125" style="189" customWidth="1"/>
    <col min="15361" max="15361" width="8" style="189" customWidth="1"/>
    <col min="15362" max="15362" width="6.85546875" style="189" customWidth="1"/>
    <col min="15363" max="15365" width="8.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customWidth="1"/>
    <col min="15614" max="15614" width="7" style="189" customWidth="1"/>
    <col min="15615" max="15616" width="8.42578125" style="189" customWidth="1"/>
    <col min="15617" max="15617" width="8" style="189" customWidth="1"/>
    <col min="15618" max="15618" width="6.85546875" style="189" customWidth="1"/>
    <col min="15619" max="15621" width="8.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customWidth="1"/>
    <col min="15870" max="15870" width="7" style="189" customWidth="1"/>
    <col min="15871" max="15872" width="8.42578125" style="189" customWidth="1"/>
    <col min="15873" max="15873" width="8" style="189" customWidth="1"/>
    <col min="15874" max="15874" width="6.85546875" style="189" customWidth="1"/>
    <col min="15875" max="15877" width="8.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customWidth="1"/>
    <col min="16126" max="16126" width="7" style="189" customWidth="1"/>
    <col min="16127" max="16128" width="8.42578125" style="189" customWidth="1"/>
    <col min="16129" max="16129" width="8" style="189" customWidth="1"/>
    <col min="16130" max="16130" width="6.85546875" style="189" customWidth="1"/>
    <col min="16131" max="16133" width="8.285156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374"/>
      <c r="K3" s="203"/>
      <c r="L3" s="203"/>
    </row>
    <row r="4" spans="1:16" s="190" customFormat="1" x14ac:dyDescent="0.2">
      <c r="B4" s="203"/>
      <c r="C4" s="203"/>
      <c r="D4" s="203"/>
      <c r="E4" s="203"/>
      <c r="F4" s="203"/>
      <c r="G4" s="203"/>
      <c r="H4" s="203"/>
      <c r="I4" s="203"/>
      <c r="J4" s="203"/>
      <c r="K4" s="203"/>
      <c r="L4" s="203"/>
    </row>
    <row r="5" spans="1:16" s="190" customFormat="1" ht="12.75" x14ac:dyDescent="0.2">
      <c r="B5" s="421" t="s">
        <v>109</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1" customHeight="1" x14ac:dyDescent="0.2">
      <c r="B9" s="455" t="s">
        <v>74</v>
      </c>
      <c r="C9" s="450" t="s">
        <v>2</v>
      </c>
      <c r="D9" s="451"/>
      <c r="E9" s="451"/>
      <c r="F9" s="451"/>
      <c r="G9" s="451"/>
      <c r="H9" s="451"/>
      <c r="I9" s="451"/>
      <c r="J9" s="451"/>
      <c r="K9" s="452"/>
    </row>
    <row r="10" spans="1:16" ht="24" x14ac:dyDescent="0.2">
      <c r="B10" s="454"/>
      <c r="C10" s="186" t="s">
        <v>75</v>
      </c>
      <c r="D10" s="186" t="s">
        <v>76</v>
      </c>
      <c r="E10" s="186" t="s">
        <v>77</v>
      </c>
      <c r="F10" s="186" t="s">
        <v>78</v>
      </c>
      <c r="G10" s="186" t="s">
        <v>8</v>
      </c>
      <c r="H10" s="186" t="s">
        <v>79</v>
      </c>
      <c r="I10" s="186" t="s">
        <v>80</v>
      </c>
      <c r="J10" s="186" t="s">
        <v>81</v>
      </c>
      <c r="K10" s="247" t="s">
        <v>46</v>
      </c>
    </row>
    <row r="11" spans="1:16" x14ac:dyDescent="0.2">
      <c r="B11" s="183" t="s">
        <v>336</v>
      </c>
      <c r="C11" s="181">
        <v>1421</v>
      </c>
      <c r="D11" s="181">
        <v>1149</v>
      </c>
      <c r="E11" s="181">
        <f>C11+D11</f>
        <v>2570</v>
      </c>
      <c r="F11" s="182">
        <f>E11/$E$43</f>
        <v>4.7765077595019051E-2</v>
      </c>
      <c r="G11" s="181">
        <v>1547</v>
      </c>
      <c r="H11" s="181">
        <v>140</v>
      </c>
      <c r="I11" s="181">
        <f>G11+H11</f>
        <v>1687</v>
      </c>
      <c r="J11" s="182">
        <f>I11/$I$43</f>
        <v>2.3941643131856434E-2</v>
      </c>
      <c r="K11" s="181">
        <f t="shared" ref="K11:K42" si="0">E11+I11</f>
        <v>4257</v>
      </c>
      <c r="P11" s="194"/>
    </row>
    <row r="12" spans="1:16" x14ac:dyDescent="0.2">
      <c r="B12" s="183" t="s">
        <v>337</v>
      </c>
      <c r="C12" s="181">
        <v>510</v>
      </c>
      <c r="D12" s="181">
        <v>218</v>
      </c>
      <c r="E12" s="181">
        <f t="shared" ref="E12:E42" si="1">C12+D12</f>
        <v>728</v>
      </c>
      <c r="F12" s="182">
        <f t="shared" ref="F12:F42" si="2">E12/$E$43</f>
        <v>1.3530341046371155E-2</v>
      </c>
      <c r="G12" s="181">
        <v>319</v>
      </c>
      <c r="H12" s="181">
        <v>28</v>
      </c>
      <c r="I12" s="181">
        <f t="shared" ref="I12:I42" si="3">G12+H12</f>
        <v>347</v>
      </c>
      <c r="J12" s="182">
        <f t="shared" ref="J12:J42" si="4">I12/$I$43</f>
        <v>4.9245703418815548E-3</v>
      </c>
      <c r="K12" s="181">
        <f t="shared" si="0"/>
        <v>1075</v>
      </c>
      <c r="P12" s="194"/>
    </row>
    <row r="13" spans="1:16" x14ac:dyDescent="0.2">
      <c r="B13" s="183" t="s">
        <v>338</v>
      </c>
      <c r="C13" s="181">
        <v>1115</v>
      </c>
      <c r="D13" s="181">
        <v>605</v>
      </c>
      <c r="E13" s="181">
        <f t="shared" si="1"/>
        <v>1720</v>
      </c>
      <c r="F13" s="182">
        <f t="shared" si="2"/>
        <v>3.1967289285382401E-2</v>
      </c>
      <c r="G13" s="181">
        <v>2023</v>
      </c>
      <c r="H13" s="181">
        <v>128</v>
      </c>
      <c r="I13" s="181">
        <f t="shared" si="3"/>
        <v>2151</v>
      </c>
      <c r="J13" s="182">
        <f t="shared" si="4"/>
        <v>3.052665938151938E-2</v>
      </c>
      <c r="K13" s="181">
        <f t="shared" si="0"/>
        <v>3871</v>
      </c>
      <c r="P13" s="194"/>
    </row>
    <row r="14" spans="1:16" x14ac:dyDescent="0.2">
      <c r="B14" s="183" t="s">
        <v>339</v>
      </c>
      <c r="C14" s="181">
        <v>864</v>
      </c>
      <c r="D14" s="181">
        <v>492</v>
      </c>
      <c r="E14" s="181">
        <f t="shared" si="1"/>
        <v>1356</v>
      </c>
      <c r="F14" s="182">
        <f t="shared" si="2"/>
        <v>2.5202118762196822E-2</v>
      </c>
      <c r="G14" s="181">
        <v>818</v>
      </c>
      <c r="H14" s="181">
        <v>71</v>
      </c>
      <c r="I14" s="181">
        <f t="shared" si="3"/>
        <v>889</v>
      </c>
      <c r="J14" s="182">
        <f t="shared" si="4"/>
        <v>1.2616550530065425E-2</v>
      </c>
      <c r="K14" s="181">
        <f t="shared" si="0"/>
        <v>2245</v>
      </c>
      <c r="P14" s="194"/>
    </row>
    <row r="15" spans="1:16" x14ac:dyDescent="0.2">
      <c r="B15" s="183" t="s">
        <v>340</v>
      </c>
      <c r="C15" s="181">
        <v>1852</v>
      </c>
      <c r="D15" s="181">
        <v>948</v>
      </c>
      <c r="E15" s="181">
        <f t="shared" si="1"/>
        <v>2800</v>
      </c>
      <c r="F15" s="182">
        <f t="shared" si="2"/>
        <v>5.2039773255273675E-2</v>
      </c>
      <c r="G15" s="181">
        <v>4200</v>
      </c>
      <c r="H15" s="181">
        <v>269</v>
      </c>
      <c r="I15" s="181">
        <f t="shared" si="3"/>
        <v>4469</v>
      </c>
      <c r="J15" s="182">
        <f t="shared" si="4"/>
        <v>6.3423356939102796E-2</v>
      </c>
      <c r="K15" s="181">
        <f t="shared" si="0"/>
        <v>7269</v>
      </c>
      <c r="P15" s="194"/>
    </row>
    <row r="16" spans="1:16" x14ac:dyDescent="0.2">
      <c r="B16" s="183" t="s">
        <v>341</v>
      </c>
      <c r="C16" s="181">
        <v>695</v>
      </c>
      <c r="D16" s="181">
        <v>580</v>
      </c>
      <c r="E16" s="181">
        <f t="shared" si="1"/>
        <v>1275</v>
      </c>
      <c r="F16" s="182">
        <f t="shared" si="2"/>
        <v>2.3696682464454975E-2</v>
      </c>
      <c r="G16" s="181">
        <v>1787</v>
      </c>
      <c r="H16" s="181">
        <v>141</v>
      </c>
      <c r="I16" s="181">
        <f t="shared" si="3"/>
        <v>1928</v>
      </c>
      <c r="J16" s="182">
        <f t="shared" si="4"/>
        <v>2.7361877864978783E-2</v>
      </c>
      <c r="K16" s="181">
        <f t="shared" si="0"/>
        <v>3203</v>
      </c>
      <c r="P16" s="194"/>
    </row>
    <row r="17" spans="2:16" x14ac:dyDescent="0.2">
      <c r="B17" s="183" t="s">
        <v>342</v>
      </c>
      <c r="C17" s="181">
        <v>786</v>
      </c>
      <c r="D17" s="181">
        <v>611</v>
      </c>
      <c r="E17" s="181">
        <f t="shared" si="1"/>
        <v>1397</v>
      </c>
      <c r="F17" s="182">
        <f t="shared" si="2"/>
        <v>2.5964129727720473E-2</v>
      </c>
      <c r="G17" s="181">
        <v>2065</v>
      </c>
      <c r="H17" s="181">
        <v>115</v>
      </c>
      <c r="I17" s="181">
        <f t="shared" si="3"/>
        <v>2180</v>
      </c>
      <c r="J17" s="182">
        <f t="shared" si="4"/>
        <v>3.0938222897123314E-2</v>
      </c>
      <c r="K17" s="181">
        <f t="shared" si="0"/>
        <v>3577</v>
      </c>
      <c r="P17" s="194"/>
    </row>
    <row r="18" spans="2:16" x14ac:dyDescent="0.2">
      <c r="B18" s="183" t="s">
        <v>343</v>
      </c>
      <c r="C18" s="181">
        <v>7043</v>
      </c>
      <c r="D18" s="181">
        <v>3609</v>
      </c>
      <c r="E18" s="181">
        <f t="shared" si="1"/>
        <v>10652</v>
      </c>
      <c r="F18" s="182">
        <f t="shared" si="2"/>
        <v>0.19797416596970541</v>
      </c>
      <c r="G18" s="181">
        <v>18518</v>
      </c>
      <c r="H18" s="181">
        <v>1153</v>
      </c>
      <c r="I18" s="181">
        <f t="shared" si="3"/>
        <v>19671</v>
      </c>
      <c r="J18" s="182">
        <f t="shared" si="4"/>
        <v>0.27916779018775811</v>
      </c>
      <c r="K18" s="181">
        <f t="shared" si="0"/>
        <v>30323</v>
      </c>
      <c r="P18" s="194"/>
    </row>
    <row r="19" spans="2:16" x14ac:dyDescent="0.2">
      <c r="B19" s="183" t="s">
        <v>344</v>
      </c>
      <c r="C19" s="181">
        <v>1070</v>
      </c>
      <c r="D19" s="181">
        <v>579</v>
      </c>
      <c r="E19" s="181">
        <f t="shared" si="1"/>
        <v>1649</v>
      </c>
      <c r="F19" s="182">
        <f t="shared" si="2"/>
        <v>3.0647709320695101E-2</v>
      </c>
      <c r="G19" s="181">
        <v>1550</v>
      </c>
      <c r="H19" s="181">
        <v>92</v>
      </c>
      <c r="I19" s="181">
        <f t="shared" si="3"/>
        <v>1642</v>
      </c>
      <c r="J19" s="182">
        <f t="shared" si="4"/>
        <v>2.3303010090402056E-2</v>
      </c>
      <c r="K19" s="181">
        <f t="shared" si="0"/>
        <v>3291</v>
      </c>
      <c r="P19" s="194"/>
    </row>
    <row r="20" spans="2:16" x14ac:dyDescent="0.2">
      <c r="B20" s="183" t="s">
        <v>345</v>
      </c>
      <c r="C20" s="181">
        <v>973</v>
      </c>
      <c r="D20" s="181">
        <v>553</v>
      </c>
      <c r="E20" s="181">
        <f t="shared" si="1"/>
        <v>1526</v>
      </c>
      <c r="F20" s="182">
        <f t="shared" si="2"/>
        <v>2.8361676424124151E-2</v>
      </c>
      <c r="G20" s="181">
        <v>1677</v>
      </c>
      <c r="H20" s="181">
        <v>124</v>
      </c>
      <c r="I20" s="181">
        <f t="shared" si="3"/>
        <v>1801</v>
      </c>
      <c r="J20" s="182">
        <f t="shared" si="4"/>
        <v>2.5559513503540864E-2</v>
      </c>
      <c r="K20" s="181">
        <f t="shared" si="0"/>
        <v>3327</v>
      </c>
      <c r="P20" s="194"/>
    </row>
    <row r="21" spans="2:16" x14ac:dyDescent="0.2">
      <c r="B21" s="183" t="s">
        <v>346</v>
      </c>
      <c r="C21" s="181">
        <v>537</v>
      </c>
      <c r="D21" s="181">
        <v>579</v>
      </c>
      <c r="E21" s="181">
        <f t="shared" si="1"/>
        <v>1116</v>
      </c>
      <c r="F21" s="182">
        <f t="shared" si="2"/>
        <v>2.0741566768887651E-2</v>
      </c>
      <c r="G21" s="181">
        <v>688</v>
      </c>
      <c r="H21" s="181">
        <v>77</v>
      </c>
      <c r="I21" s="181">
        <f t="shared" si="3"/>
        <v>765</v>
      </c>
      <c r="J21" s="182">
        <f t="shared" si="4"/>
        <v>1.0856761704724466E-2</v>
      </c>
      <c r="K21" s="181">
        <f t="shared" si="0"/>
        <v>1881</v>
      </c>
      <c r="P21" s="194"/>
    </row>
    <row r="22" spans="2:16" x14ac:dyDescent="0.2">
      <c r="B22" s="183" t="s">
        <v>347</v>
      </c>
      <c r="C22" s="181">
        <v>1147</v>
      </c>
      <c r="D22" s="181">
        <v>766</v>
      </c>
      <c r="E22" s="181">
        <f t="shared" si="1"/>
        <v>1913</v>
      </c>
      <c r="F22" s="182">
        <f t="shared" si="2"/>
        <v>3.5554316513335189E-2</v>
      </c>
      <c r="G22" s="181">
        <v>2434</v>
      </c>
      <c r="H22" s="181">
        <v>175</v>
      </c>
      <c r="I22" s="181">
        <f t="shared" si="3"/>
        <v>2609</v>
      </c>
      <c r="J22" s="182">
        <f t="shared" si="4"/>
        <v>3.7026524558988402E-2</v>
      </c>
      <c r="K22" s="181">
        <f t="shared" si="0"/>
        <v>4522</v>
      </c>
      <c r="P22" s="194"/>
    </row>
    <row r="23" spans="2:16" x14ac:dyDescent="0.2">
      <c r="B23" s="183" t="s">
        <v>348</v>
      </c>
      <c r="C23" s="181">
        <v>423</v>
      </c>
      <c r="D23" s="181">
        <v>227</v>
      </c>
      <c r="E23" s="181">
        <f t="shared" si="1"/>
        <v>650</v>
      </c>
      <c r="F23" s="182">
        <f t="shared" si="2"/>
        <v>1.2080661648545675E-2</v>
      </c>
      <c r="G23" s="181">
        <v>374</v>
      </c>
      <c r="H23" s="181">
        <v>35</v>
      </c>
      <c r="I23" s="181">
        <f t="shared" si="3"/>
        <v>409</v>
      </c>
      <c r="J23" s="182">
        <f t="shared" si="4"/>
        <v>5.8044647545520342E-3</v>
      </c>
      <c r="K23" s="181">
        <f t="shared" si="0"/>
        <v>1059</v>
      </c>
      <c r="P23" s="194"/>
    </row>
    <row r="24" spans="2:16" x14ac:dyDescent="0.2">
      <c r="B24" s="183" t="s">
        <v>349</v>
      </c>
      <c r="C24" s="181">
        <v>2060</v>
      </c>
      <c r="D24" s="181">
        <v>1611</v>
      </c>
      <c r="E24" s="181">
        <f t="shared" si="1"/>
        <v>3671</v>
      </c>
      <c r="F24" s="182">
        <f t="shared" si="2"/>
        <v>6.8227859864324877E-2</v>
      </c>
      <c r="G24" s="181">
        <v>3382</v>
      </c>
      <c r="H24" s="181">
        <v>368</v>
      </c>
      <c r="I24" s="181">
        <f t="shared" si="3"/>
        <v>3750</v>
      </c>
      <c r="J24" s="182">
        <f t="shared" si="4"/>
        <v>5.321942012119836E-2</v>
      </c>
      <c r="K24" s="181">
        <f t="shared" si="0"/>
        <v>7421</v>
      </c>
      <c r="P24" s="194"/>
    </row>
    <row r="25" spans="2:16" x14ac:dyDescent="0.2">
      <c r="B25" s="183" t="s">
        <v>350</v>
      </c>
      <c r="C25" s="181">
        <v>193</v>
      </c>
      <c r="D25" s="181">
        <v>158</v>
      </c>
      <c r="E25" s="181">
        <f t="shared" si="1"/>
        <v>351</v>
      </c>
      <c r="F25" s="182">
        <f t="shared" si="2"/>
        <v>6.5235572902146641E-3</v>
      </c>
      <c r="G25" s="181">
        <v>404</v>
      </c>
      <c r="H25" s="181">
        <v>27</v>
      </c>
      <c r="I25" s="181">
        <f t="shared" si="3"/>
        <v>431</v>
      </c>
      <c r="J25" s="182">
        <f t="shared" si="4"/>
        <v>6.1166853525963984E-3</v>
      </c>
      <c r="K25" s="181">
        <f t="shared" si="0"/>
        <v>782</v>
      </c>
      <c r="P25" s="194"/>
    </row>
    <row r="26" spans="2:16" x14ac:dyDescent="0.2">
      <c r="B26" s="183" t="s">
        <v>351</v>
      </c>
      <c r="C26" s="181">
        <v>708</v>
      </c>
      <c r="D26" s="181">
        <v>338</v>
      </c>
      <c r="E26" s="181">
        <f t="shared" si="1"/>
        <v>1046</v>
      </c>
      <c r="F26" s="182">
        <f t="shared" si="2"/>
        <v>1.9440572437505809E-2</v>
      </c>
      <c r="G26" s="181">
        <v>1289</v>
      </c>
      <c r="H26" s="181">
        <v>79</v>
      </c>
      <c r="I26" s="181">
        <f t="shared" si="3"/>
        <v>1368</v>
      </c>
      <c r="J26" s="182">
        <f t="shared" si="4"/>
        <v>1.9414444460213162E-2</v>
      </c>
      <c r="K26" s="181">
        <f t="shared" si="0"/>
        <v>2414</v>
      </c>
      <c r="P26" s="194"/>
    </row>
    <row r="27" spans="2:16" x14ac:dyDescent="0.2">
      <c r="B27" s="183" t="s">
        <v>352</v>
      </c>
      <c r="C27" s="181">
        <v>605</v>
      </c>
      <c r="D27" s="181">
        <v>575</v>
      </c>
      <c r="E27" s="181">
        <f t="shared" si="1"/>
        <v>1180</v>
      </c>
      <c r="F27" s="182">
        <f t="shared" si="2"/>
        <v>2.1931047300436761E-2</v>
      </c>
      <c r="G27" s="181">
        <v>589</v>
      </c>
      <c r="H27" s="181">
        <v>95</v>
      </c>
      <c r="I27" s="181">
        <f t="shared" si="3"/>
        <v>684</v>
      </c>
      <c r="J27" s="182">
        <f t="shared" si="4"/>
        <v>9.7072222301065811E-3</v>
      </c>
      <c r="K27" s="181">
        <f t="shared" si="0"/>
        <v>1864</v>
      </c>
      <c r="P27" s="194"/>
    </row>
    <row r="28" spans="2:16" x14ac:dyDescent="0.2">
      <c r="B28" s="183" t="s">
        <v>353</v>
      </c>
      <c r="C28" s="181">
        <v>509</v>
      </c>
      <c r="D28" s="181">
        <v>420</v>
      </c>
      <c r="E28" s="181">
        <f t="shared" si="1"/>
        <v>929</v>
      </c>
      <c r="F28" s="182">
        <f t="shared" si="2"/>
        <v>1.7266053340767588E-2</v>
      </c>
      <c r="G28" s="181">
        <v>598</v>
      </c>
      <c r="H28" s="181">
        <v>64</v>
      </c>
      <c r="I28" s="181">
        <f t="shared" si="3"/>
        <v>662</v>
      </c>
      <c r="J28" s="182">
        <f t="shared" si="4"/>
        <v>9.3950016320622168E-3</v>
      </c>
      <c r="K28" s="181">
        <f t="shared" si="0"/>
        <v>1591</v>
      </c>
      <c r="P28" s="194"/>
    </row>
    <row r="29" spans="2:16" x14ac:dyDescent="0.2">
      <c r="B29" s="183" t="s">
        <v>354</v>
      </c>
      <c r="C29" s="181">
        <v>848</v>
      </c>
      <c r="D29" s="181">
        <v>587</v>
      </c>
      <c r="E29" s="181">
        <f t="shared" si="1"/>
        <v>1435</v>
      </c>
      <c r="F29" s="182">
        <f t="shared" si="2"/>
        <v>2.6670383793327757E-2</v>
      </c>
      <c r="G29" s="181">
        <v>1750</v>
      </c>
      <c r="H29" s="181">
        <v>113</v>
      </c>
      <c r="I29" s="181">
        <f t="shared" si="3"/>
        <v>1863</v>
      </c>
      <c r="J29" s="182">
        <f t="shared" si="4"/>
        <v>2.6439407916211344E-2</v>
      </c>
      <c r="K29" s="181">
        <f t="shared" si="0"/>
        <v>3298</v>
      </c>
      <c r="P29" s="194"/>
    </row>
    <row r="30" spans="2:16" x14ac:dyDescent="0.2">
      <c r="B30" s="183" t="s">
        <v>355</v>
      </c>
      <c r="C30" s="181">
        <v>504</v>
      </c>
      <c r="D30" s="181">
        <v>359</v>
      </c>
      <c r="E30" s="181">
        <f t="shared" si="1"/>
        <v>863</v>
      </c>
      <c r="F30" s="182">
        <f t="shared" si="2"/>
        <v>1.6039401542607565E-2</v>
      </c>
      <c r="G30" s="181">
        <v>529</v>
      </c>
      <c r="H30" s="181">
        <v>78</v>
      </c>
      <c r="I30" s="181">
        <f t="shared" si="3"/>
        <v>607</v>
      </c>
      <c r="J30" s="182">
        <f t="shared" si="4"/>
        <v>8.6144501369513071E-3</v>
      </c>
      <c r="K30" s="181">
        <f t="shared" si="0"/>
        <v>1470</v>
      </c>
      <c r="P30" s="194"/>
    </row>
    <row r="31" spans="2:16" x14ac:dyDescent="0.2">
      <c r="B31" s="183" t="s">
        <v>356</v>
      </c>
      <c r="C31" s="181">
        <v>1578</v>
      </c>
      <c r="D31" s="181">
        <v>1070</v>
      </c>
      <c r="E31" s="181">
        <f t="shared" si="1"/>
        <v>2648</v>
      </c>
      <c r="F31" s="182">
        <f t="shared" si="2"/>
        <v>4.9214756992844534E-2</v>
      </c>
      <c r="G31" s="181">
        <v>4467</v>
      </c>
      <c r="H31" s="181">
        <v>297</v>
      </c>
      <c r="I31" s="181">
        <f t="shared" si="3"/>
        <v>4764</v>
      </c>
      <c r="J31" s="182">
        <f t="shared" si="4"/>
        <v>6.7609951321970396E-2</v>
      </c>
      <c r="K31" s="181">
        <f t="shared" si="0"/>
        <v>7412</v>
      </c>
      <c r="P31" s="194"/>
    </row>
    <row r="32" spans="2:16" x14ac:dyDescent="0.2">
      <c r="B32" s="183" t="s">
        <v>357</v>
      </c>
      <c r="C32" s="181">
        <v>787</v>
      </c>
      <c r="D32" s="181">
        <v>335</v>
      </c>
      <c r="E32" s="181">
        <f t="shared" si="1"/>
        <v>1122</v>
      </c>
      <c r="F32" s="182">
        <f t="shared" si="2"/>
        <v>2.0853080568720379E-2</v>
      </c>
      <c r="G32" s="181">
        <v>1744</v>
      </c>
      <c r="H32" s="181">
        <v>77</v>
      </c>
      <c r="I32" s="181">
        <f t="shared" si="3"/>
        <v>1821</v>
      </c>
      <c r="J32" s="182">
        <f t="shared" si="4"/>
        <v>2.5843350410853925E-2</v>
      </c>
      <c r="K32" s="181">
        <f t="shared" si="0"/>
        <v>2943</v>
      </c>
      <c r="P32" s="194"/>
    </row>
    <row r="33" spans="2:16" x14ac:dyDescent="0.2">
      <c r="B33" s="183" t="s">
        <v>358</v>
      </c>
      <c r="C33" s="181">
        <v>247</v>
      </c>
      <c r="D33" s="181">
        <v>225</v>
      </c>
      <c r="E33" s="181">
        <f t="shared" si="1"/>
        <v>472</v>
      </c>
      <c r="F33" s="182">
        <f t="shared" si="2"/>
        <v>8.7724189201747044E-3</v>
      </c>
      <c r="G33" s="181">
        <v>582</v>
      </c>
      <c r="H33" s="181">
        <v>28</v>
      </c>
      <c r="I33" s="181">
        <f t="shared" si="3"/>
        <v>610</v>
      </c>
      <c r="J33" s="182">
        <f t="shared" si="4"/>
        <v>8.6570256730482669E-3</v>
      </c>
      <c r="K33" s="181">
        <f t="shared" si="0"/>
        <v>1082</v>
      </c>
      <c r="P33" s="194"/>
    </row>
    <row r="34" spans="2:16" x14ac:dyDescent="0.2">
      <c r="B34" s="183" t="s">
        <v>359</v>
      </c>
      <c r="C34" s="181">
        <v>308</v>
      </c>
      <c r="D34" s="181">
        <v>251</v>
      </c>
      <c r="E34" s="181">
        <f t="shared" si="1"/>
        <v>559</v>
      </c>
      <c r="F34" s="182">
        <f t="shared" si="2"/>
        <v>1.038936901774928E-2</v>
      </c>
      <c r="G34" s="181">
        <v>593</v>
      </c>
      <c r="H34" s="181">
        <v>36</v>
      </c>
      <c r="I34" s="181">
        <f t="shared" si="3"/>
        <v>629</v>
      </c>
      <c r="J34" s="182">
        <f t="shared" si="4"/>
        <v>8.9266707349956714E-3</v>
      </c>
      <c r="K34" s="181">
        <f t="shared" si="0"/>
        <v>1188</v>
      </c>
      <c r="P34" s="194"/>
    </row>
    <row r="35" spans="2:16" x14ac:dyDescent="0.2">
      <c r="B35" s="183" t="s">
        <v>360</v>
      </c>
      <c r="C35" s="181">
        <v>386</v>
      </c>
      <c r="D35" s="181">
        <v>356</v>
      </c>
      <c r="E35" s="181">
        <f t="shared" si="1"/>
        <v>742</v>
      </c>
      <c r="F35" s="182">
        <f t="shared" si="2"/>
        <v>1.3790539912647523E-2</v>
      </c>
      <c r="G35" s="181">
        <v>495</v>
      </c>
      <c r="H35" s="181">
        <v>57</v>
      </c>
      <c r="I35" s="181">
        <f t="shared" si="3"/>
        <v>552</v>
      </c>
      <c r="J35" s="182">
        <f t="shared" si="4"/>
        <v>7.8338986418403991E-3</v>
      </c>
      <c r="K35" s="181">
        <f t="shared" si="0"/>
        <v>1294</v>
      </c>
      <c r="P35" s="194"/>
    </row>
    <row r="36" spans="2:16" x14ac:dyDescent="0.2">
      <c r="B36" s="183" t="s">
        <v>361</v>
      </c>
      <c r="C36" s="181">
        <v>321</v>
      </c>
      <c r="D36" s="181">
        <v>293</v>
      </c>
      <c r="E36" s="181">
        <f t="shared" si="1"/>
        <v>614</v>
      </c>
      <c r="F36" s="182">
        <f t="shared" si="2"/>
        <v>1.1411578849549298E-2</v>
      </c>
      <c r="G36" s="181">
        <v>828</v>
      </c>
      <c r="H36" s="181">
        <v>74</v>
      </c>
      <c r="I36" s="181">
        <f t="shared" si="3"/>
        <v>902</v>
      </c>
      <c r="J36" s="182">
        <f t="shared" si="4"/>
        <v>1.2801044519818913E-2</v>
      </c>
      <c r="K36" s="181">
        <f t="shared" si="0"/>
        <v>1516</v>
      </c>
      <c r="P36" s="194"/>
    </row>
    <row r="37" spans="2:16" x14ac:dyDescent="0.2">
      <c r="B37" s="183" t="s">
        <v>362</v>
      </c>
      <c r="C37" s="181">
        <v>1268</v>
      </c>
      <c r="D37" s="181">
        <v>862</v>
      </c>
      <c r="E37" s="181">
        <f t="shared" si="1"/>
        <v>2130</v>
      </c>
      <c r="F37" s="182">
        <f t="shared" si="2"/>
        <v>3.9587398940618905E-2</v>
      </c>
      <c r="G37" s="181">
        <v>3541</v>
      </c>
      <c r="H37" s="181">
        <v>179</v>
      </c>
      <c r="I37" s="181">
        <f t="shared" si="3"/>
        <v>3720</v>
      </c>
      <c r="J37" s="182">
        <f t="shared" si="4"/>
        <v>5.2793664760228773E-2</v>
      </c>
      <c r="K37" s="181">
        <f t="shared" si="0"/>
        <v>5850</v>
      </c>
      <c r="P37" s="194"/>
    </row>
    <row r="38" spans="2:16" x14ac:dyDescent="0.2">
      <c r="B38" s="183" t="s">
        <v>363</v>
      </c>
      <c r="C38" s="181">
        <v>1368</v>
      </c>
      <c r="D38" s="181">
        <v>955</v>
      </c>
      <c r="E38" s="181">
        <f t="shared" si="1"/>
        <v>2323</v>
      </c>
      <c r="F38" s="182">
        <f t="shared" si="2"/>
        <v>4.3174426168571693E-2</v>
      </c>
      <c r="G38" s="181">
        <v>2109</v>
      </c>
      <c r="H38" s="181">
        <v>157</v>
      </c>
      <c r="I38" s="181">
        <f t="shared" si="3"/>
        <v>2266</v>
      </c>
      <c r="J38" s="182">
        <f t="shared" si="4"/>
        <v>3.2158721598569459E-2</v>
      </c>
      <c r="K38" s="181">
        <f t="shared" si="0"/>
        <v>4589</v>
      </c>
      <c r="P38" s="194"/>
    </row>
    <row r="39" spans="2:16" x14ac:dyDescent="0.2">
      <c r="B39" s="183" t="s">
        <v>364</v>
      </c>
      <c r="C39" s="181">
        <v>709</v>
      </c>
      <c r="D39" s="181">
        <v>470</v>
      </c>
      <c r="E39" s="181">
        <f t="shared" si="1"/>
        <v>1179</v>
      </c>
      <c r="F39" s="182">
        <f t="shared" si="2"/>
        <v>2.1912461667131306E-2</v>
      </c>
      <c r="G39" s="181">
        <v>1624</v>
      </c>
      <c r="H39" s="181">
        <v>105</v>
      </c>
      <c r="I39" s="181">
        <f t="shared" si="3"/>
        <v>1729</v>
      </c>
      <c r="J39" s="182">
        <f t="shared" si="4"/>
        <v>2.4537700637213857E-2</v>
      </c>
      <c r="K39" s="181">
        <f t="shared" si="0"/>
        <v>2908</v>
      </c>
      <c r="P39" s="194"/>
    </row>
    <row r="40" spans="2:16" x14ac:dyDescent="0.2">
      <c r="B40" s="183" t="s">
        <v>365</v>
      </c>
      <c r="C40" s="181">
        <v>516</v>
      </c>
      <c r="D40" s="181">
        <v>579</v>
      </c>
      <c r="E40" s="181">
        <f t="shared" si="1"/>
        <v>1095</v>
      </c>
      <c r="F40" s="182">
        <f t="shared" si="2"/>
        <v>2.0351268469473098E-2</v>
      </c>
      <c r="G40" s="181">
        <v>863</v>
      </c>
      <c r="H40" s="181">
        <v>66</v>
      </c>
      <c r="I40" s="181">
        <f t="shared" si="3"/>
        <v>929</v>
      </c>
      <c r="J40" s="182">
        <f t="shared" si="4"/>
        <v>1.3184224344691541E-2</v>
      </c>
      <c r="K40" s="181">
        <f t="shared" si="0"/>
        <v>2024</v>
      </c>
      <c r="P40" s="194"/>
    </row>
    <row r="41" spans="2:16" x14ac:dyDescent="0.2">
      <c r="B41" s="183" t="s">
        <v>366</v>
      </c>
      <c r="C41" s="181">
        <v>418</v>
      </c>
      <c r="D41" s="181">
        <v>322</v>
      </c>
      <c r="E41" s="181">
        <f t="shared" si="1"/>
        <v>740</v>
      </c>
      <c r="F41" s="182">
        <f t="shared" si="2"/>
        <v>1.3753368646036613E-2</v>
      </c>
      <c r="G41" s="181">
        <v>469</v>
      </c>
      <c r="H41" s="181">
        <v>58</v>
      </c>
      <c r="I41" s="181">
        <f t="shared" si="3"/>
        <v>527</v>
      </c>
      <c r="J41" s="182">
        <f t="shared" si="4"/>
        <v>7.479102507699076E-3</v>
      </c>
      <c r="K41" s="181">
        <f t="shared" si="0"/>
        <v>1267</v>
      </c>
      <c r="P41" s="194"/>
    </row>
    <row r="42" spans="2:16" x14ac:dyDescent="0.2">
      <c r="B42" s="183" t="s">
        <v>367</v>
      </c>
      <c r="C42" s="181">
        <v>824</v>
      </c>
      <c r="D42" s="181">
        <v>530</v>
      </c>
      <c r="E42" s="181">
        <f t="shared" si="1"/>
        <v>1354</v>
      </c>
      <c r="F42" s="182">
        <f t="shared" si="2"/>
        <v>2.5164947495585913E-2</v>
      </c>
      <c r="G42" s="181">
        <v>1958</v>
      </c>
      <c r="H42" s="181">
        <v>143</v>
      </c>
      <c r="I42" s="181">
        <f t="shared" si="3"/>
        <v>2101</v>
      </c>
      <c r="J42" s="182">
        <f t="shared" si="4"/>
        <v>2.9817067113236735E-2</v>
      </c>
      <c r="K42" s="181">
        <f t="shared" si="0"/>
        <v>3455</v>
      </c>
      <c r="P42" s="194"/>
    </row>
    <row r="43" spans="2:16" x14ac:dyDescent="0.2">
      <c r="B43" s="183" t="s">
        <v>66</v>
      </c>
      <c r="C43" s="181">
        <f t="shared" ref="C43:H43" si="5">SUM(C11:C42)</f>
        <v>32593</v>
      </c>
      <c r="D43" s="181">
        <f t="shared" si="5"/>
        <v>21212</v>
      </c>
      <c r="E43" s="183">
        <f t="shared" ref="E43" si="6">C43+D43</f>
        <v>53805</v>
      </c>
      <c r="F43" s="185">
        <f t="shared" ref="F43" si="7">E43/$E$43</f>
        <v>1</v>
      </c>
      <c r="G43" s="181">
        <f t="shared" si="5"/>
        <v>65814</v>
      </c>
      <c r="H43" s="181">
        <f t="shared" si="5"/>
        <v>4649</v>
      </c>
      <c r="I43" s="183">
        <f t="shared" ref="I43" si="8">G43+H43</f>
        <v>70463</v>
      </c>
      <c r="J43" s="185">
        <f t="shared" ref="J43" si="9">I43/$I$43</f>
        <v>1</v>
      </c>
      <c r="K43" s="183">
        <f t="shared" ref="K43:K44" si="10">E43+I43</f>
        <v>124268</v>
      </c>
      <c r="P43" s="194"/>
    </row>
    <row r="44" spans="2:16" ht="25.5" customHeight="1" x14ac:dyDescent="0.2">
      <c r="B44" s="195" t="s">
        <v>82</v>
      </c>
      <c r="C44" s="196">
        <f>+C43/$K$43</f>
        <v>0.26227991115975152</v>
      </c>
      <c r="D44" s="196">
        <f>+D43/$K$43</f>
        <v>0.17069559339492066</v>
      </c>
      <c r="E44" s="213">
        <f>C44+D44</f>
        <v>0.43297550455467215</v>
      </c>
      <c r="F44" s="196"/>
      <c r="G44" s="196">
        <f>+G43/$K$43</f>
        <v>0.52961341616506263</v>
      </c>
      <c r="H44" s="196">
        <f>+H43/$K$43</f>
        <v>3.7411079280265234E-2</v>
      </c>
      <c r="I44" s="197">
        <f>G44+H44</f>
        <v>0.56702449544532785</v>
      </c>
      <c r="J44" s="239"/>
      <c r="K44" s="197">
        <f t="shared" si="10"/>
        <v>1</v>
      </c>
    </row>
    <row r="45" spans="2:16" x14ac:dyDescent="0.2">
      <c r="B45" s="188"/>
      <c r="C45" s="201"/>
      <c r="D45" s="201"/>
      <c r="E45" s="201"/>
      <c r="F45" s="201"/>
      <c r="G45" s="201"/>
      <c r="H45" s="201"/>
      <c r="I45" s="201"/>
      <c r="J45" s="201"/>
      <c r="K45" s="201"/>
    </row>
    <row r="46" spans="2:16" ht="12.75" x14ac:dyDescent="0.2">
      <c r="B46" s="421" t="s">
        <v>110</v>
      </c>
      <c r="C46" s="421"/>
      <c r="D46" s="421"/>
      <c r="E46" s="421"/>
      <c r="F46" s="421"/>
      <c r="G46" s="421"/>
      <c r="H46" s="421"/>
      <c r="I46" s="421"/>
      <c r="J46" s="421"/>
      <c r="K46" s="421"/>
    </row>
    <row r="47" spans="2:16" ht="12.75" x14ac:dyDescent="0.2">
      <c r="B47" s="434" t="str">
        <f>'Solicitudes Regiones'!$B$6:$P$6</f>
        <v>Acumuladas de julio de 2008 a mayo de 2018</v>
      </c>
      <c r="C47" s="434"/>
      <c r="D47" s="434"/>
      <c r="E47" s="434"/>
      <c r="F47" s="434"/>
      <c r="G47" s="434"/>
      <c r="H47" s="434"/>
      <c r="I47" s="434"/>
      <c r="J47" s="434"/>
      <c r="K47" s="434"/>
    </row>
    <row r="49" spans="2:12" ht="15" customHeight="1" x14ac:dyDescent="0.2">
      <c r="B49" s="449" t="s">
        <v>83</v>
      </c>
      <c r="C49" s="449"/>
      <c r="D49" s="449"/>
      <c r="E49" s="449"/>
      <c r="F49" s="449"/>
      <c r="G49" s="449"/>
      <c r="H49" s="449"/>
      <c r="I49" s="449"/>
      <c r="J49" s="449"/>
      <c r="K49" s="449"/>
      <c r="L49" s="202"/>
    </row>
    <row r="50" spans="2:12" ht="15" customHeight="1" x14ac:dyDescent="0.2">
      <c r="B50" s="449" t="s">
        <v>74</v>
      </c>
      <c r="C50" s="449" t="s">
        <v>2</v>
      </c>
      <c r="D50" s="449"/>
      <c r="E50" s="449"/>
      <c r="F50" s="449"/>
      <c r="G50" s="449"/>
      <c r="H50" s="449"/>
      <c r="I50" s="449"/>
      <c r="J50" s="449"/>
      <c r="K50" s="449"/>
    </row>
    <row r="51" spans="2:12" ht="24" x14ac:dyDescent="0.2">
      <c r="B51" s="449"/>
      <c r="C51" s="186" t="s">
        <v>75</v>
      </c>
      <c r="D51" s="186" t="s">
        <v>76</v>
      </c>
      <c r="E51" s="186" t="s">
        <v>77</v>
      </c>
      <c r="F51" s="186" t="s">
        <v>78</v>
      </c>
      <c r="G51" s="186" t="s">
        <v>8</v>
      </c>
      <c r="H51" s="186" t="s">
        <v>79</v>
      </c>
      <c r="I51" s="186" t="s">
        <v>80</v>
      </c>
      <c r="J51" s="186" t="s">
        <v>81</v>
      </c>
      <c r="K51" s="187" t="s">
        <v>46</v>
      </c>
    </row>
    <row r="52" spans="2:12" x14ac:dyDescent="0.2">
      <c r="B52" s="183" t="s">
        <v>336</v>
      </c>
      <c r="C52" s="181">
        <v>1355</v>
      </c>
      <c r="D52" s="181">
        <v>450</v>
      </c>
      <c r="E52" s="181">
        <f>C52+D52</f>
        <v>1805</v>
      </c>
      <c r="F52" s="182">
        <f>E52/$E$84</f>
        <v>4.5196183989783908E-2</v>
      </c>
      <c r="G52" s="181">
        <v>1393</v>
      </c>
      <c r="H52" s="181">
        <v>119</v>
      </c>
      <c r="I52" s="181">
        <f>H52+G52</f>
        <v>1512</v>
      </c>
      <c r="J52" s="182">
        <f>I52/$I$84</f>
        <v>2.518572808741713E-2</v>
      </c>
      <c r="K52" s="181">
        <f t="shared" ref="K52:K83" si="11">E52+I52</f>
        <v>3317</v>
      </c>
    </row>
    <row r="53" spans="2:12" x14ac:dyDescent="0.2">
      <c r="B53" s="183" t="s">
        <v>337</v>
      </c>
      <c r="C53" s="181">
        <v>477</v>
      </c>
      <c r="D53" s="181">
        <v>99</v>
      </c>
      <c r="E53" s="181">
        <f t="shared" ref="E53:E83" si="12">C53+D53</f>
        <v>576</v>
      </c>
      <c r="F53" s="182">
        <f t="shared" ref="F53:F83" si="13">E53/$E$84</f>
        <v>1.4422715777349325E-2</v>
      </c>
      <c r="G53" s="181">
        <v>299</v>
      </c>
      <c r="H53" s="181">
        <v>20</v>
      </c>
      <c r="I53" s="181">
        <f t="shared" ref="I53:I83" si="14">H53+G53</f>
        <v>319</v>
      </c>
      <c r="J53" s="182">
        <f t="shared" ref="J53:J83" si="15">I53/$I$84</f>
        <v>5.3136555951627407E-3</v>
      </c>
      <c r="K53" s="181">
        <f t="shared" si="11"/>
        <v>895</v>
      </c>
    </row>
    <row r="54" spans="2:12" x14ac:dyDescent="0.2">
      <c r="B54" s="183" t="s">
        <v>338</v>
      </c>
      <c r="C54" s="181">
        <v>1014</v>
      </c>
      <c r="D54" s="181">
        <v>276</v>
      </c>
      <c r="E54" s="181">
        <f t="shared" si="12"/>
        <v>1290</v>
      </c>
      <c r="F54" s="182">
        <f t="shared" si="13"/>
        <v>3.230087387635526E-2</v>
      </c>
      <c r="G54" s="181">
        <v>1714</v>
      </c>
      <c r="H54" s="181">
        <v>96</v>
      </c>
      <c r="I54" s="181">
        <f t="shared" si="14"/>
        <v>1810</v>
      </c>
      <c r="J54" s="182">
        <f t="shared" si="15"/>
        <v>3.0149581903587967E-2</v>
      </c>
      <c r="K54" s="181">
        <f t="shared" si="11"/>
        <v>3100</v>
      </c>
    </row>
    <row r="55" spans="2:12" x14ac:dyDescent="0.2">
      <c r="B55" s="183" t="s">
        <v>339</v>
      </c>
      <c r="C55" s="181">
        <v>833</v>
      </c>
      <c r="D55" s="181">
        <v>232</v>
      </c>
      <c r="E55" s="181">
        <f t="shared" si="12"/>
        <v>1065</v>
      </c>
      <c r="F55" s="182">
        <f t="shared" si="13"/>
        <v>2.6667000525828179E-2</v>
      </c>
      <c r="G55" s="181">
        <v>725</v>
      </c>
      <c r="H55" s="181">
        <v>60</v>
      </c>
      <c r="I55" s="181">
        <f t="shared" si="14"/>
        <v>785</v>
      </c>
      <c r="J55" s="182">
        <f t="shared" si="15"/>
        <v>1.3075923643268815E-2</v>
      </c>
      <c r="K55" s="181">
        <f t="shared" si="11"/>
        <v>1850</v>
      </c>
    </row>
    <row r="56" spans="2:12" x14ac:dyDescent="0.2">
      <c r="B56" s="183" t="s">
        <v>340</v>
      </c>
      <c r="C56" s="181">
        <v>1699</v>
      </c>
      <c r="D56" s="181">
        <v>479</v>
      </c>
      <c r="E56" s="181">
        <f t="shared" si="12"/>
        <v>2178</v>
      </c>
      <c r="F56" s="182">
        <f t="shared" si="13"/>
        <v>5.4535894033102134E-2</v>
      </c>
      <c r="G56" s="181">
        <v>3605</v>
      </c>
      <c r="H56" s="181">
        <v>223</v>
      </c>
      <c r="I56" s="181">
        <f t="shared" si="14"/>
        <v>3828</v>
      </c>
      <c r="J56" s="182">
        <f t="shared" si="15"/>
        <v>6.3763867141952896E-2</v>
      </c>
      <c r="K56" s="181">
        <f t="shared" si="11"/>
        <v>6006</v>
      </c>
    </row>
    <row r="57" spans="2:12" x14ac:dyDescent="0.2">
      <c r="B57" s="183" t="s">
        <v>341</v>
      </c>
      <c r="C57" s="181">
        <v>634</v>
      </c>
      <c r="D57" s="181">
        <v>251</v>
      </c>
      <c r="E57" s="181">
        <f t="shared" si="12"/>
        <v>885</v>
      </c>
      <c r="F57" s="182">
        <f t="shared" si="13"/>
        <v>2.2159901845406515E-2</v>
      </c>
      <c r="G57" s="181">
        <v>1608</v>
      </c>
      <c r="H57" s="181">
        <v>102</v>
      </c>
      <c r="I57" s="181">
        <f t="shared" si="14"/>
        <v>1710</v>
      </c>
      <c r="J57" s="182">
        <f t="shared" si="15"/>
        <v>2.8483859146483659E-2</v>
      </c>
      <c r="K57" s="181">
        <f t="shared" si="11"/>
        <v>2595</v>
      </c>
    </row>
    <row r="58" spans="2:12" x14ac:dyDescent="0.2">
      <c r="B58" s="183" t="s">
        <v>342</v>
      </c>
      <c r="C58" s="181">
        <v>709</v>
      </c>
      <c r="D58" s="181">
        <v>274</v>
      </c>
      <c r="E58" s="181">
        <f t="shared" si="12"/>
        <v>983</v>
      </c>
      <c r="F58" s="182">
        <f t="shared" si="13"/>
        <v>2.4613766682524976E-2</v>
      </c>
      <c r="G58" s="181">
        <v>1713</v>
      </c>
      <c r="H58" s="181">
        <v>94</v>
      </c>
      <c r="I58" s="181">
        <f t="shared" si="14"/>
        <v>1807</v>
      </c>
      <c r="J58" s="182">
        <f t="shared" si="15"/>
        <v>3.0099610220874838E-2</v>
      </c>
      <c r="K58" s="181">
        <f t="shared" si="11"/>
        <v>2790</v>
      </c>
    </row>
    <row r="59" spans="2:12" x14ac:dyDescent="0.2">
      <c r="B59" s="183" t="s">
        <v>343</v>
      </c>
      <c r="C59" s="181">
        <v>6304</v>
      </c>
      <c r="D59" s="181">
        <v>2078</v>
      </c>
      <c r="E59" s="181">
        <f t="shared" si="12"/>
        <v>8382</v>
      </c>
      <c r="F59" s="182">
        <f t="shared" si="13"/>
        <v>0.20988056188496881</v>
      </c>
      <c r="G59" s="181">
        <v>14988</v>
      </c>
      <c r="H59" s="181">
        <v>935</v>
      </c>
      <c r="I59" s="181">
        <f t="shared" si="14"/>
        <v>15923</v>
      </c>
      <c r="J59" s="182">
        <f t="shared" si="15"/>
        <v>0.26523303461371889</v>
      </c>
      <c r="K59" s="181">
        <f t="shared" si="11"/>
        <v>24305</v>
      </c>
    </row>
    <row r="60" spans="2:12" x14ac:dyDescent="0.2">
      <c r="B60" s="183" t="s">
        <v>344</v>
      </c>
      <c r="C60" s="181">
        <v>1001</v>
      </c>
      <c r="D60" s="181">
        <v>250</v>
      </c>
      <c r="E60" s="181">
        <f t="shared" si="12"/>
        <v>1251</v>
      </c>
      <c r="F60" s="182">
        <f t="shared" si="13"/>
        <v>3.1324335828930565E-2</v>
      </c>
      <c r="G60" s="181">
        <v>1365</v>
      </c>
      <c r="H60" s="181">
        <v>77</v>
      </c>
      <c r="I60" s="181">
        <f t="shared" si="14"/>
        <v>1442</v>
      </c>
      <c r="J60" s="182">
        <f t="shared" si="15"/>
        <v>2.4019722157444114E-2</v>
      </c>
      <c r="K60" s="181">
        <f t="shared" si="11"/>
        <v>2693</v>
      </c>
    </row>
    <row r="61" spans="2:12" x14ac:dyDescent="0.2">
      <c r="B61" s="183" t="s">
        <v>345</v>
      </c>
      <c r="C61" s="181">
        <v>900</v>
      </c>
      <c r="D61" s="181">
        <v>267</v>
      </c>
      <c r="E61" s="181">
        <f t="shared" si="12"/>
        <v>1167</v>
      </c>
      <c r="F61" s="182">
        <f t="shared" si="13"/>
        <v>2.9221023111400457E-2</v>
      </c>
      <c r="G61" s="181">
        <v>1490</v>
      </c>
      <c r="H61" s="181">
        <v>101</v>
      </c>
      <c r="I61" s="181">
        <f t="shared" si="14"/>
        <v>1591</v>
      </c>
      <c r="J61" s="182">
        <f t="shared" si="15"/>
        <v>2.6501649065529532E-2</v>
      </c>
      <c r="K61" s="181">
        <f t="shared" si="11"/>
        <v>2758</v>
      </c>
    </row>
    <row r="62" spans="2:12" x14ac:dyDescent="0.2">
      <c r="B62" s="183" t="s">
        <v>346</v>
      </c>
      <c r="C62" s="181">
        <v>518</v>
      </c>
      <c r="D62" s="181">
        <v>229</v>
      </c>
      <c r="E62" s="181">
        <f t="shared" si="12"/>
        <v>747</v>
      </c>
      <c r="F62" s="182">
        <f t="shared" si="13"/>
        <v>1.8704459523749908E-2</v>
      </c>
      <c r="G62" s="181">
        <v>640</v>
      </c>
      <c r="H62" s="181">
        <v>64</v>
      </c>
      <c r="I62" s="181">
        <f t="shared" si="14"/>
        <v>704</v>
      </c>
      <c r="J62" s="182">
        <f t="shared" si="15"/>
        <v>1.1726688210014324E-2</v>
      </c>
      <c r="K62" s="181">
        <f t="shared" si="11"/>
        <v>1451</v>
      </c>
    </row>
    <row r="63" spans="2:12" x14ac:dyDescent="0.2">
      <c r="B63" s="183" t="s">
        <v>347</v>
      </c>
      <c r="C63" s="181">
        <v>1063</v>
      </c>
      <c r="D63" s="181">
        <v>336</v>
      </c>
      <c r="E63" s="181">
        <f t="shared" si="12"/>
        <v>1399</v>
      </c>
      <c r="F63" s="182">
        <f t="shared" si="13"/>
        <v>3.5030172521721713E-2</v>
      </c>
      <c r="G63" s="181">
        <v>2075</v>
      </c>
      <c r="H63" s="181">
        <v>142</v>
      </c>
      <c r="I63" s="181">
        <f t="shared" si="14"/>
        <v>2217</v>
      </c>
      <c r="J63" s="182">
        <f t="shared" si="15"/>
        <v>3.69290735250025E-2</v>
      </c>
      <c r="K63" s="181">
        <f t="shared" si="11"/>
        <v>3616</v>
      </c>
    </row>
    <row r="64" spans="2:12" x14ac:dyDescent="0.2">
      <c r="B64" s="183" t="s">
        <v>348</v>
      </c>
      <c r="C64" s="181">
        <v>420</v>
      </c>
      <c r="D64" s="181">
        <v>96</v>
      </c>
      <c r="E64" s="181">
        <f t="shared" si="12"/>
        <v>516</v>
      </c>
      <c r="F64" s="182">
        <f t="shared" si="13"/>
        <v>1.2920349550542104E-2</v>
      </c>
      <c r="G64" s="181">
        <v>340</v>
      </c>
      <c r="H64" s="181">
        <v>33</v>
      </c>
      <c r="I64" s="181">
        <f t="shared" si="14"/>
        <v>373</v>
      </c>
      <c r="J64" s="182">
        <f t="shared" si="15"/>
        <v>6.2131458839990673E-3</v>
      </c>
      <c r="K64" s="181">
        <f t="shared" si="11"/>
        <v>889</v>
      </c>
    </row>
    <row r="65" spans="2:11" x14ac:dyDescent="0.2">
      <c r="B65" s="183" t="s">
        <v>349</v>
      </c>
      <c r="C65" s="181">
        <v>1933</v>
      </c>
      <c r="D65" s="181">
        <v>736</v>
      </c>
      <c r="E65" s="181">
        <f t="shared" si="12"/>
        <v>2669</v>
      </c>
      <c r="F65" s="182">
        <f t="shared" si="13"/>
        <v>6.6830257655807898E-2</v>
      </c>
      <c r="G65" s="181">
        <v>2977</v>
      </c>
      <c r="H65" s="181">
        <v>305</v>
      </c>
      <c r="I65" s="181">
        <f t="shared" si="14"/>
        <v>3282</v>
      </c>
      <c r="J65" s="182">
        <f t="shared" si="15"/>
        <v>5.4669020888163375E-2</v>
      </c>
      <c r="K65" s="181">
        <f t="shared" si="11"/>
        <v>5951</v>
      </c>
    </row>
    <row r="66" spans="2:11" x14ac:dyDescent="0.2">
      <c r="B66" s="183" t="s">
        <v>350</v>
      </c>
      <c r="C66" s="181">
        <v>181</v>
      </c>
      <c r="D66" s="181">
        <v>63</v>
      </c>
      <c r="E66" s="181">
        <f t="shared" si="12"/>
        <v>244</v>
      </c>
      <c r="F66" s="182">
        <f t="shared" si="13"/>
        <v>6.1096226556827003E-3</v>
      </c>
      <c r="G66" s="181">
        <v>362</v>
      </c>
      <c r="H66" s="181">
        <v>22</v>
      </c>
      <c r="I66" s="181">
        <f t="shared" si="14"/>
        <v>384</v>
      </c>
      <c r="J66" s="182">
        <f t="shared" si="15"/>
        <v>6.3963753872805411E-3</v>
      </c>
      <c r="K66" s="181">
        <f t="shared" si="11"/>
        <v>628</v>
      </c>
    </row>
    <row r="67" spans="2:11" x14ac:dyDescent="0.2">
      <c r="B67" s="183" t="s">
        <v>351</v>
      </c>
      <c r="C67" s="181">
        <v>638</v>
      </c>
      <c r="D67" s="181">
        <v>140</v>
      </c>
      <c r="E67" s="181">
        <f t="shared" si="12"/>
        <v>778</v>
      </c>
      <c r="F67" s="182">
        <f t="shared" si="13"/>
        <v>1.948068207426697E-2</v>
      </c>
      <c r="G67" s="181">
        <v>1089</v>
      </c>
      <c r="H67" s="181">
        <v>58</v>
      </c>
      <c r="I67" s="181">
        <f t="shared" si="14"/>
        <v>1147</v>
      </c>
      <c r="J67" s="182">
        <f t="shared" si="15"/>
        <v>1.9105840023986409E-2</v>
      </c>
      <c r="K67" s="181">
        <f t="shared" si="11"/>
        <v>1925</v>
      </c>
    </row>
    <row r="68" spans="2:11" x14ac:dyDescent="0.2">
      <c r="B68" s="183" t="s">
        <v>352</v>
      </c>
      <c r="C68" s="181">
        <v>581</v>
      </c>
      <c r="D68" s="181">
        <v>247</v>
      </c>
      <c r="E68" s="181">
        <f t="shared" si="12"/>
        <v>828</v>
      </c>
      <c r="F68" s="182">
        <f t="shared" si="13"/>
        <v>2.0732653929939653E-2</v>
      </c>
      <c r="G68" s="181">
        <v>543</v>
      </c>
      <c r="H68" s="181">
        <v>84</v>
      </c>
      <c r="I68" s="181">
        <f t="shared" si="14"/>
        <v>627</v>
      </c>
      <c r="J68" s="182">
        <f t="shared" si="15"/>
        <v>1.0444081687044008E-2</v>
      </c>
      <c r="K68" s="181">
        <f t="shared" si="11"/>
        <v>1455</v>
      </c>
    </row>
    <row r="69" spans="2:11" x14ac:dyDescent="0.2">
      <c r="B69" s="183" t="s">
        <v>353</v>
      </c>
      <c r="C69" s="181">
        <v>478</v>
      </c>
      <c r="D69" s="181">
        <v>173</v>
      </c>
      <c r="E69" s="181">
        <f t="shared" si="12"/>
        <v>651</v>
      </c>
      <c r="F69" s="182">
        <f t="shared" si="13"/>
        <v>1.6300673560858351E-2</v>
      </c>
      <c r="G69" s="181">
        <v>531</v>
      </c>
      <c r="H69" s="181">
        <v>55</v>
      </c>
      <c r="I69" s="181">
        <f t="shared" si="14"/>
        <v>586</v>
      </c>
      <c r="J69" s="182">
        <f t="shared" si="15"/>
        <v>9.7611353566312425E-3</v>
      </c>
      <c r="K69" s="181">
        <f t="shared" si="11"/>
        <v>1237</v>
      </c>
    </row>
    <row r="70" spans="2:11" x14ac:dyDescent="0.2">
      <c r="B70" s="183" t="s">
        <v>354</v>
      </c>
      <c r="C70" s="181">
        <v>786</v>
      </c>
      <c r="D70" s="181">
        <v>292</v>
      </c>
      <c r="E70" s="181">
        <f t="shared" si="12"/>
        <v>1078</v>
      </c>
      <c r="F70" s="182">
        <f t="shared" si="13"/>
        <v>2.6992513208303079E-2</v>
      </c>
      <c r="G70" s="181">
        <v>1524</v>
      </c>
      <c r="H70" s="181">
        <v>104</v>
      </c>
      <c r="I70" s="181">
        <f t="shared" si="14"/>
        <v>1628</v>
      </c>
      <c r="J70" s="182">
        <f t="shared" si="15"/>
        <v>2.7117966485658129E-2</v>
      </c>
      <c r="K70" s="181">
        <f t="shared" si="11"/>
        <v>2706</v>
      </c>
    </row>
    <row r="71" spans="2:11" x14ac:dyDescent="0.2">
      <c r="B71" s="183" t="s">
        <v>355</v>
      </c>
      <c r="C71" s="181">
        <v>478</v>
      </c>
      <c r="D71" s="181">
        <v>158</v>
      </c>
      <c r="E71" s="181">
        <f t="shared" si="12"/>
        <v>636</v>
      </c>
      <c r="F71" s="182">
        <f t="shared" si="13"/>
        <v>1.5925082004156547E-2</v>
      </c>
      <c r="G71" s="181">
        <v>479</v>
      </c>
      <c r="H71" s="181">
        <v>62</v>
      </c>
      <c r="I71" s="181">
        <f t="shared" si="14"/>
        <v>541</v>
      </c>
      <c r="J71" s="182">
        <f t="shared" si="15"/>
        <v>9.0115601159343039E-3</v>
      </c>
      <c r="K71" s="181">
        <f t="shared" si="11"/>
        <v>1177</v>
      </c>
    </row>
    <row r="72" spans="2:11" x14ac:dyDescent="0.2">
      <c r="B72" s="183" t="s">
        <v>356</v>
      </c>
      <c r="C72" s="181">
        <v>1384</v>
      </c>
      <c r="D72" s="181">
        <v>500</v>
      </c>
      <c r="E72" s="181">
        <f t="shared" si="12"/>
        <v>1884</v>
      </c>
      <c r="F72" s="182">
        <f t="shared" si="13"/>
        <v>4.7174299521746753E-2</v>
      </c>
      <c r="G72" s="181">
        <v>3725</v>
      </c>
      <c r="H72" s="181">
        <v>245</v>
      </c>
      <c r="I72" s="181">
        <f t="shared" si="14"/>
        <v>3970</v>
      </c>
      <c r="J72" s="182">
        <f t="shared" si="15"/>
        <v>6.6129193457041005E-2</v>
      </c>
      <c r="K72" s="181">
        <f t="shared" si="11"/>
        <v>5854</v>
      </c>
    </row>
    <row r="73" spans="2:11" x14ac:dyDescent="0.2">
      <c r="B73" s="183" t="s">
        <v>357</v>
      </c>
      <c r="C73" s="181">
        <v>707</v>
      </c>
      <c r="D73" s="181">
        <v>179</v>
      </c>
      <c r="E73" s="181">
        <f t="shared" si="12"/>
        <v>886</v>
      </c>
      <c r="F73" s="182">
        <f t="shared" si="13"/>
        <v>2.2184941282519969E-2</v>
      </c>
      <c r="G73" s="181">
        <v>1531</v>
      </c>
      <c r="H73" s="181">
        <v>63</v>
      </c>
      <c r="I73" s="181">
        <f t="shared" si="14"/>
        <v>1594</v>
      </c>
      <c r="J73" s="182">
        <f t="shared" si="15"/>
        <v>2.6551620748242664E-2</v>
      </c>
      <c r="K73" s="181">
        <f t="shared" si="11"/>
        <v>2480</v>
      </c>
    </row>
    <row r="74" spans="2:11" x14ac:dyDescent="0.2">
      <c r="B74" s="183" t="s">
        <v>358</v>
      </c>
      <c r="C74" s="181">
        <v>237</v>
      </c>
      <c r="D74" s="181">
        <v>92</v>
      </c>
      <c r="E74" s="181">
        <f t="shared" si="12"/>
        <v>329</v>
      </c>
      <c r="F74" s="182">
        <f t="shared" si="13"/>
        <v>8.237974810326263E-3</v>
      </c>
      <c r="G74" s="181">
        <v>521</v>
      </c>
      <c r="H74" s="181">
        <v>17</v>
      </c>
      <c r="I74" s="181">
        <f t="shared" si="14"/>
        <v>538</v>
      </c>
      <c r="J74" s="182">
        <f t="shared" si="15"/>
        <v>8.9615884332211754E-3</v>
      </c>
      <c r="K74" s="181">
        <f t="shared" si="11"/>
        <v>867</v>
      </c>
    </row>
    <row r="75" spans="2:11" x14ac:dyDescent="0.2">
      <c r="B75" s="183" t="s">
        <v>359</v>
      </c>
      <c r="C75" s="181">
        <v>291</v>
      </c>
      <c r="D75" s="181">
        <v>87</v>
      </c>
      <c r="E75" s="181">
        <f t="shared" si="12"/>
        <v>378</v>
      </c>
      <c r="F75" s="182">
        <f t="shared" si="13"/>
        <v>9.4649072288854955E-3</v>
      </c>
      <c r="G75" s="181">
        <v>527</v>
      </c>
      <c r="H75" s="181">
        <v>29</v>
      </c>
      <c r="I75" s="181">
        <f t="shared" si="14"/>
        <v>556</v>
      </c>
      <c r="J75" s="182">
        <f t="shared" si="15"/>
        <v>9.2614185294999495E-3</v>
      </c>
      <c r="K75" s="181">
        <f t="shared" si="11"/>
        <v>934</v>
      </c>
    </row>
    <row r="76" spans="2:11" x14ac:dyDescent="0.2">
      <c r="B76" s="183" t="s">
        <v>360</v>
      </c>
      <c r="C76" s="181">
        <v>370</v>
      </c>
      <c r="D76" s="181">
        <v>162</v>
      </c>
      <c r="E76" s="181">
        <f t="shared" si="12"/>
        <v>532</v>
      </c>
      <c r="F76" s="182">
        <f t="shared" si="13"/>
        <v>1.3320980544357363E-2</v>
      </c>
      <c r="G76" s="181">
        <v>456</v>
      </c>
      <c r="H76" s="181">
        <v>47</v>
      </c>
      <c r="I76" s="181">
        <f t="shared" si="14"/>
        <v>503</v>
      </c>
      <c r="J76" s="182">
        <f t="shared" si="15"/>
        <v>8.3785854682346672E-3</v>
      </c>
      <c r="K76" s="181">
        <f t="shared" si="11"/>
        <v>1035</v>
      </c>
    </row>
    <row r="77" spans="2:11" x14ac:dyDescent="0.2">
      <c r="B77" s="183" t="s">
        <v>361</v>
      </c>
      <c r="C77" s="181">
        <v>288</v>
      </c>
      <c r="D77" s="181">
        <v>117</v>
      </c>
      <c r="E77" s="181">
        <f t="shared" si="12"/>
        <v>405</v>
      </c>
      <c r="F77" s="182">
        <f t="shared" si="13"/>
        <v>1.0140972030948745E-2</v>
      </c>
      <c r="G77" s="181">
        <v>723</v>
      </c>
      <c r="H77" s="181">
        <v>59</v>
      </c>
      <c r="I77" s="181">
        <f t="shared" si="14"/>
        <v>782</v>
      </c>
      <c r="J77" s="182">
        <f t="shared" si="15"/>
        <v>1.3025951960555684E-2</v>
      </c>
      <c r="K77" s="181">
        <f t="shared" si="11"/>
        <v>1187</v>
      </c>
    </row>
    <row r="78" spans="2:11" x14ac:dyDescent="0.2">
      <c r="B78" s="183" t="s">
        <v>362</v>
      </c>
      <c r="C78" s="181">
        <v>1141</v>
      </c>
      <c r="D78" s="181">
        <v>417</v>
      </c>
      <c r="E78" s="181">
        <f t="shared" si="12"/>
        <v>1558</v>
      </c>
      <c r="F78" s="182">
        <f t="shared" si="13"/>
        <v>3.9011443022760849E-2</v>
      </c>
      <c r="G78" s="181">
        <v>2986</v>
      </c>
      <c r="H78" s="181">
        <v>142</v>
      </c>
      <c r="I78" s="181">
        <f t="shared" si="14"/>
        <v>3128</v>
      </c>
      <c r="J78" s="182">
        <f t="shared" si="15"/>
        <v>5.2103807842222738E-2</v>
      </c>
      <c r="K78" s="181">
        <f t="shared" si="11"/>
        <v>4686</v>
      </c>
    </row>
    <row r="79" spans="2:11" x14ac:dyDescent="0.2">
      <c r="B79" s="183" t="s">
        <v>363</v>
      </c>
      <c r="C79" s="181">
        <v>1303</v>
      </c>
      <c r="D79" s="181">
        <v>444</v>
      </c>
      <c r="E79" s="181">
        <f t="shared" si="12"/>
        <v>1747</v>
      </c>
      <c r="F79" s="182">
        <f t="shared" si="13"/>
        <v>4.3743896637203593E-2</v>
      </c>
      <c r="G79" s="181">
        <v>1871</v>
      </c>
      <c r="H79" s="181">
        <v>137</v>
      </c>
      <c r="I79" s="181">
        <f t="shared" si="14"/>
        <v>2008</v>
      </c>
      <c r="J79" s="182">
        <f t="shared" si="15"/>
        <v>3.3447712962654495E-2</v>
      </c>
      <c r="K79" s="181">
        <f t="shared" si="11"/>
        <v>3755</v>
      </c>
    </row>
    <row r="80" spans="2:11" x14ac:dyDescent="0.2">
      <c r="B80" s="183" t="s">
        <v>364</v>
      </c>
      <c r="C80" s="181">
        <v>621</v>
      </c>
      <c r="D80" s="181">
        <v>201</v>
      </c>
      <c r="E80" s="181">
        <f t="shared" si="12"/>
        <v>822</v>
      </c>
      <c r="F80" s="182">
        <f t="shared" si="13"/>
        <v>2.0582417307258932E-2</v>
      </c>
      <c r="G80" s="181">
        <v>1445</v>
      </c>
      <c r="H80" s="181">
        <v>88</v>
      </c>
      <c r="I80" s="181">
        <f t="shared" si="14"/>
        <v>1533</v>
      </c>
      <c r="J80" s="182">
        <f t="shared" si="15"/>
        <v>2.5535529866409036E-2</v>
      </c>
      <c r="K80" s="181">
        <f t="shared" si="11"/>
        <v>2355</v>
      </c>
    </row>
    <row r="81" spans="2:11" x14ac:dyDescent="0.2">
      <c r="B81" s="183" t="s">
        <v>365</v>
      </c>
      <c r="C81" s="181">
        <v>484</v>
      </c>
      <c r="D81" s="181">
        <v>218</v>
      </c>
      <c r="E81" s="181">
        <f t="shared" si="12"/>
        <v>702</v>
      </c>
      <c r="F81" s="182">
        <f t="shared" si="13"/>
        <v>1.7577684853644492E-2</v>
      </c>
      <c r="G81" s="181">
        <v>802</v>
      </c>
      <c r="H81" s="181">
        <v>59</v>
      </c>
      <c r="I81" s="181">
        <f t="shared" si="14"/>
        <v>861</v>
      </c>
      <c r="J81" s="182">
        <f t="shared" si="15"/>
        <v>1.4341872938668088E-2</v>
      </c>
      <c r="K81" s="181">
        <f t="shared" si="11"/>
        <v>1563</v>
      </c>
    </row>
    <row r="82" spans="2:11" x14ac:dyDescent="0.2">
      <c r="B82" s="183" t="s">
        <v>366</v>
      </c>
      <c r="C82" s="181">
        <v>400</v>
      </c>
      <c r="D82" s="181">
        <v>148</v>
      </c>
      <c r="E82" s="181">
        <f t="shared" si="12"/>
        <v>548</v>
      </c>
      <c r="F82" s="182">
        <f t="shared" si="13"/>
        <v>1.3721611538172623E-2</v>
      </c>
      <c r="G82" s="181">
        <v>423</v>
      </c>
      <c r="H82" s="181">
        <v>45</v>
      </c>
      <c r="I82" s="181">
        <f t="shared" si="14"/>
        <v>468</v>
      </c>
      <c r="J82" s="182">
        <f t="shared" si="15"/>
        <v>7.795582503248159E-3</v>
      </c>
      <c r="K82" s="181">
        <f t="shared" si="11"/>
        <v>1016</v>
      </c>
    </row>
    <row r="83" spans="2:11" x14ac:dyDescent="0.2">
      <c r="B83" s="183" t="s">
        <v>367</v>
      </c>
      <c r="C83" s="181">
        <v>782</v>
      </c>
      <c r="D83" s="181">
        <v>236</v>
      </c>
      <c r="E83" s="181">
        <f t="shared" si="12"/>
        <v>1018</v>
      </c>
      <c r="F83" s="182">
        <f t="shared" si="13"/>
        <v>2.5490146981495855E-2</v>
      </c>
      <c r="G83" s="181">
        <v>1757</v>
      </c>
      <c r="H83" s="181">
        <v>120</v>
      </c>
      <c r="I83" s="181">
        <f t="shared" si="14"/>
        <v>1877</v>
      </c>
      <c r="J83" s="182">
        <f t="shared" si="15"/>
        <v>3.1265616150847851E-2</v>
      </c>
      <c r="K83" s="181">
        <f t="shared" si="11"/>
        <v>2895</v>
      </c>
    </row>
    <row r="84" spans="2:11" x14ac:dyDescent="0.2">
      <c r="B84" s="183" t="s">
        <v>66</v>
      </c>
      <c r="C84" s="181">
        <f t="shared" ref="C84:H84" si="16">SUM(C52:C83)</f>
        <v>30010</v>
      </c>
      <c r="D84" s="181">
        <f t="shared" si="16"/>
        <v>9927</v>
      </c>
      <c r="E84" s="183">
        <f t="shared" ref="E84" si="17">C84+D84</f>
        <v>39937</v>
      </c>
      <c r="F84" s="185">
        <f t="shared" ref="F84" si="18">E84/$E$84</f>
        <v>1</v>
      </c>
      <c r="G84" s="181">
        <f t="shared" si="16"/>
        <v>56227</v>
      </c>
      <c r="H84" s="181">
        <f t="shared" si="16"/>
        <v>3807</v>
      </c>
      <c r="I84" s="183">
        <f t="shared" ref="I84" si="19">H84+G84</f>
        <v>60034</v>
      </c>
      <c r="J84" s="185">
        <f t="shared" ref="J84" si="20">I84/$I$84</f>
        <v>1</v>
      </c>
      <c r="K84" s="183">
        <f t="shared" ref="K84:K85" si="21">E84+I84</f>
        <v>99971</v>
      </c>
    </row>
    <row r="85" spans="2:11" ht="24" x14ac:dyDescent="0.2">
      <c r="B85" s="195" t="s">
        <v>84</v>
      </c>
      <c r="C85" s="196">
        <f>+C84/$K$84</f>
        <v>0.30018705424573128</v>
      </c>
      <c r="D85" s="196">
        <f>+D84/$K$84</f>
        <v>9.9298796651028795E-2</v>
      </c>
      <c r="E85" s="197">
        <f>C85+D85</f>
        <v>0.39948585089676009</v>
      </c>
      <c r="F85" s="197"/>
      <c r="G85" s="197">
        <f>+G84/$K$84</f>
        <v>0.56243310560062421</v>
      </c>
      <c r="H85" s="197">
        <f>+H84/$K$84</f>
        <v>3.8081043502615756E-2</v>
      </c>
      <c r="I85" s="197">
        <f>G85+H85</f>
        <v>0.60051414910323997</v>
      </c>
      <c r="J85" s="197"/>
      <c r="K85" s="197">
        <f t="shared" si="21"/>
        <v>1</v>
      </c>
    </row>
    <row r="86" spans="2:11" x14ac:dyDescent="0.2">
      <c r="B86" s="188" t="s">
        <v>149</v>
      </c>
    </row>
    <row r="87" spans="2:11" x14ac:dyDescent="0.2">
      <c r="B87" s="188" t="s">
        <v>150</v>
      </c>
    </row>
  </sheetData>
  <mergeCells count="10">
    <mergeCell ref="B50:B51"/>
    <mergeCell ref="C50:K50"/>
    <mergeCell ref="B8:K8"/>
    <mergeCell ref="B9:B10"/>
    <mergeCell ref="C9:K9"/>
    <mergeCell ref="B6:K6"/>
    <mergeCell ref="B5:K5"/>
    <mergeCell ref="B47:K47"/>
    <mergeCell ref="B46:K46"/>
    <mergeCell ref="B49:K49"/>
  </mergeCells>
  <hyperlinks>
    <hyperlink ref="M5" location="'Índice Pensiones Solidarias'!A1" display="Volver Sistema de Pensiones Solidadias"/>
  </hyperlinks>
  <pageMargins left="0.74803149606299213" right="0.74803149606299213" top="0.98425196850393704" bottom="0.98425196850393704" header="0" footer="0"/>
  <pageSetup scale="77" fitToHeight="2" orientation="portrait" r:id="rId1"/>
  <headerFooter alignWithMargins="0"/>
  <rowBreaks count="1" manualBreakCount="1">
    <brk id="49" min="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47"/>
  <sheetViews>
    <sheetView showGridLines="0" zoomScaleNormal="100" workbookViewId="0"/>
  </sheetViews>
  <sheetFormatPr baseColWidth="10" defaultRowHeight="12" x14ac:dyDescent="0.2"/>
  <cols>
    <col min="1" max="1" width="6" style="189" customWidth="1"/>
    <col min="2" max="2" width="18.140625" style="189" customWidth="1"/>
    <col min="3" max="4" width="8.42578125" style="189" bestFit="1" customWidth="1"/>
    <col min="5" max="6" width="8.42578125" style="189" customWidth="1"/>
    <col min="7" max="7" width="9.140625" style="189" bestFit="1" customWidth="1"/>
    <col min="8" max="8" width="8.28515625" style="189" bestFit="1" customWidth="1"/>
    <col min="9" max="11" width="8.28515625" style="189" customWidth="1"/>
    <col min="12" max="12" width="8.42578125" style="189" customWidth="1"/>
    <col min="13" max="251" width="11.42578125" style="189"/>
    <col min="252" max="252" width="18.140625" style="189" customWidth="1"/>
    <col min="253" max="254" width="8.42578125" style="189" bestFit="1" customWidth="1"/>
    <col min="255" max="256" width="8.42578125" style="189" customWidth="1"/>
    <col min="257" max="257" width="9.140625" style="189" bestFit="1" customWidth="1"/>
    <col min="258" max="258" width="8.28515625" style="189" bestFit="1" customWidth="1"/>
    <col min="259" max="261" width="8.28515625" style="189" customWidth="1"/>
    <col min="262" max="267" width="0" style="189" hidden="1" customWidth="1"/>
    <col min="268" max="268" width="8.42578125" style="189" customWidth="1"/>
    <col min="269" max="507" width="11.42578125" style="189"/>
    <col min="508" max="508" width="18.140625" style="189" customWidth="1"/>
    <col min="509" max="510" width="8.42578125" style="189" bestFit="1" customWidth="1"/>
    <col min="511" max="512" width="8.42578125" style="189" customWidth="1"/>
    <col min="513" max="513" width="9.140625" style="189" bestFit="1" customWidth="1"/>
    <col min="514" max="514" width="8.28515625" style="189" bestFit="1" customWidth="1"/>
    <col min="515" max="517" width="8.28515625" style="189" customWidth="1"/>
    <col min="518" max="523" width="0" style="189" hidden="1" customWidth="1"/>
    <col min="524" max="524" width="8.42578125" style="189" customWidth="1"/>
    <col min="525" max="763" width="11.42578125" style="189"/>
    <col min="764" max="764" width="18.140625" style="189" customWidth="1"/>
    <col min="765" max="766" width="8.42578125" style="189" bestFit="1" customWidth="1"/>
    <col min="767" max="768" width="8.42578125" style="189" customWidth="1"/>
    <col min="769" max="769" width="9.140625" style="189" bestFit="1" customWidth="1"/>
    <col min="770" max="770" width="8.28515625" style="189" bestFit="1" customWidth="1"/>
    <col min="771" max="773" width="8.28515625" style="189" customWidth="1"/>
    <col min="774" max="779" width="0" style="189" hidden="1" customWidth="1"/>
    <col min="780" max="780" width="8.42578125" style="189" customWidth="1"/>
    <col min="781" max="1019" width="11.42578125" style="189"/>
    <col min="1020" max="1020" width="18.140625" style="189" customWidth="1"/>
    <col min="1021" max="1022" width="8.42578125" style="189" bestFit="1" customWidth="1"/>
    <col min="1023" max="1024" width="8.42578125" style="189" customWidth="1"/>
    <col min="1025" max="1025" width="9.140625" style="189" bestFit="1" customWidth="1"/>
    <col min="1026" max="1026" width="8.28515625" style="189" bestFit="1" customWidth="1"/>
    <col min="1027" max="1029" width="8.28515625" style="189" customWidth="1"/>
    <col min="1030" max="1035" width="0" style="189" hidden="1" customWidth="1"/>
    <col min="1036" max="1036" width="8.42578125" style="189" customWidth="1"/>
    <col min="1037" max="1275" width="11.42578125" style="189"/>
    <col min="1276" max="1276" width="18.140625" style="189" customWidth="1"/>
    <col min="1277" max="1278" width="8.42578125" style="189" bestFit="1" customWidth="1"/>
    <col min="1279" max="1280" width="8.42578125" style="189" customWidth="1"/>
    <col min="1281" max="1281" width="9.140625" style="189" bestFit="1" customWidth="1"/>
    <col min="1282" max="1282" width="8.28515625" style="189" bestFit="1" customWidth="1"/>
    <col min="1283" max="1285" width="8.28515625" style="189" customWidth="1"/>
    <col min="1286" max="1291" width="0" style="189" hidden="1" customWidth="1"/>
    <col min="1292" max="1292" width="8.42578125" style="189" customWidth="1"/>
    <col min="1293" max="1531" width="11.42578125" style="189"/>
    <col min="1532" max="1532" width="18.140625" style="189" customWidth="1"/>
    <col min="1533" max="1534" width="8.42578125" style="189" bestFit="1" customWidth="1"/>
    <col min="1535" max="1536" width="8.42578125" style="189" customWidth="1"/>
    <col min="1537" max="1537" width="9.140625" style="189" bestFit="1" customWidth="1"/>
    <col min="1538" max="1538" width="8.28515625" style="189" bestFit="1" customWidth="1"/>
    <col min="1539" max="1541" width="8.28515625" style="189" customWidth="1"/>
    <col min="1542" max="1547" width="0" style="189" hidden="1" customWidth="1"/>
    <col min="1548" max="1548" width="8.42578125" style="189" customWidth="1"/>
    <col min="1549" max="1787" width="11.42578125" style="189"/>
    <col min="1788" max="1788" width="18.140625" style="189" customWidth="1"/>
    <col min="1789" max="1790" width="8.42578125" style="189" bestFit="1" customWidth="1"/>
    <col min="1791" max="1792" width="8.42578125" style="189" customWidth="1"/>
    <col min="1793" max="1793" width="9.140625" style="189" bestFit="1" customWidth="1"/>
    <col min="1794" max="1794" width="8.28515625" style="189" bestFit="1" customWidth="1"/>
    <col min="1795" max="1797" width="8.28515625" style="189" customWidth="1"/>
    <col min="1798" max="1803" width="0" style="189" hidden="1" customWidth="1"/>
    <col min="1804" max="1804" width="8.42578125" style="189" customWidth="1"/>
    <col min="1805" max="2043" width="11.42578125" style="189"/>
    <col min="2044" max="2044" width="18.140625" style="189" customWidth="1"/>
    <col min="2045" max="2046" width="8.42578125" style="189" bestFit="1" customWidth="1"/>
    <col min="2047" max="2048" width="8.42578125" style="189" customWidth="1"/>
    <col min="2049" max="2049" width="9.140625" style="189" bestFit="1" customWidth="1"/>
    <col min="2050" max="2050" width="8.28515625" style="189" bestFit="1" customWidth="1"/>
    <col min="2051" max="2053" width="8.28515625" style="189" customWidth="1"/>
    <col min="2054" max="2059" width="0" style="189" hidden="1" customWidth="1"/>
    <col min="2060" max="2060" width="8.42578125" style="189" customWidth="1"/>
    <col min="2061" max="2299" width="11.42578125" style="189"/>
    <col min="2300" max="2300" width="18.140625" style="189" customWidth="1"/>
    <col min="2301" max="2302" width="8.42578125" style="189" bestFit="1" customWidth="1"/>
    <col min="2303" max="2304" width="8.42578125" style="189" customWidth="1"/>
    <col min="2305" max="2305" width="9.140625" style="189" bestFit="1" customWidth="1"/>
    <col min="2306" max="2306" width="8.28515625" style="189" bestFit="1" customWidth="1"/>
    <col min="2307" max="2309" width="8.28515625" style="189" customWidth="1"/>
    <col min="2310" max="2315" width="0" style="189" hidden="1" customWidth="1"/>
    <col min="2316" max="2316" width="8.42578125" style="189" customWidth="1"/>
    <col min="2317" max="2555" width="11.42578125" style="189"/>
    <col min="2556" max="2556" width="18.140625" style="189" customWidth="1"/>
    <col min="2557" max="2558" width="8.42578125" style="189" bestFit="1" customWidth="1"/>
    <col min="2559" max="2560" width="8.42578125" style="189" customWidth="1"/>
    <col min="2561" max="2561" width="9.140625" style="189" bestFit="1" customWidth="1"/>
    <col min="2562" max="2562" width="8.28515625" style="189" bestFit="1" customWidth="1"/>
    <col min="2563" max="2565" width="8.28515625" style="189" customWidth="1"/>
    <col min="2566" max="2571" width="0" style="189" hidden="1" customWidth="1"/>
    <col min="2572" max="2572" width="8.42578125" style="189" customWidth="1"/>
    <col min="2573" max="2811" width="11.42578125" style="189"/>
    <col min="2812" max="2812" width="18.140625" style="189" customWidth="1"/>
    <col min="2813" max="2814" width="8.42578125" style="189" bestFit="1" customWidth="1"/>
    <col min="2815" max="2816" width="8.42578125" style="189" customWidth="1"/>
    <col min="2817" max="2817" width="9.140625" style="189" bestFit="1" customWidth="1"/>
    <col min="2818" max="2818" width="8.28515625" style="189" bestFit="1" customWidth="1"/>
    <col min="2819" max="2821" width="8.28515625" style="189" customWidth="1"/>
    <col min="2822" max="2827" width="0" style="189" hidden="1" customWidth="1"/>
    <col min="2828" max="2828" width="8.42578125" style="189" customWidth="1"/>
    <col min="2829" max="3067" width="11.42578125" style="189"/>
    <col min="3068" max="3068" width="18.140625" style="189" customWidth="1"/>
    <col min="3069" max="3070" width="8.42578125" style="189" bestFit="1" customWidth="1"/>
    <col min="3071" max="3072" width="8.42578125" style="189" customWidth="1"/>
    <col min="3073" max="3073" width="9.140625" style="189" bestFit="1" customWidth="1"/>
    <col min="3074" max="3074" width="8.28515625" style="189" bestFit="1" customWidth="1"/>
    <col min="3075" max="3077" width="8.28515625" style="189" customWidth="1"/>
    <col min="3078" max="3083" width="0" style="189" hidden="1" customWidth="1"/>
    <col min="3084" max="3084" width="8.42578125" style="189" customWidth="1"/>
    <col min="3085" max="3323" width="11.42578125" style="189"/>
    <col min="3324" max="3324" width="18.140625" style="189" customWidth="1"/>
    <col min="3325" max="3326" width="8.42578125" style="189" bestFit="1" customWidth="1"/>
    <col min="3327" max="3328" width="8.42578125" style="189" customWidth="1"/>
    <col min="3329" max="3329" width="9.140625" style="189" bestFit="1" customWidth="1"/>
    <col min="3330" max="3330" width="8.28515625" style="189" bestFit="1" customWidth="1"/>
    <col min="3331" max="3333" width="8.28515625" style="189" customWidth="1"/>
    <col min="3334" max="3339" width="0" style="189" hidden="1" customWidth="1"/>
    <col min="3340" max="3340" width="8.42578125" style="189" customWidth="1"/>
    <col min="3341" max="3579" width="11.42578125" style="189"/>
    <col min="3580" max="3580" width="18.140625" style="189" customWidth="1"/>
    <col min="3581" max="3582" width="8.42578125" style="189" bestFit="1" customWidth="1"/>
    <col min="3583" max="3584" width="8.42578125" style="189" customWidth="1"/>
    <col min="3585" max="3585" width="9.140625" style="189" bestFit="1" customWidth="1"/>
    <col min="3586" max="3586" width="8.28515625" style="189" bestFit="1" customWidth="1"/>
    <col min="3587" max="3589" width="8.28515625" style="189" customWidth="1"/>
    <col min="3590" max="3595" width="0" style="189" hidden="1" customWidth="1"/>
    <col min="3596" max="3596" width="8.42578125" style="189" customWidth="1"/>
    <col min="3597" max="3835" width="11.42578125" style="189"/>
    <col min="3836" max="3836" width="18.140625" style="189" customWidth="1"/>
    <col min="3837" max="3838" width="8.42578125" style="189" bestFit="1" customWidth="1"/>
    <col min="3839" max="3840" width="8.42578125" style="189" customWidth="1"/>
    <col min="3841" max="3841" width="9.140625" style="189" bestFit="1" customWidth="1"/>
    <col min="3842" max="3842" width="8.28515625" style="189" bestFit="1" customWidth="1"/>
    <col min="3843" max="3845" width="8.28515625" style="189" customWidth="1"/>
    <col min="3846" max="3851" width="0" style="189" hidden="1" customWidth="1"/>
    <col min="3852" max="3852" width="8.42578125" style="189" customWidth="1"/>
    <col min="3853" max="4091" width="11.42578125" style="189"/>
    <col min="4092" max="4092" width="18.140625" style="189" customWidth="1"/>
    <col min="4093" max="4094" width="8.42578125" style="189" bestFit="1" customWidth="1"/>
    <col min="4095" max="4096" width="8.42578125" style="189" customWidth="1"/>
    <col min="4097" max="4097" width="9.140625" style="189" bestFit="1" customWidth="1"/>
    <col min="4098" max="4098" width="8.28515625" style="189" bestFit="1" customWidth="1"/>
    <col min="4099" max="4101" width="8.28515625" style="189" customWidth="1"/>
    <col min="4102" max="4107" width="0" style="189" hidden="1" customWidth="1"/>
    <col min="4108" max="4108" width="8.42578125" style="189" customWidth="1"/>
    <col min="4109" max="4347" width="11.42578125" style="189"/>
    <col min="4348" max="4348" width="18.140625" style="189" customWidth="1"/>
    <col min="4349" max="4350" width="8.42578125" style="189" bestFit="1" customWidth="1"/>
    <col min="4351" max="4352" width="8.42578125" style="189" customWidth="1"/>
    <col min="4353" max="4353" width="9.140625" style="189" bestFit="1" customWidth="1"/>
    <col min="4354" max="4354" width="8.28515625" style="189" bestFit="1" customWidth="1"/>
    <col min="4355" max="4357" width="8.28515625" style="189" customWidth="1"/>
    <col min="4358" max="4363" width="0" style="189" hidden="1" customWidth="1"/>
    <col min="4364" max="4364" width="8.42578125" style="189" customWidth="1"/>
    <col min="4365" max="4603" width="11.42578125" style="189"/>
    <col min="4604" max="4604" width="18.140625" style="189" customWidth="1"/>
    <col min="4605" max="4606" width="8.42578125" style="189" bestFit="1" customWidth="1"/>
    <col min="4607" max="4608" width="8.42578125" style="189" customWidth="1"/>
    <col min="4609" max="4609" width="9.140625" style="189" bestFit="1" customWidth="1"/>
    <col min="4610" max="4610" width="8.28515625" style="189" bestFit="1" customWidth="1"/>
    <col min="4611" max="4613" width="8.28515625" style="189" customWidth="1"/>
    <col min="4614" max="4619" width="0" style="189" hidden="1" customWidth="1"/>
    <col min="4620" max="4620" width="8.42578125" style="189" customWidth="1"/>
    <col min="4621" max="4859" width="11.42578125" style="189"/>
    <col min="4860" max="4860" width="18.140625" style="189" customWidth="1"/>
    <col min="4861" max="4862" width="8.42578125" style="189" bestFit="1" customWidth="1"/>
    <col min="4863" max="4864" width="8.42578125" style="189" customWidth="1"/>
    <col min="4865" max="4865" width="9.140625" style="189" bestFit="1" customWidth="1"/>
    <col min="4866" max="4866" width="8.28515625" style="189" bestFit="1" customWidth="1"/>
    <col min="4867" max="4869" width="8.28515625" style="189" customWidth="1"/>
    <col min="4870" max="4875" width="0" style="189" hidden="1" customWidth="1"/>
    <col min="4876" max="4876" width="8.42578125" style="189" customWidth="1"/>
    <col min="4877" max="5115" width="11.42578125" style="189"/>
    <col min="5116" max="5116" width="18.140625" style="189" customWidth="1"/>
    <col min="5117" max="5118" width="8.42578125" style="189" bestFit="1" customWidth="1"/>
    <col min="5119" max="5120" width="8.42578125" style="189" customWidth="1"/>
    <col min="5121" max="5121" width="9.140625" style="189" bestFit="1" customWidth="1"/>
    <col min="5122" max="5122" width="8.28515625" style="189" bestFit="1" customWidth="1"/>
    <col min="5123" max="5125" width="8.28515625" style="189" customWidth="1"/>
    <col min="5126" max="5131" width="0" style="189" hidden="1" customWidth="1"/>
    <col min="5132" max="5132" width="8.42578125" style="189" customWidth="1"/>
    <col min="5133" max="5371" width="11.42578125" style="189"/>
    <col min="5372" max="5372" width="18.140625" style="189" customWidth="1"/>
    <col min="5373" max="5374" width="8.42578125" style="189" bestFit="1" customWidth="1"/>
    <col min="5375" max="5376" width="8.42578125" style="189" customWidth="1"/>
    <col min="5377" max="5377" width="9.140625" style="189" bestFit="1" customWidth="1"/>
    <col min="5378" max="5378" width="8.28515625" style="189" bestFit="1" customWidth="1"/>
    <col min="5379" max="5381" width="8.28515625" style="189" customWidth="1"/>
    <col min="5382" max="5387" width="0" style="189" hidden="1" customWidth="1"/>
    <col min="5388" max="5388" width="8.42578125" style="189" customWidth="1"/>
    <col min="5389" max="5627" width="11.42578125" style="189"/>
    <col min="5628" max="5628" width="18.140625" style="189" customWidth="1"/>
    <col min="5629" max="5630" width="8.42578125" style="189" bestFit="1" customWidth="1"/>
    <col min="5631" max="5632" width="8.42578125" style="189" customWidth="1"/>
    <col min="5633" max="5633" width="9.140625" style="189" bestFit="1" customWidth="1"/>
    <col min="5634" max="5634" width="8.28515625" style="189" bestFit="1" customWidth="1"/>
    <col min="5635" max="5637" width="8.28515625" style="189" customWidth="1"/>
    <col min="5638" max="5643" width="0" style="189" hidden="1" customWidth="1"/>
    <col min="5644" max="5644" width="8.42578125" style="189" customWidth="1"/>
    <col min="5645" max="5883" width="11.42578125" style="189"/>
    <col min="5884" max="5884" width="18.140625" style="189" customWidth="1"/>
    <col min="5885" max="5886" width="8.42578125" style="189" bestFit="1" customWidth="1"/>
    <col min="5887" max="5888" width="8.42578125" style="189" customWidth="1"/>
    <col min="5889" max="5889" width="9.140625" style="189" bestFit="1" customWidth="1"/>
    <col min="5890" max="5890" width="8.28515625" style="189" bestFit="1" customWidth="1"/>
    <col min="5891" max="5893" width="8.28515625" style="189" customWidth="1"/>
    <col min="5894" max="5899" width="0" style="189" hidden="1" customWidth="1"/>
    <col min="5900" max="5900" width="8.42578125" style="189" customWidth="1"/>
    <col min="5901" max="6139" width="11.42578125" style="189"/>
    <col min="6140" max="6140" width="18.140625" style="189" customWidth="1"/>
    <col min="6141" max="6142" width="8.42578125" style="189" bestFit="1" customWidth="1"/>
    <col min="6143" max="6144" width="8.42578125" style="189" customWidth="1"/>
    <col min="6145" max="6145" width="9.140625" style="189" bestFit="1" customWidth="1"/>
    <col min="6146" max="6146" width="8.28515625" style="189" bestFit="1" customWidth="1"/>
    <col min="6147" max="6149" width="8.28515625" style="189" customWidth="1"/>
    <col min="6150" max="6155" width="0" style="189" hidden="1" customWidth="1"/>
    <col min="6156" max="6156" width="8.42578125" style="189" customWidth="1"/>
    <col min="6157" max="6395" width="11.42578125" style="189"/>
    <col min="6396" max="6396" width="18.140625" style="189" customWidth="1"/>
    <col min="6397" max="6398" width="8.42578125" style="189" bestFit="1" customWidth="1"/>
    <col min="6399" max="6400" width="8.42578125" style="189" customWidth="1"/>
    <col min="6401" max="6401" width="9.140625" style="189" bestFit="1" customWidth="1"/>
    <col min="6402" max="6402" width="8.28515625" style="189" bestFit="1" customWidth="1"/>
    <col min="6403" max="6405" width="8.28515625" style="189" customWidth="1"/>
    <col min="6406" max="6411" width="0" style="189" hidden="1" customWidth="1"/>
    <col min="6412" max="6412" width="8.42578125" style="189" customWidth="1"/>
    <col min="6413" max="6651" width="11.42578125" style="189"/>
    <col min="6652" max="6652" width="18.140625" style="189" customWidth="1"/>
    <col min="6653" max="6654" width="8.42578125" style="189" bestFit="1" customWidth="1"/>
    <col min="6655" max="6656" width="8.42578125" style="189" customWidth="1"/>
    <col min="6657" max="6657" width="9.140625" style="189" bestFit="1" customWidth="1"/>
    <col min="6658" max="6658" width="8.28515625" style="189" bestFit="1" customWidth="1"/>
    <col min="6659" max="6661" width="8.28515625" style="189" customWidth="1"/>
    <col min="6662" max="6667" width="0" style="189" hidden="1" customWidth="1"/>
    <col min="6668" max="6668" width="8.42578125" style="189" customWidth="1"/>
    <col min="6669" max="6907" width="11.42578125" style="189"/>
    <col min="6908" max="6908" width="18.140625" style="189" customWidth="1"/>
    <col min="6909" max="6910" width="8.42578125" style="189" bestFit="1" customWidth="1"/>
    <col min="6911" max="6912" width="8.42578125" style="189" customWidth="1"/>
    <col min="6913" max="6913" width="9.140625" style="189" bestFit="1" customWidth="1"/>
    <col min="6914" max="6914" width="8.28515625" style="189" bestFit="1" customWidth="1"/>
    <col min="6915" max="6917" width="8.28515625" style="189" customWidth="1"/>
    <col min="6918" max="6923" width="0" style="189" hidden="1" customWidth="1"/>
    <col min="6924" max="6924" width="8.42578125" style="189" customWidth="1"/>
    <col min="6925" max="7163" width="11.42578125" style="189"/>
    <col min="7164" max="7164" width="18.140625" style="189" customWidth="1"/>
    <col min="7165" max="7166" width="8.42578125" style="189" bestFit="1" customWidth="1"/>
    <col min="7167" max="7168" width="8.42578125" style="189" customWidth="1"/>
    <col min="7169" max="7169" width="9.140625" style="189" bestFit="1" customWidth="1"/>
    <col min="7170" max="7170" width="8.28515625" style="189" bestFit="1" customWidth="1"/>
    <col min="7171" max="7173" width="8.28515625" style="189" customWidth="1"/>
    <col min="7174" max="7179" width="0" style="189" hidden="1" customWidth="1"/>
    <col min="7180" max="7180" width="8.42578125" style="189" customWidth="1"/>
    <col min="7181" max="7419" width="11.42578125" style="189"/>
    <col min="7420" max="7420" width="18.140625" style="189" customWidth="1"/>
    <col min="7421" max="7422" width="8.42578125" style="189" bestFit="1" customWidth="1"/>
    <col min="7423" max="7424" width="8.42578125" style="189" customWidth="1"/>
    <col min="7425" max="7425" width="9.140625" style="189" bestFit="1" customWidth="1"/>
    <col min="7426" max="7426" width="8.28515625" style="189" bestFit="1" customWidth="1"/>
    <col min="7427" max="7429" width="8.28515625" style="189" customWidth="1"/>
    <col min="7430" max="7435" width="0" style="189" hidden="1" customWidth="1"/>
    <col min="7436" max="7436" width="8.42578125" style="189" customWidth="1"/>
    <col min="7437" max="7675" width="11.42578125" style="189"/>
    <col min="7676" max="7676" width="18.140625" style="189" customWidth="1"/>
    <col min="7677" max="7678" width="8.42578125" style="189" bestFit="1" customWidth="1"/>
    <col min="7679" max="7680" width="8.42578125" style="189" customWidth="1"/>
    <col min="7681" max="7681" width="9.140625" style="189" bestFit="1" customWidth="1"/>
    <col min="7682" max="7682" width="8.28515625" style="189" bestFit="1" customWidth="1"/>
    <col min="7683" max="7685" width="8.28515625" style="189" customWidth="1"/>
    <col min="7686" max="7691" width="0" style="189" hidden="1" customWidth="1"/>
    <col min="7692" max="7692" width="8.42578125" style="189" customWidth="1"/>
    <col min="7693" max="7931" width="11.42578125" style="189"/>
    <col min="7932" max="7932" width="18.140625" style="189" customWidth="1"/>
    <col min="7933" max="7934" width="8.42578125" style="189" bestFit="1" customWidth="1"/>
    <col min="7935" max="7936" width="8.42578125" style="189" customWidth="1"/>
    <col min="7937" max="7937" width="9.140625" style="189" bestFit="1" customWidth="1"/>
    <col min="7938" max="7938" width="8.28515625" style="189" bestFit="1" customWidth="1"/>
    <col min="7939" max="7941" width="8.28515625" style="189" customWidth="1"/>
    <col min="7942" max="7947" width="0" style="189" hidden="1" customWidth="1"/>
    <col min="7948" max="7948" width="8.42578125" style="189" customWidth="1"/>
    <col min="7949" max="8187" width="11.42578125" style="189"/>
    <col min="8188" max="8188" width="18.140625" style="189" customWidth="1"/>
    <col min="8189" max="8190" width="8.42578125" style="189" bestFit="1" customWidth="1"/>
    <col min="8191" max="8192" width="8.42578125" style="189" customWidth="1"/>
    <col min="8193" max="8193" width="9.140625" style="189" bestFit="1" customWidth="1"/>
    <col min="8194" max="8194" width="8.28515625" style="189" bestFit="1" customWidth="1"/>
    <col min="8195" max="8197" width="8.28515625" style="189" customWidth="1"/>
    <col min="8198" max="8203" width="0" style="189" hidden="1" customWidth="1"/>
    <col min="8204" max="8204" width="8.42578125" style="189" customWidth="1"/>
    <col min="8205" max="8443" width="11.42578125" style="189"/>
    <col min="8444" max="8444" width="18.140625" style="189" customWidth="1"/>
    <col min="8445" max="8446" width="8.42578125" style="189" bestFit="1" customWidth="1"/>
    <col min="8447" max="8448" width="8.42578125" style="189" customWidth="1"/>
    <col min="8449" max="8449" width="9.140625" style="189" bestFit="1" customWidth="1"/>
    <col min="8450" max="8450" width="8.28515625" style="189" bestFit="1" customWidth="1"/>
    <col min="8451" max="8453" width="8.28515625" style="189" customWidth="1"/>
    <col min="8454" max="8459" width="0" style="189" hidden="1" customWidth="1"/>
    <col min="8460" max="8460" width="8.42578125" style="189" customWidth="1"/>
    <col min="8461" max="8699" width="11.42578125" style="189"/>
    <col min="8700" max="8700" width="18.140625" style="189" customWidth="1"/>
    <col min="8701" max="8702" width="8.42578125" style="189" bestFit="1" customWidth="1"/>
    <col min="8703" max="8704" width="8.42578125" style="189" customWidth="1"/>
    <col min="8705" max="8705" width="9.140625" style="189" bestFit="1" customWidth="1"/>
    <col min="8706" max="8706" width="8.28515625" style="189" bestFit="1" customWidth="1"/>
    <col min="8707" max="8709" width="8.28515625" style="189" customWidth="1"/>
    <col min="8710" max="8715" width="0" style="189" hidden="1" customWidth="1"/>
    <col min="8716" max="8716" width="8.42578125" style="189" customWidth="1"/>
    <col min="8717" max="8955" width="11.42578125" style="189"/>
    <col min="8956" max="8956" width="18.140625" style="189" customWidth="1"/>
    <col min="8957" max="8958" width="8.42578125" style="189" bestFit="1" customWidth="1"/>
    <col min="8959" max="8960" width="8.42578125" style="189" customWidth="1"/>
    <col min="8961" max="8961" width="9.140625" style="189" bestFit="1" customWidth="1"/>
    <col min="8962" max="8962" width="8.28515625" style="189" bestFit="1" customWidth="1"/>
    <col min="8963" max="8965" width="8.28515625" style="189" customWidth="1"/>
    <col min="8966" max="8971" width="0" style="189" hidden="1" customWidth="1"/>
    <col min="8972" max="8972" width="8.42578125" style="189" customWidth="1"/>
    <col min="8973" max="9211" width="11.42578125" style="189"/>
    <col min="9212" max="9212" width="18.140625" style="189" customWidth="1"/>
    <col min="9213" max="9214" width="8.42578125" style="189" bestFit="1" customWidth="1"/>
    <col min="9215" max="9216" width="8.42578125" style="189" customWidth="1"/>
    <col min="9217" max="9217" width="9.140625" style="189" bestFit="1" customWidth="1"/>
    <col min="9218" max="9218" width="8.28515625" style="189" bestFit="1" customWidth="1"/>
    <col min="9219" max="9221" width="8.28515625" style="189" customWidth="1"/>
    <col min="9222" max="9227" width="0" style="189" hidden="1" customWidth="1"/>
    <col min="9228" max="9228" width="8.42578125" style="189" customWidth="1"/>
    <col min="9229" max="9467" width="11.42578125" style="189"/>
    <col min="9468" max="9468" width="18.140625" style="189" customWidth="1"/>
    <col min="9469" max="9470" width="8.42578125" style="189" bestFit="1" customWidth="1"/>
    <col min="9471" max="9472" width="8.42578125" style="189" customWidth="1"/>
    <col min="9473" max="9473" width="9.140625" style="189" bestFit="1" customWidth="1"/>
    <col min="9474" max="9474" width="8.28515625" style="189" bestFit="1" customWidth="1"/>
    <col min="9475" max="9477" width="8.28515625" style="189" customWidth="1"/>
    <col min="9478" max="9483" width="0" style="189" hidden="1" customWidth="1"/>
    <col min="9484" max="9484" width="8.42578125" style="189" customWidth="1"/>
    <col min="9485" max="9723" width="11.42578125" style="189"/>
    <col min="9724" max="9724" width="18.140625" style="189" customWidth="1"/>
    <col min="9725" max="9726" width="8.42578125" style="189" bestFit="1" customWidth="1"/>
    <col min="9727" max="9728" width="8.42578125" style="189" customWidth="1"/>
    <col min="9729" max="9729" width="9.140625" style="189" bestFit="1" customWidth="1"/>
    <col min="9730" max="9730" width="8.28515625" style="189" bestFit="1" customWidth="1"/>
    <col min="9731" max="9733" width="8.28515625" style="189" customWidth="1"/>
    <col min="9734" max="9739" width="0" style="189" hidden="1" customWidth="1"/>
    <col min="9740" max="9740" width="8.42578125" style="189" customWidth="1"/>
    <col min="9741" max="9979" width="11.42578125" style="189"/>
    <col min="9980" max="9980" width="18.140625" style="189" customWidth="1"/>
    <col min="9981" max="9982" width="8.42578125" style="189" bestFit="1" customWidth="1"/>
    <col min="9983" max="9984" width="8.42578125" style="189" customWidth="1"/>
    <col min="9985" max="9985" width="9.140625" style="189" bestFit="1" customWidth="1"/>
    <col min="9986" max="9986" width="8.28515625" style="189" bestFit="1" customWidth="1"/>
    <col min="9987" max="9989" width="8.28515625" style="189" customWidth="1"/>
    <col min="9990" max="9995" width="0" style="189" hidden="1" customWidth="1"/>
    <col min="9996" max="9996" width="8.42578125" style="189" customWidth="1"/>
    <col min="9997" max="10235" width="11.42578125" style="189"/>
    <col min="10236" max="10236" width="18.140625" style="189" customWidth="1"/>
    <col min="10237" max="10238" width="8.42578125" style="189" bestFit="1" customWidth="1"/>
    <col min="10239" max="10240" width="8.42578125" style="189" customWidth="1"/>
    <col min="10241" max="10241" width="9.140625" style="189" bestFit="1" customWidth="1"/>
    <col min="10242" max="10242" width="8.28515625" style="189" bestFit="1" customWidth="1"/>
    <col min="10243" max="10245" width="8.28515625" style="189" customWidth="1"/>
    <col min="10246" max="10251" width="0" style="189" hidden="1" customWidth="1"/>
    <col min="10252" max="10252" width="8.42578125" style="189" customWidth="1"/>
    <col min="10253" max="10491" width="11.42578125" style="189"/>
    <col min="10492" max="10492" width="18.140625" style="189" customWidth="1"/>
    <col min="10493" max="10494" width="8.42578125" style="189" bestFit="1" customWidth="1"/>
    <col min="10495" max="10496" width="8.42578125" style="189" customWidth="1"/>
    <col min="10497" max="10497" width="9.140625" style="189" bestFit="1" customWidth="1"/>
    <col min="10498" max="10498" width="8.28515625" style="189" bestFit="1" customWidth="1"/>
    <col min="10499" max="10501" width="8.28515625" style="189" customWidth="1"/>
    <col min="10502" max="10507" width="0" style="189" hidden="1" customWidth="1"/>
    <col min="10508" max="10508" width="8.42578125" style="189" customWidth="1"/>
    <col min="10509" max="10747" width="11.42578125" style="189"/>
    <col min="10748" max="10748" width="18.140625" style="189" customWidth="1"/>
    <col min="10749" max="10750" width="8.42578125" style="189" bestFit="1" customWidth="1"/>
    <col min="10751" max="10752" width="8.42578125" style="189" customWidth="1"/>
    <col min="10753" max="10753" width="9.140625" style="189" bestFit="1" customWidth="1"/>
    <col min="10754" max="10754" width="8.28515625" style="189" bestFit="1" customWidth="1"/>
    <col min="10755" max="10757" width="8.28515625" style="189" customWidth="1"/>
    <col min="10758" max="10763" width="0" style="189" hidden="1" customWidth="1"/>
    <col min="10764" max="10764" width="8.42578125" style="189" customWidth="1"/>
    <col min="10765" max="11003" width="11.42578125" style="189"/>
    <col min="11004" max="11004" width="18.140625" style="189" customWidth="1"/>
    <col min="11005" max="11006" width="8.42578125" style="189" bestFit="1" customWidth="1"/>
    <col min="11007" max="11008" width="8.42578125" style="189" customWidth="1"/>
    <col min="11009" max="11009" width="9.140625" style="189" bestFit="1" customWidth="1"/>
    <col min="11010" max="11010" width="8.28515625" style="189" bestFit="1" customWidth="1"/>
    <col min="11011" max="11013" width="8.28515625" style="189" customWidth="1"/>
    <col min="11014" max="11019" width="0" style="189" hidden="1" customWidth="1"/>
    <col min="11020" max="11020" width="8.42578125" style="189" customWidth="1"/>
    <col min="11021" max="11259" width="11.42578125" style="189"/>
    <col min="11260" max="11260" width="18.140625" style="189" customWidth="1"/>
    <col min="11261" max="11262" width="8.42578125" style="189" bestFit="1" customWidth="1"/>
    <col min="11263" max="11264" width="8.42578125" style="189" customWidth="1"/>
    <col min="11265" max="11265" width="9.140625" style="189" bestFit="1" customWidth="1"/>
    <col min="11266" max="11266" width="8.28515625" style="189" bestFit="1" customWidth="1"/>
    <col min="11267" max="11269" width="8.28515625" style="189" customWidth="1"/>
    <col min="11270" max="11275" width="0" style="189" hidden="1" customWidth="1"/>
    <col min="11276" max="11276" width="8.42578125" style="189" customWidth="1"/>
    <col min="11277" max="11515" width="11.42578125" style="189"/>
    <col min="11516" max="11516" width="18.140625" style="189" customWidth="1"/>
    <col min="11517" max="11518" width="8.42578125" style="189" bestFit="1" customWidth="1"/>
    <col min="11519" max="11520" width="8.42578125" style="189" customWidth="1"/>
    <col min="11521" max="11521" width="9.140625" style="189" bestFit="1" customWidth="1"/>
    <col min="11522" max="11522" width="8.28515625" style="189" bestFit="1" customWidth="1"/>
    <col min="11523" max="11525" width="8.28515625" style="189" customWidth="1"/>
    <col min="11526" max="11531" width="0" style="189" hidden="1" customWidth="1"/>
    <col min="11532" max="11532" width="8.42578125" style="189" customWidth="1"/>
    <col min="11533" max="11771" width="11.42578125" style="189"/>
    <col min="11772" max="11772" width="18.140625" style="189" customWidth="1"/>
    <col min="11773" max="11774" width="8.42578125" style="189" bestFit="1" customWidth="1"/>
    <col min="11775" max="11776" width="8.42578125" style="189" customWidth="1"/>
    <col min="11777" max="11777" width="9.140625" style="189" bestFit="1" customWidth="1"/>
    <col min="11778" max="11778" width="8.28515625" style="189" bestFit="1" customWidth="1"/>
    <col min="11779" max="11781" width="8.28515625" style="189" customWidth="1"/>
    <col min="11782" max="11787" width="0" style="189" hidden="1" customWidth="1"/>
    <col min="11788" max="11788" width="8.42578125" style="189" customWidth="1"/>
    <col min="11789" max="12027" width="11.42578125" style="189"/>
    <col min="12028" max="12028" width="18.140625" style="189" customWidth="1"/>
    <col min="12029" max="12030" width="8.42578125" style="189" bestFit="1" customWidth="1"/>
    <col min="12031" max="12032" width="8.42578125" style="189" customWidth="1"/>
    <col min="12033" max="12033" width="9.140625" style="189" bestFit="1" customWidth="1"/>
    <col min="12034" max="12034" width="8.28515625" style="189" bestFit="1" customWidth="1"/>
    <col min="12035" max="12037" width="8.28515625" style="189" customWidth="1"/>
    <col min="12038" max="12043" width="0" style="189" hidden="1" customWidth="1"/>
    <col min="12044" max="12044" width="8.42578125" style="189" customWidth="1"/>
    <col min="12045" max="12283" width="11.42578125" style="189"/>
    <col min="12284" max="12284" width="18.140625" style="189" customWidth="1"/>
    <col min="12285" max="12286" width="8.42578125" style="189" bestFit="1" customWidth="1"/>
    <col min="12287" max="12288" width="8.42578125" style="189" customWidth="1"/>
    <col min="12289" max="12289" width="9.140625" style="189" bestFit="1" customWidth="1"/>
    <col min="12290" max="12290" width="8.28515625" style="189" bestFit="1" customWidth="1"/>
    <col min="12291" max="12293" width="8.28515625" style="189" customWidth="1"/>
    <col min="12294" max="12299" width="0" style="189" hidden="1" customWidth="1"/>
    <col min="12300" max="12300" width="8.42578125" style="189" customWidth="1"/>
    <col min="12301" max="12539" width="11.42578125" style="189"/>
    <col min="12540" max="12540" width="18.140625" style="189" customWidth="1"/>
    <col min="12541" max="12542" width="8.42578125" style="189" bestFit="1" customWidth="1"/>
    <col min="12543" max="12544" width="8.42578125" style="189" customWidth="1"/>
    <col min="12545" max="12545" width="9.140625" style="189" bestFit="1" customWidth="1"/>
    <col min="12546" max="12546" width="8.28515625" style="189" bestFit="1" customWidth="1"/>
    <col min="12547" max="12549" width="8.28515625" style="189" customWidth="1"/>
    <col min="12550" max="12555" width="0" style="189" hidden="1" customWidth="1"/>
    <col min="12556" max="12556" width="8.42578125" style="189" customWidth="1"/>
    <col min="12557" max="12795" width="11.42578125" style="189"/>
    <col min="12796" max="12796" width="18.140625" style="189" customWidth="1"/>
    <col min="12797" max="12798" width="8.42578125" style="189" bestFit="1" customWidth="1"/>
    <col min="12799" max="12800" width="8.42578125" style="189" customWidth="1"/>
    <col min="12801" max="12801" width="9.140625" style="189" bestFit="1" customWidth="1"/>
    <col min="12802" max="12802" width="8.28515625" style="189" bestFit="1" customWidth="1"/>
    <col min="12803" max="12805" width="8.28515625" style="189" customWidth="1"/>
    <col min="12806" max="12811" width="0" style="189" hidden="1" customWidth="1"/>
    <col min="12812" max="12812" width="8.42578125" style="189" customWidth="1"/>
    <col min="12813" max="13051" width="11.42578125" style="189"/>
    <col min="13052" max="13052" width="18.140625" style="189" customWidth="1"/>
    <col min="13053" max="13054" width="8.42578125" style="189" bestFit="1" customWidth="1"/>
    <col min="13055" max="13056" width="8.42578125" style="189" customWidth="1"/>
    <col min="13057" max="13057" width="9.140625" style="189" bestFit="1" customWidth="1"/>
    <col min="13058" max="13058" width="8.28515625" style="189" bestFit="1" customWidth="1"/>
    <col min="13059" max="13061" width="8.28515625" style="189" customWidth="1"/>
    <col min="13062" max="13067" width="0" style="189" hidden="1" customWidth="1"/>
    <col min="13068" max="13068" width="8.42578125" style="189" customWidth="1"/>
    <col min="13069" max="13307" width="11.42578125" style="189"/>
    <col min="13308" max="13308" width="18.140625" style="189" customWidth="1"/>
    <col min="13309" max="13310" width="8.42578125" style="189" bestFit="1" customWidth="1"/>
    <col min="13311" max="13312" width="8.42578125" style="189" customWidth="1"/>
    <col min="13313" max="13313" width="9.140625" style="189" bestFit="1" customWidth="1"/>
    <col min="13314" max="13314" width="8.28515625" style="189" bestFit="1" customWidth="1"/>
    <col min="13315" max="13317" width="8.28515625" style="189" customWidth="1"/>
    <col min="13318" max="13323" width="0" style="189" hidden="1" customWidth="1"/>
    <col min="13324" max="13324" width="8.42578125" style="189" customWidth="1"/>
    <col min="13325" max="13563" width="11.42578125" style="189"/>
    <col min="13564" max="13564" width="18.140625" style="189" customWidth="1"/>
    <col min="13565" max="13566" width="8.42578125" style="189" bestFit="1" customWidth="1"/>
    <col min="13567" max="13568" width="8.42578125" style="189" customWidth="1"/>
    <col min="13569" max="13569" width="9.140625" style="189" bestFit="1" customWidth="1"/>
    <col min="13570" max="13570" width="8.28515625" style="189" bestFit="1" customWidth="1"/>
    <col min="13571" max="13573" width="8.28515625" style="189" customWidth="1"/>
    <col min="13574" max="13579" width="0" style="189" hidden="1" customWidth="1"/>
    <col min="13580" max="13580" width="8.42578125" style="189" customWidth="1"/>
    <col min="13581" max="13819" width="11.42578125" style="189"/>
    <col min="13820" max="13820" width="18.140625" style="189" customWidth="1"/>
    <col min="13821" max="13822" width="8.42578125" style="189" bestFit="1" customWidth="1"/>
    <col min="13823" max="13824" width="8.42578125" style="189" customWidth="1"/>
    <col min="13825" max="13825" width="9.140625" style="189" bestFit="1" customWidth="1"/>
    <col min="13826" max="13826" width="8.28515625" style="189" bestFit="1" customWidth="1"/>
    <col min="13827" max="13829" width="8.28515625" style="189" customWidth="1"/>
    <col min="13830" max="13835" width="0" style="189" hidden="1" customWidth="1"/>
    <col min="13836" max="13836" width="8.42578125" style="189" customWidth="1"/>
    <col min="13837" max="14075" width="11.42578125" style="189"/>
    <col min="14076" max="14076" width="18.140625" style="189" customWidth="1"/>
    <col min="14077" max="14078" width="8.42578125" style="189" bestFit="1" customWidth="1"/>
    <col min="14079" max="14080" width="8.42578125" style="189" customWidth="1"/>
    <col min="14081" max="14081" width="9.140625" style="189" bestFit="1" customWidth="1"/>
    <col min="14082" max="14082" width="8.28515625" style="189" bestFit="1" customWidth="1"/>
    <col min="14083" max="14085" width="8.28515625" style="189" customWidth="1"/>
    <col min="14086" max="14091" width="0" style="189" hidden="1" customWidth="1"/>
    <col min="14092" max="14092" width="8.42578125" style="189" customWidth="1"/>
    <col min="14093" max="14331" width="11.42578125" style="189"/>
    <col min="14332" max="14332" width="18.140625" style="189" customWidth="1"/>
    <col min="14333" max="14334" width="8.42578125" style="189" bestFit="1" customWidth="1"/>
    <col min="14335" max="14336" width="8.42578125" style="189" customWidth="1"/>
    <col min="14337" max="14337" width="9.140625" style="189" bestFit="1" customWidth="1"/>
    <col min="14338" max="14338" width="8.28515625" style="189" bestFit="1" customWidth="1"/>
    <col min="14339" max="14341" width="8.28515625" style="189" customWidth="1"/>
    <col min="14342" max="14347" width="0" style="189" hidden="1" customWidth="1"/>
    <col min="14348" max="14348" width="8.42578125" style="189" customWidth="1"/>
    <col min="14349" max="14587" width="11.42578125" style="189"/>
    <col min="14588" max="14588" width="18.140625" style="189" customWidth="1"/>
    <col min="14589" max="14590" width="8.42578125" style="189" bestFit="1" customWidth="1"/>
    <col min="14591" max="14592" width="8.42578125" style="189" customWidth="1"/>
    <col min="14593" max="14593" width="9.140625" style="189" bestFit="1" customWidth="1"/>
    <col min="14594" max="14594" width="8.28515625" style="189" bestFit="1" customWidth="1"/>
    <col min="14595" max="14597" width="8.28515625" style="189" customWidth="1"/>
    <col min="14598" max="14603" width="0" style="189" hidden="1" customWidth="1"/>
    <col min="14604" max="14604" width="8.42578125" style="189" customWidth="1"/>
    <col min="14605" max="14843" width="11.42578125" style="189"/>
    <col min="14844" max="14844" width="18.140625" style="189" customWidth="1"/>
    <col min="14845" max="14846" width="8.42578125" style="189" bestFit="1" customWidth="1"/>
    <col min="14847" max="14848" width="8.42578125" style="189" customWidth="1"/>
    <col min="14849" max="14849" width="9.140625" style="189" bestFit="1" customWidth="1"/>
    <col min="14850" max="14850" width="8.28515625" style="189" bestFit="1" customWidth="1"/>
    <col min="14851" max="14853" width="8.28515625" style="189" customWidth="1"/>
    <col min="14854" max="14859" width="0" style="189" hidden="1" customWidth="1"/>
    <col min="14860" max="14860" width="8.42578125" style="189" customWidth="1"/>
    <col min="14861" max="15099" width="11.42578125" style="189"/>
    <col min="15100" max="15100" width="18.140625" style="189" customWidth="1"/>
    <col min="15101" max="15102" width="8.42578125" style="189" bestFit="1" customWidth="1"/>
    <col min="15103" max="15104" width="8.42578125" style="189" customWidth="1"/>
    <col min="15105" max="15105" width="9.140625" style="189" bestFit="1" customWidth="1"/>
    <col min="15106" max="15106" width="8.28515625" style="189" bestFit="1" customWidth="1"/>
    <col min="15107" max="15109" width="8.28515625" style="189" customWidth="1"/>
    <col min="15110" max="15115" width="0" style="189" hidden="1" customWidth="1"/>
    <col min="15116" max="15116" width="8.42578125" style="189" customWidth="1"/>
    <col min="15117" max="15355" width="11.42578125" style="189"/>
    <col min="15356" max="15356" width="18.140625" style="189" customWidth="1"/>
    <col min="15357" max="15358" width="8.42578125" style="189" bestFit="1" customWidth="1"/>
    <col min="15359" max="15360" width="8.42578125" style="189" customWidth="1"/>
    <col min="15361" max="15361" width="9.140625" style="189" bestFit="1" customWidth="1"/>
    <col min="15362" max="15362" width="8.28515625" style="189" bestFit="1" customWidth="1"/>
    <col min="15363" max="15365" width="8.28515625" style="189" customWidth="1"/>
    <col min="15366" max="15371" width="0" style="189" hidden="1" customWidth="1"/>
    <col min="15372" max="15372" width="8.42578125" style="189" customWidth="1"/>
    <col min="15373" max="15611" width="11.42578125" style="189"/>
    <col min="15612" max="15612" width="18.140625" style="189" customWidth="1"/>
    <col min="15613" max="15614" width="8.42578125" style="189" bestFit="1" customWidth="1"/>
    <col min="15615" max="15616" width="8.42578125" style="189" customWidth="1"/>
    <col min="15617" max="15617" width="9.140625" style="189" bestFit="1" customWidth="1"/>
    <col min="15618" max="15618" width="8.28515625" style="189" bestFit="1" customWidth="1"/>
    <col min="15619" max="15621" width="8.28515625" style="189" customWidth="1"/>
    <col min="15622" max="15627" width="0" style="189" hidden="1" customWidth="1"/>
    <col min="15628" max="15628" width="8.42578125" style="189" customWidth="1"/>
    <col min="15629" max="15867" width="11.42578125" style="189"/>
    <col min="15868" max="15868" width="18.140625" style="189" customWidth="1"/>
    <col min="15869" max="15870" width="8.42578125" style="189" bestFit="1" customWidth="1"/>
    <col min="15871" max="15872" width="8.42578125" style="189" customWidth="1"/>
    <col min="15873" max="15873" width="9.140625" style="189" bestFit="1" customWidth="1"/>
    <col min="15874" max="15874" width="8.28515625" style="189" bestFit="1" customWidth="1"/>
    <col min="15875" max="15877" width="8.28515625" style="189" customWidth="1"/>
    <col min="15878" max="15883" width="0" style="189" hidden="1" customWidth="1"/>
    <col min="15884" max="15884" width="8.42578125" style="189" customWidth="1"/>
    <col min="15885" max="16123" width="11.42578125" style="189"/>
    <col min="16124" max="16124" width="18.140625" style="189" customWidth="1"/>
    <col min="16125" max="16126" width="8.42578125" style="189" bestFit="1" customWidth="1"/>
    <col min="16127" max="16128" width="8.42578125" style="189" customWidth="1"/>
    <col min="16129" max="16129" width="9.140625" style="189" bestFit="1" customWidth="1"/>
    <col min="16130" max="16130" width="8.28515625" style="189" bestFit="1" customWidth="1"/>
    <col min="16131" max="16133" width="8.28515625" style="189" customWidth="1"/>
    <col min="16134" max="16139" width="0" style="189" hidden="1" customWidth="1"/>
    <col min="16140" max="16140" width="8.4257812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J3" s="374"/>
    </row>
    <row r="4" spans="1:16" s="190" customFormat="1" x14ac:dyDescent="0.2"/>
    <row r="5" spans="1:16" s="190" customFormat="1" ht="12.75" x14ac:dyDescent="0.2">
      <c r="B5" s="421" t="s">
        <v>111</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8"/>
    </row>
    <row r="7" spans="1:16" s="193" customFormat="1"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x14ac:dyDescent="0.2">
      <c r="B11" s="181" t="s">
        <v>368</v>
      </c>
      <c r="C11" s="181">
        <v>3693</v>
      </c>
      <c r="D11" s="181">
        <v>2313</v>
      </c>
      <c r="E11" s="181">
        <f>C11+D11</f>
        <v>6006</v>
      </c>
      <c r="F11" s="182">
        <f>E11/$E$23</f>
        <v>0.30527599878011591</v>
      </c>
      <c r="G11" s="181">
        <v>12046</v>
      </c>
      <c r="H11" s="181">
        <v>987</v>
      </c>
      <c r="I11" s="181">
        <f>G11+H11</f>
        <v>13033</v>
      </c>
      <c r="J11" s="182">
        <f>I11/$I$23</f>
        <v>0.39486759983033387</v>
      </c>
      <c r="K11" s="181">
        <f t="shared" ref="K11:K22" si="0">E11+I11</f>
        <v>19039</v>
      </c>
      <c r="P11" s="194"/>
    </row>
    <row r="12" spans="1:16" x14ac:dyDescent="0.2">
      <c r="B12" s="181" t="s">
        <v>369</v>
      </c>
      <c r="C12" s="181">
        <v>154</v>
      </c>
      <c r="D12" s="181">
        <v>123</v>
      </c>
      <c r="E12" s="181">
        <f t="shared" ref="E12:E22" si="1">C12+D12</f>
        <v>277</v>
      </c>
      <c r="F12" s="182">
        <f t="shared" ref="F12:F22" si="2">E12/$E$23</f>
        <v>1.4079495781234116E-2</v>
      </c>
      <c r="G12" s="181">
        <v>462</v>
      </c>
      <c r="H12" s="181">
        <v>40</v>
      </c>
      <c r="I12" s="181">
        <f t="shared" ref="I12:I22" si="3">G12+H12</f>
        <v>502</v>
      </c>
      <c r="J12" s="182">
        <f t="shared" ref="J12:J22" si="4">I12/$I$23</f>
        <v>1.520935587468945E-2</v>
      </c>
      <c r="K12" s="181">
        <f t="shared" si="0"/>
        <v>779</v>
      </c>
      <c r="P12" s="194"/>
    </row>
    <row r="13" spans="1:16" x14ac:dyDescent="0.2">
      <c r="B13" s="181" t="s">
        <v>370</v>
      </c>
      <c r="C13" s="181">
        <v>610</v>
      </c>
      <c r="D13" s="181">
        <v>441</v>
      </c>
      <c r="E13" s="181">
        <f t="shared" si="1"/>
        <v>1051</v>
      </c>
      <c r="F13" s="182">
        <f t="shared" si="2"/>
        <v>5.3420758361289011E-2</v>
      </c>
      <c r="G13" s="181">
        <v>1386</v>
      </c>
      <c r="H13" s="181">
        <v>160</v>
      </c>
      <c r="I13" s="181">
        <f t="shared" si="3"/>
        <v>1546</v>
      </c>
      <c r="J13" s="182">
        <f t="shared" si="4"/>
        <v>4.683996849057747E-2</v>
      </c>
      <c r="K13" s="181">
        <f t="shared" si="0"/>
        <v>2597</v>
      </c>
      <c r="P13" s="194"/>
    </row>
    <row r="14" spans="1:16" x14ac:dyDescent="0.2">
      <c r="B14" s="181" t="s">
        <v>62</v>
      </c>
      <c r="C14" s="181">
        <v>656</v>
      </c>
      <c r="D14" s="181">
        <v>486</v>
      </c>
      <c r="E14" s="181">
        <f t="shared" si="1"/>
        <v>1142</v>
      </c>
      <c r="F14" s="182">
        <f t="shared" si="2"/>
        <v>5.8046152282199857E-2</v>
      </c>
      <c r="G14" s="181">
        <v>1620</v>
      </c>
      <c r="H14" s="181">
        <v>149</v>
      </c>
      <c r="I14" s="181">
        <f t="shared" si="3"/>
        <v>1769</v>
      </c>
      <c r="J14" s="182">
        <f t="shared" si="4"/>
        <v>5.3596315821365814E-2</v>
      </c>
      <c r="K14" s="181">
        <f t="shared" si="0"/>
        <v>2911</v>
      </c>
      <c r="P14" s="194"/>
    </row>
    <row r="15" spans="1:16" x14ac:dyDescent="0.2">
      <c r="B15" s="181" t="s">
        <v>371</v>
      </c>
      <c r="C15" s="181">
        <v>227</v>
      </c>
      <c r="D15" s="181">
        <v>205</v>
      </c>
      <c r="E15" s="181">
        <f t="shared" si="1"/>
        <v>432</v>
      </c>
      <c r="F15" s="182">
        <f t="shared" si="2"/>
        <v>2.1957913998170174E-2</v>
      </c>
      <c r="G15" s="181">
        <v>662</v>
      </c>
      <c r="H15" s="181">
        <v>63</v>
      </c>
      <c r="I15" s="181">
        <f t="shared" si="3"/>
        <v>725</v>
      </c>
      <c r="J15" s="182">
        <f t="shared" si="4"/>
        <v>2.1965703205477791E-2</v>
      </c>
      <c r="K15" s="181">
        <f t="shared" si="0"/>
        <v>1157</v>
      </c>
      <c r="P15" s="194"/>
    </row>
    <row r="16" spans="1:16" ht="24" x14ac:dyDescent="0.2">
      <c r="B16" s="181" t="s">
        <v>372</v>
      </c>
      <c r="C16" s="181">
        <v>661</v>
      </c>
      <c r="D16" s="181">
        <v>522</v>
      </c>
      <c r="E16" s="181">
        <f t="shared" si="1"/>
        <v>1183</v>
      </c>
      <c r="F16" s="182">
        <f t="shared" si="2"/>
        <v>6.0130120971841006E-2</v>
      </c>
      <c r="G16" s="181">
        <v>1403</v>
      </c>
      <c r="H16" s="181">
        <v>211</v>
      </c>
      <c r="I16" s="181">
        <f t="shared" si="3"/>
        <v>1614</v>
      </c>
      <c r="J16" s="182">
        <f t="shared" si="4"/>
        <v>4.8900199963642976E-2</v>
      </c>
      <c r="K16" s="181">
        <f t="shared" si="0"/>
        <v>2797</v>
      </c>
      <c r="P16" s="194"/>
    </row>
    <row r="17" spans="2:16" x14ac:dyDescent="0.2">
      <c r="B17" s="181" t="s">
        <v>373</v>
      </c>
      <c r="C17" s="181">
        <v>770</v>
      </c>
      <c r="D17" s="181">
        <v>658</v>
      </c>
      <c r="E17" s="181">
        <f t="shared" si="1"/>
        <v>1428</v>
      </c>
      <c r="F17" s="182">
        <f t="shared" si="2"/>
        <v>7.2583104605062523E-2</v>
      </c>
      <c r="G17" s="181">
        <v>1939</v>
      </c>
      <c r="H17" s="181">
        <v>182</v>
      </c>
      <c r="I17" s="181">
        <f t="shared" si="3"/>
        <v>2121</v>
      </c>
      <c r="J17" s="182">
        <f t="shared" si="4"/>
        <v>6.4261043446646071E-2</v>
      </c>
      <c r="K17" s="181">
        <f t="shared" si="0"/>
        <v>3549</v>
      </c>
      <c r="P17" s="194"/>
    </row>
    <row r="18" spans="2:16" x14ac:dyDescent="0.2">
      <c r="B18" s="181" t="s">
        <v>374</v>
      </c>
      <c r="C18" s="181">
        <v>1324</v>
      </c>
      <c r="D18" s="181">
        <v>933</v>
      </c>
      <c r="E18" s="181">
        <f t="shared" si="1"/>
        <v>2257</v>
      </c>
      <c r="F18" s="182">
        <f t="shared" si="2"/>
        <v>0.11471993493951407</v>
      </c>
      <c r="G18" s="181">
        <v>2180</v>
      </c>
      <c r="H18" s="181">
        <v>297</v>
      </c>
      <c r="I18" s="181">
        <f t="shared" si="3"/>
        <v>2477</v>
      </c>
      <c r="J18" s="182">
        <f t="shared" si="4"/>
        <v>7.504696115857723E-2</v>
      </c>
      <c r="K18" s="181">
        <f t="shared" si="0"/>
        <v>4734</v>
      </c>
      <c r="P18" s="194"/>
    </row>
    <row r="19" spans="2:16" x14ac:dyDescent="0.2">
      <c r="B19" s="181" t="s">
        <v>375</v>
      </c>
      <c r="C19" s="181">
        <v>1342</v>
      </c>
      <c r="D19" s="181">
        <v>789</v>
      </c>
      <c r="E19" s="181">
        <f t="shared" si="1"/>
        <v>2131</v>
      </c>
      <c r="F19" s="182">
        <f t="shared" si="2"/>
        <v>0.10831554335671445</v>
      </c>
      <c r="G19" s="181">
        <v>3966</v>
      </c>
      <c r="H19" s="181">
        <v>360</v>
      </c>
      <c r="I19" s="181">
        <f t="shared" si="3"/>
        <v>4326</v>
      </c>
      <c r="J19" s="182">
        <f t="shared" si="4"/>
        <v>0.13106707871296128</v>
      </c>
      <c r="K19" s="181">
        <f t="shared" si="0"/>
        <v>6457</v>
      </c>
      <c r="P19" s="194"/>
    </row>
    <row r="20" spans="2:16" x14ac:dyDescent="0.2">
      <c r="B20" s="181" t="s">
        <v>376</v>
      </c>
      <c r="C20" s="181">
        <v>537</v>
      </c>
      <c r="D20" s="181">
        <v>345</v>
      </c>
      <c r="E20" s="181">
        <f t="shared" si="1"/>
        <v>882</v>
      </c>
      <c r="F20" s="182">
        <f t="shared" si="2"/>
        <v>4.483074107959744E-2</v>
      </c>
      <c r="G20" s="181">
        <v>885</v>
      </c>
      <c r="H20" s="181">
        <v>94</v>
      </c>
      <c r="I20" s="181">
        <f t="shared" si="3"/>
        <v>979</v>
      </c>
      <c r="J20" s="182">
        <f t="shared" si="4"/>
        <v>2.9661273707810701E-2</v>
      </c>
      <c r="K20" s="181">
        <f t="shared" si="0"/>
        <v>1861</v>
      </c>
      <c r="P20" s="194"/>
    </row>
    <row r="21" spans="2:16" x14ac:dyDescent="0.2">
      <c r="B21" s="181" t="s">
        <v>377</v>
      </c>
      <c r="C21" s="181">
        <v>413</v>
      </c>
      <c r="D21" s="181">
        <v>299</v>
      </c>
      <c r="E21" s="181">
        <f t="shared" si="1"/>
        <v>712</v>
      </c>
      <c r="F21" s="182">
        <f t="shared" si="2"/>
        <v>3.6189895293280469E-2</v>
      </c>
      <c r="G21" s="181">
        <v>617</v>
      </c>
      <c r="H21" s="181">
        <v>89</v>
      </c>
      <c r="I21" s="181">
        <f t="shared" si="3"/>
        <v>706</v>
      </c>
      <c r="J21" s="182">
        <f t="shared" si="4"/>
        <v>2.1390050293885961E-2</v>
      </c>
      <c r="K21" s="181">
        <f t="shared" si="0"/>
        <v>1418</v>
      </c>
      <c r="P21" s="194"/>
    </row>
    <row r="22" spans="2:16" x14ac:dyDescent="0.2">
      <c r="B22" s="181" t="s">
        <v>378</v>
      </c>
      <c r="C22" s="181">
        <v>1354</v>
      </c>
      <c r="D22" s="181">
        <v>819</v>
      </c>
      <c r="E22" s="181">
        <f t="shared" si="1"/>
        <v>2173</v>
      </c>
      <c r="F22" s="182">
        <f t="shared" si="2"/>
        <v>0.11045034055098099</v>
      </c>
      <c r="G22" s="181">
        <v>2884</v>
      </c>
      <c r="H22" s="181">
        <v>324</v>
      </c>
      <c r="I22" s="181">
        <f t="shared" si="3"/>
        <v>3208</v>
      </c>
      <c r="J22" s="182">
        <f t="shared" si="4"/>
        <v>9.7194449494031387E-2</v>
      </c>
      <c r="K22" s="181">
        <f t="shared" si="0"/>
        <v>5381</v>
      </c>
      <c r="P22" s="194"/>
    </row>
    <row r="23" spans="2:16" x14ac:dyDescent="0.2">
      <c r="B23" s="183" t="s">
        <v>66</v>
      </c>
      <c r="C23" s="181">
        <f t="shared" ref="C23:H23" si="5">SUM(C11:C22)</f>
        <v>11741</v>
      </c>
      <c r="D23" s="181">
        <f t="shared" si="5"/>
        <v>7933</v>
      </c>
      <c r="E23" s="183">
        <f t="shared" ref="E23" si="6">C23+D23</f>
        <v>19674</v>
      </c>
      <c r="F23" s="185">
        <f t="shared" ref="F23" si="7">E23/$E$23</f>
        <v>1</v>
      </c>
      <c r="G23" s="181">
        <f t="shared" si="5"/>
        <v>30050</v>
      </c>
      <c r="H23" s="181">
        <f t="shared" si="5"/>
        <v>2956</v>
      </c>
      <c r="I23" s="183">
        <f t="shared" ref="I23" si="8">G23+H23</f>
        <v>33006</v>
      </c>
      <c r="J23" s="185">
        <f t="shared" ref="J23" si="9">I23/$I$23</f>
        <v>1</v>
      </c>
      <c r="K23" s="183">
        <f t="shared" ref="K23:K24" si="10">E23+I23</f>
        <v>52680</v>
      </c>
      <c r="P23" s="194"/>
    </row>
    <row r="24" spans="2:16" ht="25.5" customHeight="1" x14ac:dyDescent="0.2">
      <c r="B24" s="195" t="s">
        <v>82</v>
      </c>
      <c r="C24" s="196">
        <f>+C23/$K$23</f>
        <v>0.22287395596051632</v>
      </c>
      <c r="D24" s="196">
        <f>+D23/$K$23</f>
        <v>0.15058845861807138</v>
      </c>
      <c r="E24" s="197">
        <f>C24+D24</f>
        <v>0.3734624145785877</v>
      </c>
      <c r="F24" s="197"/>
      <c r="G24" s="196">
        <f>+G23/$K$23</f>
        <v>0.57042520880789671</v>
      </c>
      <c r="H24" s="196">
        <f>+H23/$K$23</f>
        <v>5.6112376613515563E-2</v>
      </c>
      <c r="I24" s="197">
        <f>G24+H24</f>
        <v>0.62653758542141225</v>
      </c>
      <c r="J24" s="197"/>
      <c r="K24" s="197">
        <f t="shared" si="10"/>
        <v>1</v>
      </c>
    </row>
    <row r="25" spans="2:16" x14ac:dyDescent="0.2">
      <c r="B25" s="198"/>
      <c r="C25" s="199"/>
      <c r="D25" s="199"/>
      <c r="E25" s="200"/>
      <c r="F25" s="200"/>
      <c r="G25" s="199"/>
      <c r="H25" s="199"/>
      <c r="I25" s="200"/>
      <c r="J25" s="200"/>
      <c r="K25" s="200"/>
      <c r="L25" s="200"/>
    </row>
    <row r="26" spans="2:16" ht="12.75" x14ac:dyDescent="0.2">
      <c r="B26" s="421" t="s">
        <v>112</v>
      </c>
      <c r="C26" s="421"/>
      <c r="D26" s="421"/>
      <c r="E26" s="421"/>
      <c r="F26" s="421"/>
      <c r="G26" s="421"/>
      <c r="H26" s="421"/>
      <c r="I26" s="421"/>
      <c r="J26" s="421"/>
      <c r="K26" s="421"/>
      <c r="L26" s="200"/>
    </row>
    <row r="27" spans="2:16" ht="12.75" x14ac:dyDescent="0.2">
      <c r="B27" s="434" t="str">
        <f>'Solicitudes Regiones'!$B$6:$P$6</f>
        <v>Acumuladas de julio de 2008 a mayo de 2018</v>
      </c>
      <c r="C27" s="434"/>
      <c r="D27" s="434"/>
      <c r="E27" s="434"/>
      <c r="F27" s="434"/>
      <c r="G27" s="434"/>
      <c r="H27" s="434"/>
      <c r="I27" s="434"/>
      <c r="J27" s="434"/>
      <c r="K27" s="434"/>
      <c r="L27" s="200"/>
    </row>
    <row r="28" spans="2:16" x14ac:dyDescent="0.2">
      <c r="B28" s="188"/>
      <c r="C28" s="201"/>
      <c r="D28" s="201"/>
      <c r="E28" s="201"/>
      <c r="F28" s="201"/>
      <c r="G28" s="201"/>
      <c r="H28" s="201"/>
      <c r="I28" s="201"/>
      <c r="J28" s="201"/>
      <c r="K28" s="201"/>
    </row>
    <row r="29" spans="2:16" ht="15" customHeight="1" x14ac:dyDescent="0.2">
      <c r="B29" s="449" t="s">
        <v>83</v>
      </c>
      <c r="C29" s="449"/>
      <c r="D29" s="449"/>
      <c r="E29" s="449"/>
      <c r="F29" s="449"/>
      <c r="G29" s="449"/>
      <c r="H29" s="449"/>
      <c r="I29" s="449"/>
      <c r="J29" s="449"/>
      <c r="K29" s="449"/>
      <c r="L29" s="202"/>
    </row>
    <row r="30" spans="2:16" ht="15" customHeight="1" x14ac:dyDescent="0.2">
      <c r="B30" s="449" t="s">
        <v>74</v>
      </c>
      <c r="C30" s="449" t="s">
        <v>2</v>
      </c>
      <c r="D30" s="449"/>
      <c r="E30" s="449"/>
      <c r="F30" s="449"/>
      <c r="G30" s="449"/>
      <c r="H30" s="449"/>
      <c r="I30" s="449"/>
      <c r="J30" s="449"/>
      <c r="K30" s="449"/>
    </row>
    <row r="31" spans="2:16" ht="24" x14ac:dyDescent="0.2">
      <c r="B31" s="449"/>
      <c r="C31" s="186" t="s">
        <v>75</v>
      </c>
      <c r="D31" s="186" t="s">
        <v>76</v>
      </c>
      <c r="E31" s="186" t="s">
        <v>77</v>
      </c>
      <c r="F31" s="186" t="s">
        <v>78</v>
      </c>
      <c r="G31" s="186" t="s">
        <v>8</v>
      </c>
      <c r="H31" s="186" t="s">
        <v>79</v>
      </c>
      <c r="I31" s="186" t="s">
        <v>80</v>
      </c>
      <c r="J31" s="186" t="s">
        <v>81</v>
      </c>
      <c r="K31" s="187" t="s">
        <v>46</v>
      </c>
    </row>
    <row r="32" spans="2:16" x14ac:dyDescent="0.2">
      <c r="B32" s="181" t="s">
        <v>368</v>
      </c>
      <c r="C32" s="181">
        <v>3380</v>
      </c>
      <c r="D32" s="181">
        <v>1729</v>
      </c>
      <c r="E32" s="181">
        <f>C32+D32</f>
        <v>5109</v>
      </c>
      <c r="F32" s="182">
        <f>E32/$E$44</f>
        <v>0.31343558282208589</v>
      </c>
      <c r="G32" s="181">
        <v>10207</v>
      </c>
      <c r="H32" s="181">
        <v>823</v>
      </c>
      <c r="I32" s="181">
        <f>G32+H32</f>
        <v>11030</v>
      </c>
      <c r="J32" s="182">
        <f>I32/$I$44</f>
        <v>0.39263847358678627</v>
      </c>
      <c r="K32" s="181">
        <f t="shared" ref="K32:K43" si="11">E32+I32</f>
        <v>16139</v>
      </c>
    </row>
    <row r="33" spans="2:11" x14ac:dyDescent="0.2">
      <c r="B33" s="181" t="s">
        <v>369</v>
      </c>
      <c r="C33" s="181">
        <v>143</v>
      </c>
      <c r="D33" s="181">
        <v>79</v>
      </c>
      <c r="E33" s="181">
        <f t="shared" ref="E33:E43" si="12">C33+D33</f>
        <v>222</v>
      </c>
      <c r="F33" s="182">
        <f t="shared" ref="F33:F43" si="13">E33/$E$44</f>
        <v>1.3619631901840491E-2</v>
      </c>
      <c r="G33" s="181">
        <v>405</v>
      </c>
      <c r="H33" s="181">
        <v>32</v>
      </c>
      <c r="I33" s="181">
        <f t="shared" ref="I33:I43" si="14">G33+H33</f>
        <v>437</v>
      </c>
      <c r="J33" s="182">
        <f t="shared" ref="J33:J43" si="15">I33/$I$44</f>
        <v>1.5556030186529972E-2</v>
      </c>
      <c r="K33" s="181">
        <f t="shared" si="11"/>
        <v>659</v>
      </c>
    </row>
    <row r="34" spans="2:11" x14ac:dyDescent="0.2">
      <c r="B34" s="181" t="s">
        <v>370</v>
      </c>
      <c r="C34" s="181">
        <v>570</v>
      </c>
      <c r="D34" s="181">
        <v>264</v>
      </c>
      <c r="E34" s="181">
        <f t="shared" si="12"/>
        <v>834</v>
      </c>
      <c r="F34" s="182">
        <f t="shared" si="13"/>
        <v>5.1165644171779143E-2</v>
      </c>
      <c r="G34" s="181">
        <v>1206</v>
      </c>
      <c r="H34" s="181">
        <v>136</v>
      </c>
      <c r="I34" s="181">
        <f t="shared" si="14"/>
        <v>1342</v>
      </c>
      <c r="J34" s="182">
        <f t="shared" si="15"/>
        <v>4.7771607575110349E-2</v>
      </c>
      <c r="K34" s="181">
        <f t="shared" si="11"/>
        <v>2176</v>
      </c>
    </row>
    <row r="35" spans="2:11" x14ac:dyDescent="0.2">
      <c r="B35" s="181" t="s">
        <v>62</v>
      </c>
      <c r="C35" s="181">
        <v>619</v>
      </c>
      <c r="D35" s="181">
        <v>342</v>
      </c>
      <c r="E35" s="181">
        <f t="shared" si="12"/>
        <v>961</v>
      </c>
      <c r="F35" s="182">
        <f t="shared" si="13"/>
        <v>5.8957055214723927E-2</v>
      </c>
      <c r="G35" s="181">
        <v>1435</v>
      </c>
      <c r="H35" s="181">
        <v>124</v>
      </c>
      <c r="I35" s="181">
        <f t="shared" si="14"/>
        <v>1559</v>
      </c>
      <c r="J35" s="182">
        <f t="shared" si="15"/>
        <v>5.5496226683753383E-2</v>
      </c>
      <c r="K35" s="181">
        <f t="shared" si="11"/>
        <v>2520</v>
      </c>
    </row>
    <row r="36" spans="2:11" x14ac:dyDescent="0.2">
      <c r="B36" s="181" t="s">
        <v>371</v>
      </c>
      <c r="C36" s="181">
        <v>202</v>
      </c>
      <c r="D36" s="181">
        <v>111</v>
      </c>
      <c r="E36" s="181">
        <f t="shared" si="12"/>
        <v>313</v>
      </c>
      <c r="F36" s="182">
        <f t="shared" si="13"/>
        <v>1.9202453987730062E-2</v>
      </c>
      <c r="G36" s="181">
        <v>593</v>
      </c>
      <c r="H36" s="181">
        <v>56</v>
      </c>
      <c r="I36" s="181">
        <f t="shared" si="14"/>
        <v>649</v>
      </c>
      <c r="J36" s="182">
        <f t="shared" si="15"/>
        <v>2.3102662679766482E-2</v>
      </c>
      <c r="K36" s="181">
        <f t="shared" si="11"/>
        <v>962</v>
      </c>
    </row>
    <row r="37" spans="2:11" ht="24" x14ac:dyDescent="0.2">
      <c r="B37" s="181" t="s">
        <v>372</v>
      </c>
      <c r="C37" s="181">
        <v>632</v>
      </c>
      <c r="D37" s="181">
        <v>335</v>
      </c>
      <c r="E37" s="181">
        <f t="shared" si="12"/>
        <v>967</v>
      </c>
      <c r="F37" s="182">
        <f t="shared" si="13"/>
        <v>5.9325153374233129E-2</v>
      </c>
      <c r="G37" s="181">
        <v>1242</v>
      </c>
      <c r="H37" s="181">
        <v>176</v>
      </c>
      <c r="I37" s="181">
        <f t="shared" si="14"/>
        <v>1418</v>
      </c>
      <c r="J37" s="182">
        <f t="shared" si="15"/>
        <v>5.0477004129289481E-2</v>
      </c>
      <c r="K37" s="181">
        <f t="shared" si="11"/>
        <v>2385</v>
      </c>
    </row>
    <row r="38" spans="2:11" x14ac:dyDescent="0.2">
      <c r="B38" s="181" t="s">
        <v>373</v>
      </c>
      <c r="C38" s="181">
        <v>704</v>
      </c>
      <c r="D38" s="181">
        <v>408</v>
      </c>
      <c r="E38" s="181">
        <f t="shared" si="12"/>
        <v>1112</v>
      </c>
      <c r="F38" s="182">
        <f t="shared" si="13"/>
        <v>6.8220858895705519E-2</v>
      </c>
      <c r="G38" s="181">
        <v>1616</v>
      </c>
      <c r="H38" s="181">
        <v>149</v>
      </c>
      <c r="I38" s="181">
        <f t="shared" si="14"/>
        <v>1765</v>
      </c>
      <c r="J38" s="182">
        <f t="shared" si="15"/>
        <v>6.2829275238502069E-2</v>
      </c>
      <c r="K38" s="181">
        <f t="shared" si="11"/>
        <v>2877</v>
      </c>
    </row>
    <row r="39" spans="2:11" x14ac:dyDescent="0.2">
      <c r="B39" s="181" t="s">
        <v>374</v>
      </c>
      <c r="C39" s="181">
        <v>1235</v>
      </c>
      <c r="D39" s="181">
        <v>626</v>
      </c>
      <c r="E39" s="181">
        <f t="shared" si="12"/>
        <v>1861</v>
      </c>
      <c r="F39" s="182">
        <f t="shared" si="13"/>
        <v>0.1141717791411043</v>
      </c>
      <c r="G39" s="181">
        <v>1834</v>
      </c>
      <c r="H39" s="181">
        <v>249</v>
      </c>
      <c r="I39" s="181">
        <f t="shared" si="14"/>
        <v>2083</v>
      </c>
      <c r="J39" s="182">
        <f t="shared" si="15"/>
        <v>7.4149223978356826E-2</v>
      </c>
      <c r="K39" s="181">
        <f t="shared" si="11"/>
        <v>3944</v>
      </c>
    </row>
    <row r="40" spans="2:11" x14ac:dyDescent="0.2">
      <c r="B40" s="181" t="s">
        <v>375</v>
      </c>
      <c r="C40" s="181">
        <v>1232</v>
      </c>
      <c r="D40" s="181">
        <v>565</v>
      </c>
      <c r="E40" s="181">
        <f t="shared" si="12"/>
        <v>1797</v>
      </c>
      <c r="F40" s="182">
        <f t="shared" si="13"/>
        <v>0.11024539877300614</v>
      </c>
      <c r="G40" s="181">
        <v>3302</v>
      </c>
      <c r="H40" s="181">
        <v>311</v>
      </c>
      <c r="I40" s="181">
        <f t="shared" si="14"/>
        <v>3613</v>
      </c>
      <c r="J40" s="182">
        <f t="shared" si="15"/>
        <v>0.1286131282927524</v>
      </c>
      <c r="K40" s="181">
        <f t="shared" si="11"/>
        <v>5410</v>
      </c>
    </row>
    <row r="41" spans="2:11" x14ac:dyDescent="0.2">
      <c r="B41" s="181" t="s">
        <v>376</v>
      </c>
      <c r="C41" s="181">
        <v>488</v>
      </c>
      <c r="D41" s="181">
        <v>239</v>
      </c>
      <c r="E41" s="181">
        <f t="shared" si="12"/>
        <v>727</v>
      </c>
      <c r="F41" s="182">
        <f t="shared" si="13"/>
        <v>4.4601226993865033E-2</v>
      </c>
      <c r="G41" s="181">
        <v>751</v>
      </c>
      <c r="H41" s="181">
        <v>82</v>
      </c>
      <c r="I41" s="181">
        <f t="shared" si="14"/>
        <v>833</v>
      </c>
      <c r="J41" s="182">
        <f t="shared" si="15"/>
        <v>2.9652570126726469E-2</v>
      </c>
      <c r="K41" s="181">
        <f t="shared" si="11"/>
        <v>1560</v>
      </c>
    </row>
    <row r="42" spans="2:11" x14ac:dyDescent="0.2">
      <c r="B42" s="181" t="s">
        <v>377</v>
      </c>
      <c r="C42" s="181">
        <v>397</v>
      </c>
      <c r="D42" s="181">
        <v>194</v>
      </c>
      <c r="E42" s="181">
        <f t="shared" si="12"/>
        <v>591</v>
      </c>
      <c r="F42" s="182">
        <f t="shared" si="13"/>
        <v>3.6257668711656442E-2</v>
      </c>
      <c r="G42" s="181">
        <v>541</v>
      </c>
      <c r="H42" s="181">
        <v>79</v>
      </c>
      <c r="I42" s="181">
        <f t="shared" si="14"/>
        <v>620</v>
      </c>
      <c r="J42" s="182">
        <f t="shared" si="15"/>
        <v>2.2070340310408658E-2</v>
      </c>
      <c r="K42" s="181">
        <f t="shared" si="11"/>
        <v>1211</v>
      </c>
    </row>
    <row r="43" spans="2:11" x14ac:dyDescent="0.2">
      <c r="B43" s="181" t="s">
        <v>378</v>
      </c>
      <c r="C43" s="181">
        <v>1245</v>
      </c>
      <c r="D43" s="181">
        <v>561</v>
      </c>
      <c r="E43" s="181">
        <f t="shared" si="12"/>
        <v>1806</v>
      </c>
      <c r="F43" s="182">
        <f t="shared" si="13"/>
        <v>0.11079754601226993</v>
      </c>
      <c r="G43" s="181">
        <v>2467</v>
      </c>
      <c r="H43" s="181">
        <v>276</v>
      </c>
      <c r="I43" s="181">
        <f t="shared" si="14"/>
        <v>2743</v>
      </c>
      <c r="J43" s="182">
        <f t="shared" si="15"/>
        <v>9.7643457212017656E-2</v>
      </c>
      <c r="K43" s="181">
        <f t="shared" si="11"/>
        <v>4549</v>
      </c>
    </row>
    <row r="44" spans="2:11" x14ac:dyDescent="0.2">
      <c r="B44" s="183" t="s">
        <v>66</v>
      </c>
      <c r="C44" s="181">
        <f t="shared" ref="C44:H44" si="16">SUM(C32:C43)</f>
        <v>10847</v>
      </c>
      <c r="D44" s="181">
        <f t="shared" si="16"/>
        <v>5453</v>
      </c>
      <c r="E44" s="183">
        <f t="shared" ref="E44" si="17">C44+D44</f>
        <v>16300</v>
      </c>
      <c r="F44" s="185">
        <f t="shared" ref="F44" si="18">E44/$E$44</f>
        <v>1</v>
      </c>
      <c r="G44" s="181">
        <f t="shared" si="16"/>
        <v>25599</v>
      </c>
      <c r="H44" s="181">
        <f t="shared" si="16"/>
        <v>2493</v>
      </c>
      <c r="I44" s="183">
        <f t="shared" ref="I44" si="19">G44+H44</f>
        <v>28092</v>
      </c>
      <c r="J44" s="185">
        <f t="shared" ref="J44" si="20">I44/$I$44</f>
        <v>1</v>
      </c>
      <c r="K44" s="183">
        <f t="shared" ref="K44:K45" si="21">E44+I44</f>
        <v>44392</v>
      </c>
    </row>
    <row r="45" spans="2:11" ht="24" x14ac:dyDescent="0.2">
      <c r="B45" s="195" t="s">
        <v>84</v>
      </c>
      <c r="C45" s="196">
        <f>+C44/$K$44</f>
        <v>0.24434582807713101</v>
      </c>
      <c r="D45" s="196">
        <f>+D44/$K$44</f>
        <v>0.12283744818886286</v>
      </c>
      <c r="E45" s="197">
        <f>C45+D45</f>
        <v>0.3671832762659939</v>
      </c>
      <c r="F45" s="197"/>
      <c r="G45" s="196">
        <f>+G44/$K$44</f>
        <v>0.57665795638853845</v>
      </c>
      <c r="H45" s="196">
        <f>+H44/$K$44</f>
        <v>5.6158767345467653E-2</v>
      </c>
      <c r="I45" s="197">
        <f>G45+H45</f>
        <v>0.6328167237340061</v>
      </c>
      <c r="J45" s="197"/>
      <c r="K45" s="197">
        <f t="shared" si="21"/>
        <v>1</v>
      </c>
    </row>
    <row r="46" spans="2:11" x14ac:dyDescent="0.2">
      <c r="B46" s="188" t="s">
        <v>149</v>
      </c>
    </row>
    <row r="47" spans="2:11" x14ac:dyDescent="0.2">
      <c r="B47" s="188" t="s">
        <v>150</v>
      </c>
    </row>
  </sheetData>
  <mergeCells count="10">
    <mergeCell ref="B30:B31"/>
    <mergeCell ref="C30:K30"/>
    <mergeCell ref="B8:K8"/>
    <mergeCell ref="B9:B10"/>
    <mergeCell ref="C9:K9"/>
    <mergeCell ref="B6:K6"/>
    <mergeCell ref="B5:K5"/>
    <mergeCell ref="B27:K27"/>
    <mergeCell ref="B26:K26"/>
    <mergeCell ref="B29:K29"/>
  </mergeCells>
  <hyperlinks>
    <hyperlink ref="M5" location="'Índice Pensiones Solidarias'!A1" display="Volver Sistema de Pensiones Solidadias"/>
  </hyperlinks>
  <pageMargins left="0.74803149606299213" right="0.74803149606299213" top="0.98425196850393704" bottom="0.98425196850393704" header="0" footer="0"/>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83"/>
  <sheetViews>
    <sheetView showGridLines="0" zoomScaleNormal="100" workbookViewId="0"/>
  </sheetViews>
  <sheetFormatPr baseColWidth="10" defaultRowHeight="12" x14ac:dyDescent="0.2"/>
  <cols>
    <col min="1" max="1" width="6" style="189" customWidth="1"/>
    <col min="2" max="2" width="18.140625" style="189" customWidth="1"/>
    <col min="3" max="3" width="7.85546875" style="189" bestFit="1" customWidth="1"/>
    <col min="4" max="4" width="7.28515625" style="189" bestFit="1" customWidth="1"/>
    <col min="5" max="6" width="7.28515625" style="189" customWidth="1"/>
    <col min="7" max="8" width="7.28515625" style="189" bestFit="1" customWidth="1"/>
    <col min="9" max="11" width="7.28515625" style="189" customWidth="1"/>
    <col min="12" max="12" width="7.85546875" style="189" customWidth="1"/>
    <col min="13" max="251" width="11.42578125" style="189"/>
    <col min="252" max="252" width="18.140625" style="189" customWidth="1"/>
    <col min="253" max="253" width="7.85546875" style="189" bestFit="1" customWidth="1"/>
    <col min="254"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7.85546875" style="189" customWidth="1"/>
    <col min="269" max="507" width="11.42578125" style="189"/>
    <col min="508" max="508" width="18.140625" style="189" customWidth="1"/>
    <col min="509" max="509" width="7.85546875" style="189" bestFit="1" customWidth="1"/>
    <col min="510"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7.85546875" style="189" customWidth="1"/>
    <col min="525" max="763" width="11.42578125" style="189"/>
    <col min="764" max="764" width="18.140625" style="189" customWidth="1"/>
    <col min="765" max="765" width="7.85546875" style="189" bestFit="1" customWidth="1"/>
    <col min="766"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7.85546875" style="189" customWidth="1"/>
    <col min="781" max="1019" width="11.42578125" style="189"/>
    <col min="1020" max="1020" width="18.140625" style="189" customWidth="1"/>
    <col min="1021" max="1021" width="7.85546875" style="189" bestFit="1" customWidth="1"/>
    <col min="1022"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7.85546875" style="189" customWidth="1"/>
    <col min="1037" max="1275" width="11.42578125" style="189"/>
    <col min="1276" max="1276" width="18.140625" style="189" customWidth="1"/>
    <col min="1277" max="1277" width="7.85546875" style="189" bestFit="1" customWidth="1"/>
    <col min="1278"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7.85546875" style="189" customWidth="1"/>
    <col min="1293" max="1531" width="11.42578125" style="189"/>
    <col min="1532" max="1532" width="18.140625" style="189" customWidth="1"/>
    <col min="1533" max="1533" width="7.85546875" style="189" bestFit="1" customWidth="1"/>
    <col min="1534"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7.85546875" style="189" customWidth="1"/>
    <col min="1549" max="1787" width="11.42578125" style="189"/>
    <col min="1788" max="1788" width="18.140625" style="189" customWidth="1"/>
    <col min="1789" max="1789" width="7.85546875" style="189" bestFit="1" customWidth="1"/>
    <col min="1790"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7.85546875" style="189" customWidth="1"/>
    <col min="1805" max="2043" width="11.42578125" style="189"/>
    <col min="2044" max="2044" width="18.140625" style="189" customWidth="1"/>
    <col min="2045" max="2045" width="7.85546875" style="189" bestFit="1" customWidth="1"/>
    <col min="2046"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7.85546875" style="189" customWidth="1"/>
    <col min="2061" max="2299" width="11.42578125" style="189"/>
    <col min="2300" max="2300" width="18.140625" style="189" customWidth="1"/>
    <col min="2301" max="2301" width="7.85546875" style="189" bestFit="1" customWidth="1"/>
    <col min="2302"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7.85546875" style="189" customWidth="1"/>
    <col min="2317" max="2555" width="11.42578125" style="189"/>
    <col min="2556" max="2556" width="18.140625" style="189" customWidth="1"/>
    <col min="2557" max="2557" width="7.85546875" style="189" bestFit="1" customWidth="1"/>
    <col min="2558"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7.85546875" style="189" customWidth="1"/>
    <col min="2573" max="2811" width="11.42578125" style="189"/>
    <col min="2812" max="2812" width="18.140625" style="189" customWidth="1"/>
    <col min="2813" max="2813" width="7.85546875" style="189" bestFit="1" customWidth="1"/>
    <col min="2814"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7.85546875" style="189" customWidth="1"/>
    <col min="2829" max="3067" width="11.42578125" style="189"/>
    <col min="3068" max="3068" width="18.140625" style="189" customWidth="1"/>
    <col min="3069" max="3069" width="7.85546875" style="189" bestFit="1" customWidth="1"/>
    <col min="3070"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7.85546875" style="189" customWidth="1"/>
    <col min="3085" max="3323" width="11.42578125" style="189"/>
    <col min="3324" max="3324" width="18.140625" style="189" customWidth="1"/>
    <col min="3325" max="3325" width="7.85546875" style="189" bestFit="1" customWidth="1"/>
    <col min="3326"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7.85546875" style="189" customWidth="1"/>
    <col min="3341" max="3579" width="11.42578125" style="189"/>
    <col min="3580" max="3580" width="18.140625" style="189" customWidth="1"/>
    <col min="3581" max="3581" width="7.85546875" style="189" bestFit="1" customWidth="1"/>
    <col min="3582"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7.85546875" style="189" customWidth="1"/>
    <col min="3597" max="3835" width="11.42578125" style="189"/>
    <col min="3836" max="3836" width="18.140625" style="189" customWidth="1"/>
    <col min="3837" max="3837" width="7.85546875" style="189" bestFit="1" customWidth="1"/>
    <col min="3838"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7.85546875" style="189" customWidth="1"/>
    <col min="3853" max="4091" width="11.42578125" style="189"/>
    <col min="4092" max="4092" width="18.140625" style="189" customWidth="1"/>
    <col min="4093" max="4093" width="7.85546875" style="189" bestFit="1" customWidth="1"/>
    <col min="4094"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7.85546875" style="189" customWidth="1"/>
    <col min="4109" max="4347" width="11.42578125" style="189"/>
    <col min="4348" max="4348" width="18.140625" style="189" customWidth="1"/>
    <col min="4349" max="4349" width="7.85546875" style="189" bestFit="1" customWidth="1"/>
    <col min="4350"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7.85546875" style="189" customWidth="1"/>
    <col min="4365" max="4603" width="11.42578125" style="189"/>
    <col min="4604" max="4604" width="18.140625" style="189" customWidth="1"/>
    <col min="4605" max="4605" width="7.85546875" style="189" bestFit="1" customWidth="1"/>
    <col min="4606"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7.85546875" style="189" customWidth="1"/>
    <col min="4621" max="4859" width="11.42578125" style="189"/>
    <col min="4860" max="4860" width="18.140625" style="189" customWidth="1"/>
    <col min="4861" max="4861" width="7.85546875" style="189" bestFit="1" customWidth="1"/>
    <col min="4862"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7.85546875" style="189" customWidth="1"/>
    <col min="4877" max="5115" width="11.42578125" style="189"/>
    <col min="5116" max="5116" width="18.140625" style="189" customWidth="1"/>
    <col min="5117" max="5117" width="7.85546875" style="189" bestFit="1" customWidth="1"/>
    <col min="5118"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7.85546875" style="189" customWidth="1"/>
    <col min="5133" max="5371" width="11.42578125" style="189"/>
    <col min="5372" max="5372" width="18.140625" style="189" customWidth="1"/>
    <col min="5373" max="5373" width="7.85546875" style="189" bestFit="1" customWidth="1"/>
    <col min="5374"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7.85546875" style="189" customWidth="1"/>
    <col min="5389" max="5627" width="11.42578125" style="189"/>
    <col min="5628" max="5628" width="18.140625" style="189" customWidth="1"/>
    <col min="5629" max="5629" width="7.85546875" style="189" bestFit="1" customWidth="1"/>
    <col min="5630"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7.85546875" style="189" customWidth="1"/>
    <col min="5645" max="5883" width="11.42578125" style="189"/>
    <col min="5884" max="5884" width="18.140625" style="189" customWidth="1"/>
    <col min="5885" max="5885" width="7.85546875" style="189" bestFit="1" customWidth="1"/>
    <col min="5886"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7.85546875" style="189" customWidth="1"/>
    <col min="5901" max="6139" width="11.42578125" style="189"/>
    <col min="6140" max="6140" width="18.140625" style="189" customWidth="1"/>
    <col min="6141" max="6141" width="7.85546875" style="189" bestFit="1" customWidth="1"/>
    <col min="6142"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7.85546875" style="189" customWidth="1"/>
    <col min="6157" max="6395" width="11.42578125" style="189"/>
    <col min="6396" max="6396" width="18.140625" style="189" customWidth="1"/>
    <col min="6397" max="6397" width="7.85546875" style="189" bestFit="1" customWidth="1"/>
    <col min="6398"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7.85546875" style="189" customWidth="1"/>
    <col min="6413" max="6651" width="11.42578125" style="189"/>
    <col min="6652" max="6652" width="18.140625" style="189" customWidth="1"/>
    <col min="6653" max="6653" width="7.85546875" style="189" bestFit="1" customWidth="1"/>
    <col min="6654"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7.85546875" style="189" customWidth="1"/>
    <col min="6669" max="6907" width="11.42578125" style="189"/>
    <col min="6908" max="6908" width="18.140625" style="189" customWidth="1"/>
    <col min="6909" max="6909" width="7.85546875" style="189" bestFit="1" customWidth="1"/>
    <col min="6910"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7.85546875" style="189" customWidth="1"/>
    <col min="6925" max="7163" width="11.42578125" style="189"/>
    <col min="7164" max="7164" width="18.140625" style="189" customWidth="1"/>
    <col min="7165" max="7165" width="7.85546875" style="189" bestFit="1" customWidth="1"/>
    <col min="7166"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7.85546875" style="189" customWidth="1"/>
    <col min="7181" max="7419" width="11.42578125" style="189"/>
    <col min="7420" max="7420" width="18.140625" style="189" customWidth="1"/>
    <col min="7421" max="7421" width="7.85546875" style="189" bestFit="1" customWidth="1"/>
    <col min="7422"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7.85546875" style="189" customWidth="1"/>
    <col min="7437" max="7675" width="11.42578125" style="189"/>
    <col min="7676" max="7676" width="18.140625" style="189" customWidth="1"/>
    <col min="7677" max="7677" width="7.85546875" style="189" bestFit="1" customWidth="1"/>
    <col min="7678"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7.85546875" style="189" customWidth="1"/>
    <col min="7693" max="7931" width="11.42578125" style="189"/>
    <col min="7932" max="7932" width="18.140625" style="189" customWidth="1"/>
    <col min="7933" max="7933" width="7.85546875" style="189" bestFit="1" customWidth="1"/>
    <col min="7934"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7.85546875" style="189" customWidth="1"/>
    <col min="7949" max="8187" width="11.42578125" style="189"/>
    <col min="8188" max="8188" width="18.140625" style="189" customWidth="1"/>
    <col min="8189" max="8189" width="7.85546875" style="189" bestFit="1" customWidth="1"/>
    <col min="8190"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7.85546875" style="189" customWidth="1"/>
    <col min="8205" max="8443" width="11.42578125" style="189"/>
    <col min="8444" max="8444" width="18.140625" style="189" customWidth="1"/>
    <col min="8445" max="8445" width="7.85546875" style="189" bestFit="1" customWidth="1"/>
    <col min="8446"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7.85546875" style="189" customWidth="1"/>
    <col min="8461" max="8699" width="11.42578125" style="189"/>
    <col min="8700" max="8700" width="18.140625" style="189" customWidth="1"/>
    <col min="8701" max="8701" width="7.85546875" style="189" bestFit="1" customWidth="1"/>
    <col min="8702"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7.85546875" style="189" customWidth="1"/>
    <col min="8717" max="8955" width="11.42578125" style="189"/>
    <col min="8956" max="8956" width="18.140625" style="189" customWidth="1"/>
    <col min="8957" max="8957" width="7.85546875" style="189" bestFit="1" customWidth="1"/>
    <col min="8958"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7.85546875" style="189" customWidth="1"/>
    <col min="8973" max="9211" width="11.42578125" style="189"/>
    <col min="9212" max="9212" width="18.140625" style="189" customWidth="1"/>
    <col min="9213" max="9213" width="7.85546875" style="189" bestFit="1" customWidth="1"/>
    <col min="9214"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7.85546875" style="189" customWidth="1"/>
    <col min="9229" max="9467" width="11.42578125" style="189"/>
    <col min="9468" max="9468" width="18.140625" style="189" customWidth="1"/>
    <col min="9469" max="9469" width="7.85546875" style="189" bestFit="1" customWidth="1"/>
    <col min="9470"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7.85546875" style="189" customWidth="1"/>
    <col min="9485" max="9723" width="11.42578125" style="189"/>
    <col min="9724" max="9724" width="18.140625" style="189" customWidth="1"/>
    <col min="9725" max="9725" width="7.85546875" style="189" bestFit="1" customWidth="1"/>
    <col min="9726"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7.85546875" style="189" customWidth="1"/>
    <col min="9741" max="9979" width="11.42578125" style="189"/>
    <col min="9980" max="9980" width="18.140625" style="189" customWidth="1"/>
    <col min="9981" max="9981" width="7.85546875" style="189" bestFit="1" customWidth="1"/>
    <col min="9982"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7.85546875" style="189" customWidth="1"/>
    <col min="9997" max="10235" width="11.42578125" style="189"/>
    <col min="10236" max="10236" width="18.140625" style="189" customWidth="1"/>
    <col min="10237" max="10237" width="7.85546875" style="189" bestFit="1" customWidth="1"/>
    <col min="10238"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7.85546875" style="189" customWidth="1"/>
    <col min="10253" max="10491" width="11.42578125" style="189"/>
    <col min="10492" max="10492" width="18.140625" style="189" customWidth="1"/>
    <col min="10493" max="10493" width="7.85546875" style="189" bestFit="1" customWidth="1"/>
    <col min="10494"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7.85546875" style="189" customWidth="1"/>
    <col min="10509" max="10747" width="11.42578125" style="189"/>
    <col min="10748" max="10748" width="18.140625" style="189" customWidth="1"/>
    <col min="10749" max="10749" width="7.85546875" style="189" bestFit="1" customWidth="1"/>
    <col min="10750"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7.85546875" style="189" customWidth="1"/>
    <col min="10765" max="11003" width="11.42578125" style="189"/>
    <col min="11004" max="11004" width="18.140625" style="189" customWidth="1"/>
    <col min="11005" max="11005" width="7.85546875" style="189" bestFit="1" customWidth="1"/>
    <col min="11006"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7.85546875" style="189" customWidth="1"/>
    <col min="11021" max="11259" width="11.42578125" style="189"/>
    <col min="11260" max="11260" width="18.140625" style="189" customWidth="1"/>
    <col min="11261" max="11261" width="7.85546875" style="189" bestFit="1" customWidth="1"/>
    <col min="11262"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7.85546875" style="189" customWidth="1"/>
    <col min="11277" max="11515" width="11.42578125" style="189"/>
    <col min="11516" max="11516" width="18.140625" style="189" customWidth="1"/>
    <col min="11517" max="11517" width="7.85546875" style="189" bestFit="1" customWidth="1"/>
    <col min="11518"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7.85546875" style="189" customWidth="1"/>
    <col min="11533" max="11771" width="11.42578125" style="189"/>
    <col min="11772" max="11772" width="18.140625" style="189" customWidth="1"/>
    <col min="11773" max="11773" width="7.85546875" style="189" bestFit="1" customWidth="1"/>
    <col min="11774"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7.85546875" style="189" customWidth="1"/>
    <col min="11789" max="12027" width="11.42578125" style="189"/>
    <col min="12028" max="12028" width="18.140625" style="189" customWidth="1"/>
    <col min="12029" max="12029" width="7.85546875" style="189" bestFit="1" customWidth="1"/>
    <col min="12030"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7.85546875" style="189" customWidth="1"/>
    <col min="12045" max="12283" width="11.42578125" style="189"/>
    <col min="12284" max="12284" width="18.140625" style="189" customWidth="1"/>
    <col min="12285" max="12285" width="7.85546875" style="189" bestFit="1" customWidth="1"/>
    <col min="12286"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7.85546875" style="189" customWidth="1"/>
    <col min="12301" max="12539" width="11.42578125" style="189"/>
    <col min="12540" max="12540" width="18.140625" style="189" customWidth="1"/>
    <col min="12541" max="12541" width="7.85546875" style="189" bestFit="1" customWidth="1"/>
    <col min="12542"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7.85546875" style="189" customWidth="1"/>
    <col min="12557" max="12795" width="11.42578125" style="189"/>
    <col min="12796" max="12796" width="18.140625" style="189" customWidth="1"/>
    <col min="12797" max="12797" width="7.85546875" style="189" bestFit="1" customWidth="1"/>
    <col min="12798"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7.85546875" style="189" customWidth="1"/>
    <col min="12813" max="13051" width="11.42578125" style="189"/>
    <col min="13052" max="13052" width="18.140625" style="189" customWidth="1"/>
    <col min="13053" max="13053" width="7.85546875" style="189" bestFit="1" customWidth="1"/>
    <col min="13054"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7.85546875" style="189" customWidth="1"/>
    <col min="13069" max="13307" width="11.42578125" style="189"/>
    <col min="13308" max="13308" width="18.140625" style="189" customWidth="1"/>
    <col min="13309" max="13309" width="7.85546875" style="189" bestFit="1" customWidth="1"/>
    <col min="13310"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7.85546875" style="189" customWidth="1"/>
    <col min="13325" max="13563" width="11.42578125" style="189"/>
    <col min="13564" max="13564" width="18.140625" style="189" customWidth="1"/>
    <col min="13565" max="13565" width="7.85546875" style="189" bestFit="1" customWidth="1"/>
    <col min="13566"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7.85546875" style="189" customWidth="1"/>
    <col min="13581" max="13819" width="11.42578125" style="189"/>
    <col min="13820" max="13820" width="18.140625" style="189" customWidth="1"/>
    <col min="13821" max="13821" width="7.85546875" style="189" bestFit="1" customWidth="1"/>
    <col min="13822"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7.85546875" style="189" customWidth="1"/>
    <col min="13837" max="14075" width="11.42578125" style="189"/>
    <col min="14076" max="14076" width="18.140625" style="189" customWidth="1"/>
    <col min="14077" max="14077" width="7.85546875" style="189" bestFit="1" customWidth="1"/>
    <col min="14078"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7.85546875" style="189" customWidth="1"/>
    <col min="14093" max="14331" width="11.42578125" style="189"/>
    <col min="14332" max="14332" width="18.140625" style="189" customWidth="1"/>
    <col min="14333" max="14333" width="7.85546875" style="189" bestFit="1" customWidth="1"/>
    <col min="14334"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7.85546875" style="189" customWidth="1"/>
    <col min="14349" max="14587" width="11.42578125" style="189"/>
    <col min="14588" max="14588" width="18.140625" style="189" customWidth="1"/>
    <col min="14589" max="14589" width="7.85546875" style="189" bestFit="1" customWidth="1"/>
    <col min="14590"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7.85546875" style="189" customWidth="1"/>
    <col min="14605" max="14843" width="11.42578125" style="189"/>
    <col min="14844" max="14844" width="18.140625" style="189" customWidth="1"/>
    <col min="14845" max="14845" width="7.85546875" style="189" bestFit="1" customWidth="1"/>
    <col min="14846"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7.85546875" style="189" customWidth="1"/>
    <col min="14861" max="15099" width="11.42578125" style="189"/>
    <col min="15100" max="15100" width="18.140625" style="189" customWidth="1"/>
    <col min="15101" max="15101" width="7.85546875" style="189" bestFit="1" customWidth="1"/>
    <col min="15102"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7.85546875" style="189" customWidth="1"/>
    <col min="15117" max="15355" width="11.42578125" style="189"/>
    <col min="15356" max="15356" width="18.140625" style="189" customWidth="1"/>
    <col min="15357" max="15357" width="7.85546875" style="189" bestFit="1" customWidth="1"/>
    <col min="15358"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7.85546875" style="189" customWidth="1"/>
    <col min="15373" max="15611" width="11.42578125" style="189"/>
    <col min="15612" max="15612" width="18.140625" style="189" customWidth="1"/>
    <col min="15613" max="15613" width="7.85546875" style="189" bestFit="1" customWidth="1"/>
    <col min="15614"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7.85546875" style="189" customWidth="1"/>
    <col min="15629" max="15867" width="11.42578125" style="189"/>
    <col min="15868" max="15868" width="18.140625" style="189" customWidth="1"/>
    <col min="15869" max="15869" width="7.85546875" style="189" bestFit="1" customWidth="1"/>
    <col min="15870"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7.85546875" style="189" customWidth="1"/>
    <col min="15885" max="16123" width="11.42578125" style="189"/>
    <col min="16124" max="16124" width="18.140625" style="189" customWidth="1"/>
    <col min="16125" max="16125" width="7.85546875" style="189" bestFit="1" customWidth="1"/>
    <col min="16126"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7.85546875" style="189" customWidth="1"/>
    <col min="16141" max="16384" width="11.42578125" style="189"/>
  </cols>
  <sheetData>
    <row r="1" spans="1:16" s="190" customFormat="1" x14ac:dyDescent="0.2"/>
    <row r="2" spans="1:16" s="190" customFormat="1" x14ac:dyDescent="0.2">
      <c r="A2" s="217" t="s">
        <v>121</v>
      </c>
    </row>
    <row r="3" spans="1:16" s="190" customFormat="1" ht="15" x14ac:dyDescent="0.25">
      <c r="A3" s="217" t="s">
        <v>122</v>
      </c>
      <c r="K3" s="374"/>
    </row>
    <row r="4" spans="1:16" s="190" customFormat="1" x14ac:dyDescent="0.2"/>
    <row r="5" spans="1:16" s="190" customFormat="1" ht="12.75" x14ac:dyDescent="0.2">
      <c r="B5" s="421" t="s">
        <v>113</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s="193" customFormat="1"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247" t="s">
        <v>75</v>
      </c>
      <c r="D10" s="247" t="s">
        <v>76</v>
      </c>
      <c r="E10" s="247" t="s">
        <v>77</v>
      </c>
      <c r="F10" s="247" t="s">
        <v>78</v>
      </c>
      <c r="G10" s="247" t="s">
        <v>8</v>
      </c>
      <c r="H10" s="247" t="s">
        <v>79</v>
      </c>
      <c r="I10" s="247" t="s">
        <v>80</v>
      </c>
      <c r="J10" s="247" t="s">
        <v>81</v>
      </c>
      <c r="K10" s="247" t="s">
        <v>46</v>
      </c>
    </row>
    <row r="11" spans="1:16" x14ac:dyDescent="0.2">
      <c r="B11" s="181" t="s">
        <v>379</v>
      </c>
      <c r="C11" s="181">
        <v>1419</v>
      </c>
      <c r="D11" s="181">
        <v>728</v>
      </c>
      <c r="E11" s="181">
        <f>C11+D11</f>
        <v>2147</v>
      </c>
      <c r="F11" s="182">
        <f>E11/$E$41</f>
        <v>5.7467880085653102E-2</v>
      </c>
      <c r="G11" s="181">
        <v>1602</v>
      </c>
      <c r="H11" s="181">
        <v>152</v>
      </c>
      <c r="I11" s="181">
        <f>G11+H11</f>
        <v>1754</v>
      </c>
      <c r="J11" s="182">
        <f>I11/$I$41</f>
        <v>3.1205522345573583E-2</v>
      </c>
      <c r="K11" s="181">
        <f t="shared" ref="K11:K40" si="0">E11+I11</f>
        <v>3901</v>
      </c>
      <c r="P11" s="194"/>
    </row>
    <row r="12" spans="1:16" x14ac:dyDescent="0.2">
      <c r="B12" s="181" t="s">
        <v>380</v>
      </c>
      <c r="C12" s="181">
        <v>766</v>
      </c>
      <c r="D12" s="181">
        <v>410</v>
      </c>
      <c r="E12" s="181">
        <f t="shared" ref="E12:E40" si="1">C12+D12</f>
        <v>1176</v>
      </c>
      <c r="F12" s="182">
        <f t="shared" ref="F12:F40" si="2">E12/$E$41</f>
        <v>3.1477516059957175E-2</v>
      </c>
      <c r="G12" s="181">
        <v>2357</v>
      </c>
      <c r="H12" s="181">
        <v>124</v>
      </c>
      <c r="I12" s="181">
        <f t="shared" ref="I12:I40" si="3">G12+H12</f>
        <v>2481</v>
      </c>
      <c r="J12" s="182">
        <f t="shared" ref="J12:J40" si="4">I12/$I$41</f>
        <v>4.4139624252775407E-2</v>
      </c>
      <c r="K12" s="181">
        <f t="shared" si="0"/>
        <v>3657</v>
      </c>
      <c r="P12" s="194"/>
    </row>
    <row r="13" spans="1:16" x14ac:dyDescent="0.2">
      <c r="B13" s="181" t="s">
        <v>381</v>
      </c>
      <c r="C13" s="181">
        <v>599</v>
      </c>
      <c r="D13" s="181">
        <v>392</v>
      </c>
      <c r="E13" s="181">
        <f t="shared" si="1"/>
        <v>991</v>
      </c>
      <c r="F13" s="182">
        <f t="shared" si="2"/>
        <v>2.6525695931477515E-2</v>
      </c>
      <c r="G13" s="181">
        <v>1038</v>
      </c>
      <c r="H13" s="181">
        <v>121</v>
      </c>
      <c r="I13" s="181">
        <f t="shared" si="3"/>
        <v>1159</v>
      </c>
      <c r="J13" s="182">
        <f t="shared" si="4"/>
        <v>2.0619840592086536E-2</v>
      </c>
      <c r="K13" s="181">
        <f t="shared" si="0"/>
        <v>2150</v>
      </c>
      <c r="P13" s="194"/>
    </row>
    <row r="14" spans="1:16" x14ac:dyDescent="0.2">
      <c r="B14" s="181" t="s">
        <v>382</v>
      </c>
      <c r="C14" s="181">
        <v>419</v>
      </c>
      <c r="D14" s="181">
        <v>279</v>
      </c>
      <c r="E14" s="181">
        <f t="shared" si="1"/>
        <v>698</v>
      </c>
      <c r="F14" s="182">
        <f t="shared" si="2"/>
        <v>1.8683083511777301E-2</v>
      </c>
      <c r="G14" s="181">
        <v>465</v>
      </c>
      <c r="H14" s="181">
        <v>44</v>
      </c>
      <c r="I14" s="181">
        <f t="shared" si="3"/>
        <v>509</v>
      </c>
      <c r="J14" s="182">
        <f t="shared" si="4"/>
        <v>9.0556504412183311E-3</v>
      </c>
      <c r="K14" s="181">
        <f t="shared" si="0"/>
        <v>1207</v>
      </c>
      <c r="P14" s="194"/>
    </row>
    <row r="15" spans="1:16" x14ac:dyDescent="0.2">
      <c r="B15" s="181" t="s">
        <v>383</v>
      </c>
      <c r="C15" s="181">
        <v>727</v>
      </c>
      <c r="D15" s="181">
        <v>486</v>
      </c>
      <c r="E15" s="181">
        <f t="shared" si="1"/>
        <v>1213</v>
      </c>
      <c r="F15" s="182">
        <f t="shared" si="2"/>
        <v>3.2467880085653107E-2</v>
      </c>
      <c r="G15" s="181">
        <v>2109</v>
      </c>
      <c r="H15" s="181">
        <v>173</v>
      </c>
      <c r="I15" s="181">
        <f t="shared" si="3"/>
        <v>2282</v>
      </c>
      <c r="J15" s="182">
        <f t="shared" si="4"/>
        <v>4.0599202960432679E-2</v>
      </c>
      <c r="K15" s="181">
        <f t="shared" si="0"/>
        <v>3495</v>
      </c>
      <c r="P15" s="194"/>
    </row>
    <row r="16" spans="1:16" x14ac:dyDescent="0.2">
      <c r="B16" s="181" t="s">
        <v>384</v>
      </c>
      <c r="C16" s="181">
        <v>499</v>
      </c>
      <c r="D16" s="181">
        <v>447</v>
      </c>
      <c r="E16" s="181">
        <f t="shared" si="1"/>
        <v>946</v>
      </c>
      <c r="F16" s="182">
        <f t="shared" si="2"/>
        <v>2.5321199143468951E-2</v>
      </c>
      <c r="G16" s="181">
        <v>1095</v>
      </c>
      <c r="H16" s="181">
        <v>151</v>
      </c>
      <c r="I16" s="181">
        <f t="shared" si="3"/>
        <v>1246</v>
      </c>
      <c r="J16" s="182">
        <f t="shared" si="4"/>
        <v>2.2167662966125819E-2</v>
      </c>
      <c r="K16" s="181">
        <f t="shared" si="0"/>
        <v>2192</v>
      </c>
      <c r="P16" s="194"/>
    </row>
    <row r="17" spans="2:16" x14ac:dyDescent="0.2">
      <c r="B17" s="181" t="s">
        <v>385</v>
      </c>
      <c r="C17" s="181">
        <v>100</v>
      </c>
      <c r="D17" s="181">
        <v>31</v>
      </c>
      <c r="E17" s="181">
        <f t="shared" si="1"/>
        <v>131</v>
      </c>
      <c r="F17" s="182">
        <f t="shared" si="2"/>
        <v>3.506423982869379E-3</v>
      </c>
      <c r="G17" s="181">
        <v>143</v>
      </c>
      <c r="H17" s="181">
        <v>3</v>
      </c>
      <c r="I17" s="181">
        <f t="shared" si="3"/>
        <v>146</v>
      </c>
      <c r="J17" s="182">
        <f t="shared" si="4"/>
        <v>2.5974950185027042E-3</v>
      </c>
      <c r="K17" s="181">
        <f t="shared" si="0"/>
        <v>277</v>
      </c>
      <c r="P17" s="194"/>
    </row>
    <row r="18" spans="2:16" x14ac:dyDescent="0.2">
      <c r="B18" s="181" t="s">
        <v>386</v>
      </c>
      <c r="C18" s="181">
        <v>4922</v>
      </c>
      <c r="D18" s="181">
        <v>2627</v>
      </c>
      <c r="E18" s="181">
        <f t="shared" si="1"/>
        <v>7549</v>
      </c>
      <c r="F18" s="182">
        <f t="shared" si="2"/>
        <v>0.2020610278372591</v>
      </c>
      <c r="G18" s="181">
        <v>11881</v>
      </c>
      <c r="H18" s="181">
        <v>1038</v>
      </c>
      <c r="I18" s="181">
        <f t="shared" si="3"/>
        <v>12919</v>
      </c>
      <c r="J18" s="182">
        <f t="shared" si="4"/>
        <v>0.2298427270139482</v>
      </c>
      <c r="K18" s="181">
        <f t="shared" si="0"/>
        <v>20468</v>
      </c>
      <c r="P18" s="194"/>
    </row>
    <row r="19" spans="2:16" x14ac:dyDescent="0.2">
      <c r="B19" s="181" t="s">
        <v>387</v>
      </c>
      <c r="C19" s="181">
        <v>212</v>
      </c>
      <c r="D19" s="181">
        <v>74</v>
      </c>
      <c r="E19" s="181">
        <f t="shared" si="1"/>
        <v>286</v>
      </c>
      <c r="F19" s="182">
        <f t="shared" si="2"/>
        <v>7.6552462526766592E-3</v>
      </c>
      <c r="G19" s="181">
        <v>198</v>
      </c>
      <c r="H19" s="181">
        <v>19</v>
      </c>
      <c r="I19" s="181">
        <f t="shared" si="3"/>
        <v>217</v>
      </c>
      <c r="J19" s="182">
        <f t="shared" si="4"/>
        <v>3.8606604042129232E-3</v>
      </c>
      <c r="K19" s="181">
        <f t="shared" si="0"/>
        <v>503</v>
      </c>
      <c r="P19" s="194"/>
    </row>
    <row r="20" spans="2:16" x14ac:dyDescent="0.2">
      <c r="B20" s="181" t="s">
        <v>388</v>
      </c>
      <c r="C20" s="181">
        <v>911</v>
      </c>
      <c r="D20" s="181">
        <v>584</v>
      </c>
      <c r="E20" s="181">
        <f t="shared" si="1"/>
        <v>1495</v>
      </c>
      <c r="F20" s="182">
        <f t="shared" si="2"/>
        <v>4.0016059957173444E-2</v>
      </c>
      <c r="G20" s="181">
        <v>784</v>
      </c>
      <c r="H20" s="181">
        <v>81</v>
      </c>
      <c r="I20" s="181">
        <f t="shared" si="3"/>
        <v>865</v>
      </c>
      <c r="J20" s="182">
        <f t="shared" si="4"/>
        <v>1.5389268431539994E-2</v>
      </c>
      <c r="K20" s="181">
        <f t="shared" si="0"/>
        <v>2360</v>
      </c>
      <c r="P20" s="194"/>
    </row>
    <row r="21" spans="2:16" x14ac:dyDescent="0.2">
      <c r="B21" s="181" t="s">
        <v>389</v>
      </c>
      <c r="C21" s="181">
        <v>1122</v>
      </c>
      <c r="D21" s="181">
        <v>690</v>
      </c>
      <c r="E21" s="181">
        <f t="shared" si="1"/>
        <v>1812</v>
      </c>
      <c r="F21" s="182">
        <f t="shared" si="2"/>
        <v>4.8501070663811562E-2</v>
      </c>
      <c r="G21" s="181">
        <v>3617</v>
      </c>
      <c r="H21" s="181">
        <v>240</v>
      </c>
      <c r="I21" s="181">
        <f t="shared" si="3"/>
        <v>3857</v>
      </c>
      <c r="J21" s="182">
        <f t="shared" si="4"/>
        <v>6.8620125249074862E-2</v>
      </c>
      <c r="K21" s="181">
        <f t="shared" si="0"/>
        <v>5669</v>
      </c>
      <c r="P21" s="194"/>
    </row>
    <row r="22" spans="2:16" x14ac:dyDescent="0.2">
      <c r="B22" s="181" t="s">
        <v>390</v>
      </c>
      <c r="C22" s="181">
        <v>187</v>
      </c>
      <c r="D22" s="181">
        <v>139</v>
      </c>
      <c r="E22" s="181">
        <f t="shared" si="1"/>
        <v>326</v>
      </c>
      <c r="F22" s="182">
        <f t="shared" si="2"/>
        <v>8.7259100642398287E-3</v>
      </c>
      <c r="G22" s="181">
        <v>248</v>
      </c>
      <c r="H22" s="181">
        <v>30</v>
      </c>
      <c r="I22" s="181">
        <f t="shared" si="3"/>
        <v>278</v>
      </c>
      <c r="J22" s="182">
        <f t="shared" si="4"/>
        <v>4.9459151722174776E-3</v>
      </c>
      <c r="K22" s="181">
        <f t="shared" si="0"/>
        <v>604</v>
      </c>
      <c r="P22" s="194"/>
    </row>
    <row r="23" spans="2:16" x14ac:dyDescent="0.2">
      <c r="B23" s="181" t="s">
        <v>391</v>
      </c>
      <c r="C23" s="181">
        <v>180</v>
      </c>
      <c r="D23" s="181">
        <v>111</v>
      </c>
      <c r="E23" s="181">
        <f t="shared" si="1"/>
        <v>291</v>
      </c>
      <c r="F23" s="182">
        <f t="shared" si="2"/>
        <v>7.7890792291220555E-3</v>
      </c>
      <c r="G23" s="181">
        <v>297</v>
      </c>
      <c r="H23" s="181">
        <v>25</v>
      </c>
      <c r="I23" s="181">
        <f t="shared" si="3"/>
        <v>322</v>
      </c>
      <c r="J23" s="182">
        <f t="shared" si="4"/>
        <v>5.7287218901224029E-3</v>
      </c>
      <c r="K23" s="181">
        <f t="shared" si="0"/>
        <v>613</v>
      </c>
      <c r="P23" s="194"/>
    </row>
    <row r="24" spans="2:16" x14ac:dyDescent="0.2">
      <c r="B24" s="181" t="s">
        <v>392</v>
      </c>
      <c r="C24" s="181">
        <v>388</v>
      </c>
      <c r="D24" s="181">
        <v>280</v>
      </c>
      <c r="E24" s="181">
        <f t="shared" si="1"/>
        <v>668</v>
      </c>
      <c r="F24" s="182">
        <f t="shared" si="2"/>
        <v>1.7880085653104925E-2</v>
      </c>
      <c r="G24" s="181">
        <v>811</v>
      </c>
      <c r="H24" s="181">
        <v>117</v>
      </c>
      <c r="I24" s="181">
        <f t="shared" si="3"/>
        <v>928</v>
      </c>
      <c r="J24" s="182">
        <f t="shared" si="4"/>
        <v>1.651010532308568E-2</v>
      </c>
      <c r="K24" s="181">
        <f t="shared" si="0"/>
        <v>1596</v>
      </c>
      <c r="P24" s="194"/>
    </row>
    <row r="25" spans="2:16" ht="16.5" customHeight="1" x14ac:dyDescent="0.2">
      <c r="B25" s="181" t="s">
        <v>393</v>
      </c>
      <c r="C25" s="181">
        <v>474</v>
      </c>
      <c r="D25" s="181">
        <v>389</v>
      </c>
      <c r="E25" s="181">
        <f t="shared" si="1"/>
        <v>863</v>
      </c>
      <c r="F25" s="182">
        <f t="shared" si="2"/>
        <v>2.3099571734475376E-2</v>
      </c>
      <c r="G25" s="181">
        <v>366</v>
      </c>
      <c r="H25" s="181">
        <v>76</v>
      </c>
      <c r="I25" s="181">
        <f t="shared" si="3"/>
        <v>442</v>
      </c>
      <c r="J25" s="182">
        <f t="shared" si="4"/>
        <v>7.8636493025903784E-3</v>
      </c>
      <c r="K25" s="181">
        <f t="shared" si="0"/>
        <v>1305</v>
      </c>
      <c r="P25" s="194"/>
    </row>
    <row r="26" spans="2:16" x14ac:dyDescent="0.2">
      <c r="B26" s="181" t="s">
        <v>394</v>
      </c>
      <c r="C26" s="181">
        <v>130</v>
      </c>
      <c r="D26" s="181">
        <v>49</v>
      </c>
      <c r="E26" s="181">
        <f t="shared" si="1"/>
        <v>179</v>
      </c>
      <c r="F26" s="182">
        <f t="shared" si="2"/>
        <v>4.7912205567451818E-3</v>
      </c>
      <c r="G26" s="181">
        <v>140</v>
      </c>
      <c r="H26" s="181">
        <v>12</v>
      </c>
      <c r="I26" s="181">
        <f t="shared" si="3"/>
        <v>152</v>
      </c>
      <c r="J26" s="182">
        <f t="shared" si="4"/>
        <v>2.7042413891261029E-3</v>
      </c>
      <c r="K26" s="181">
        <f t="shared" si="0"/>
        <v>331</v>
      </c>
      <c r="P26" s="194"/>
    </row>
    <row r="27" spans="2:16" x14ac:dyDescent="0.2">
      <c r="B27" s="181" t="s">
        <v>395</v>
      </c>
      <c r="C27" s="181">
        <v>296</v>
      </c>
      <c r="D27" s="181">
        <v>252</v>
      </c>
      <c r="E27" s="181">
        <f t="shared" si="1"/>
        <v>548</v>
      </c>
      <c r="F27" s="182">
        <f t="shared" si="2"/>
        <v>1.4668094218415417E-2</v>
      </c>
      <c r="G27" s="181">
        <v>377</v>
      </c>
      <c r="H27" s="181">
        <v>63</v>
      </c>
      <c r="I27" s="181">
        <f t="shared" si="3"/>
        <v>440</v>
      </c>
      <c r="J27" s="182">
        <f t="shared" si="4"/>
        <v>7.8280671790492452E-3</v>
      </c>
      <c r="K27" s="181">
        <f t="shared" si="0"/>
        <v>988</v>
      </c>
      <c r="P27" s="194"/>
    </row>
    <row r="28" spans="2:16" x14ac:dyDescent="0.2">
      <c r="B28" s="181" t="s">
        <v>396</v>
      </c>
      <c r="C28" s="181">
        <v>4112</v>
      </c>
      <c r="D28" s="181">
        <v>2545</v>
      </c>
      <c r="E28" s="181">
        <f t="shared" si="1"/>
        <v>6657</v>
      </c>
      <c r="F28" s="182">
        <f t="shared" si="2"/>
        <v>0.17818522483940044</v>
      </c>
      <c r="G28" s="181">
        <v>12064</v>
      </c>
      <c r="H28" s="181">
        <v>1275</v>
      </c>
      <c r="I28" s="181">
        <f t="shared" si="3"/>
        <v>13339</v>
      </c>
      <c r="J28" s="182">
        <f t="shared" si="4"/>
        <v>0.23731497295758611</v>
      </c>
      <c r="K28" s="181">
        <f t="shared" si="0"/>
        <v>19996</v>
      </c>
      <c r="P28" s="194"/>
    </row>
    <row r="29" spans="2:16" x14ac:dyDescent="0.2">
      <c r="B29" s="181" t="s">
        <v>397</v>
      </c>
      <c r="C29" s="181">
        <v>420</v>
      </c>
      <c r="D29" s="181">
        <v>305</v>
      </c>
      <c r="E29" s="181">
        <f t="shared" si="1"/>
        <v>725</v>
      </c>
      <c r="F29" s="182">
        <f t="shared" si="2"/>
        <v>1.9405781584582442E-2</v>
      </c>
      <c r="G29" s="181">
        <v>820</v>
      </c>
      <c r="H29" s="181">
        <v>109</v>
      </c>
      <c r="I29" s="181">
        <f t="shared" si="3"/>
        <v>929</v>
      </c>
      <c r="J29" s="182">
        <f t="shared" si="4"/>
        <v>1.6527896384856248E-2</v>
      </c>
      <c r="K29" s="181">
        <f t="shared" si="0"/>
        <v>1654</v>
      </c>
      <c r="P29" s="194"/>
    </row>
    <row r="30" spans="2:16" x14ac:dyDescent="0.2">
      <c r="B30" s="181" t="s">
        <v>398</v>
      </c>
      <c r="C30" s="181">
        <v>252</v>
      </c>
      <c r="D30" s="181">
        <v>181</v>
      </c>
      <c r="E30" s="181">
        <f t="shared" si="1"/>
        <v>433</v>
      </c>
      <c r="F30" s="182">
        <f t="shared" si="2"/>
        <v>1.1589935760171307E-2</v>
      </c>
      <c r="G30" s="181">
        <v>534</v>
      </c>
      <c r="H30" s="181">
        <v>54</v>
      </c>
      <c r="I30" s="181">
        <f t="shared" si="3"/>
        <v>588</v>
      </c>
      <c r="J30" s="182">
        <f t="shared" si="4"/>
        <v>1.0461144321093083E-2</v>
      </c>
      <c r="K30" s="181">
        <f t="shared" si="0"/>
        <v>1021</v>
      </c>
      <c r="P30" s="194"/>
    </row>
    <row r="31" spans="2:16" x14ac:dyDescent="0.2">
      <c r="B31" s="181" t="s">
        <v>399</v>
      </c>
      <c r="C31" s="181">
        <v>525</v>
      </c>
      <c r="D31" s="181">
        <v>318</v>
      </c>
      <c r="E31" s="181">
        <f t="shared" si="1"/>
        <v>843</v>
      </c>
      <c r="F31" s="182">
        <f t="shared" si="2"/>
        <v>2.256423982869379E-2</v>
      </c>
      <c r="G31" s="181">
        <v>1380</v>
      </c>
      <c r="H31" s="181">
        <v>82</v>
      </c>
      <c r="I31" s="181">
        <f t="shared" si="3"/>
        <v>1462</v>
      </c>
      <c r="J31" s="182">
        <f t="shared" si="4"/>
        <v>2.6010532308568174E-2</v>
      </c>
      <c r="K31" s="181">
        <f t="shared" si="0"/>
        <v>2305</v>
      </c>
      <c r="P31" s="194"/>
    </row>
    <row r="32" spans="2:16" x14ac:dyDescent="0.2">
      <c r="B32" s="181" t="s">
        <v>400</v>
      </c>
      <c r="C32" s="181">
        <v>579</v>
      </c>
      <c r="D32" s="181">
        <v>310</v>
      </c>
      <c r="E32" s="181">
        <f t="shared" si="1"/>
        <v>889</v>
      </c>
      <c r="F32" s="182">
        <f t="shared" si="2"/>
        <v>2.3795503211991434E-2</v>
      </c>
      <c r="G32" s="181">
        <v>854</v>
      </c>
      <c r="H32" s="181">
        <v>68</v>
      </c>
      <c r="I32" s="181">
        <f t="shared" si="3"/>
        <v>922</v>
      </c>
      <c r="J32" s="182">
        <f t="shared" si="4"/>
        <v>1.6403358952462282E-2</v>
      </c>
      <c r="K32" s="181">
        <f t="shared" si="0"/>
        <v>1811</v>
      </c>
      <c r="P32" s="194"/>
    </row>
    <row r="33" spans="2:16" x14ac:dyDescent="0.2">
      <c r="B33" s="181" t="s">
        <v>401</v>
      </c>
      <c r="C33" s="181">
        <v>456</v>
      </c>
      <c r="D33" s="181">
        <v>378</v>
      </c>
      <c r="E33" s="181">
        <f t="shared" si="1"/>
        <v>834</v>
      </c>
      <c r="F33" s="182">
        <f t="shared" si="2"/>
        <v>2.2323340471092076E-2</v>
      </c>
      <c r="G33" s="181">
        <v>1452</v>
      </c>
      <c r="H33" s="181">
        <v>83</v>
      </c>
      <c r="I33" s="181">
        <f t="shared" si="3"/>
        <v>1535</v>
      </c>
      <c r="J33" s="182">
        <f t="shared" si="4"/>
        <v>2.7309279817819526E-2</v>
      </c>
      <c r="K33" s="181">
        <f t="shared" si="0"/>
        <v>2369</v>
      </c>
      <c r="P33" s="194"/>
    </row>
    <row r="34" spans="2:16" x14ac:dyDescent="0.2">
      <c r="B34" s="181" t="s">
        <v>402</v>
      </c>
      <c r="C34" s="181">
        <v>970</v>
      </c>
      <c r="D34" s="181">
        <v>650</v>
      </c>
      <c r="E34" s="181">
        <f t="shared" si="1"/>
        <v>1620</v>
      </c>
      <c r="F34" s="182">
        <f t="shared" si="2"/>
        <v>4.3361884368308352E-2</v>
      </c>
      <c r="G34" s="181">
        <v>1063</v>
      </c>
      <c r="H34" s="181">
        <v>85</v>
      </c>
      <c r="I34" s="181">
        <f t="shared" si="3"/>
        <v>1148</v>
      </c>
      <c r="J34" s="182">
        <f t="shared" si="4"/>
        <v>2.0424138912610305E-2</v>
      </c>
      <c r="K34" s="181">
        <f t="shared" si="0"/>
        <v>2768</v>
      </c>
      <c r="P34" s="194"/>
    </row>
    <row r="35" spans="2:16" x14ac:dyDescent="0.2">
      <c r="B35" s="181" t="s">
        <v>403</v>
      </c>
      <c r="C35" s="181">
        <v>1129</v>
      </c>
      <c r="D35" s="181">
        <v>734</v>
      </c>
      <c r="E35" s="181">
        <f t="shared" si="1"/>
        <v>1863</v>
      </c>
      <c r="F35" s="182">
        <f t="shared" si="2"/>
        <v>4.9866167023554606E-2</v>
      </c>
      <c r="G35" s="181">
        <v>3289</v>
      </c>
      <c r="H35" s="181">
        <v>223</v>
      </c>
      <c r="I35" s="181">
        <f t="shared" si="3"/>
        <v>3512</v>
      </c>
      <c r="J35" s="182">
        <f t="shared" si="4"/>
        <v>6.2482208938229436E-2</v>
      </c>
      <c r="K35" s="181">
        <f t="shared" si="0"/>
        <v>5375</v>
      </c>
      <c r="P35" s="194"/>
    </row>
    <row r="36" spans="2:16" x14ac:dyDescent="0.2">
      <c r="B36" s="181" t="s">
        <v>404</v>
      </c>
      <c r="C36" s="181">
        <v>409</v>
      </c>
      <c r="D36" s="181">
        <v>250</v>
      </c>
      <c r="E36" s="181">
        <f t="shared" si="1"/>
        <v>659</v>
      </c>
      <c r="F36" s="182">
        <f t="shared" si="2"/>
        <v>1.7639186295503213E-2</v>
      </c>
      <c r="G36" s="181">
        <v>966</v>
      </c>
      <c r="H36" s="181">
        <v>65</v>
      </c>
      <c r="I36" s="181">
        <f t="shared" si="3"/>
        <v>1031</v>
      </c>
      <c r="J36" s="182">
        <f t="shared" si="4"/>
        <v>1.8342584685454029E-2</v>
      </c>
      <c r="K36" s="181">
        <f t="shared" si="0"/>
        <v>1690</v>
      </c>
      <c r="P36" s="194"/>
    </row>
    <row r="37" spans="2:16" x14ac:dyDescent="0.2">
      <c r="B37" s="181" t="s">
        <v>405</v>
      </c>
      <c r="C37" s="181">
        <v>410</v>
      </c>
      <c r="D37" s="181">
        <v>198</v>
      </c>
      <c r="E37" s="181">
        <f t="shared" si="1"/>
        <v>608</v>
      </c>
      <c r="F37" s="182">
        <f t="shared" si="2"/>
        <v>1.6274089935760173E-2</v>
      </c>
      <c r="G37" s="181">
        <v>684</v>
      </c>
      <c r="H37" s="181">
        <v>85</v>
      </c>
      <c r="I37" s="181">
        <f t="shared" si="3"/>
        <v>769</v>
      </c>
      <c r="J37" s="182">
        <f t="shared" si="4"/>
        <v>1.3681326501565614E-2</v>
      </c>
      <c r="K37" s="181">
        <f t="shared" si="0"/>
        <v>1377</v>
      </c>
      <c r="P37" s="194"/>
    </row>
    <row r="38" spans="2:16" x14ac:dyDescent="0.2">
      <c r="B38" s="181" t="s">
        <v>406</v>
      </c>
      <c r="C38" s="181">
        <v>141</v>
      </c>
      <c r="D38" s="181">
        <v>65</v>
      </c>
      <c r="E38" s="181">
        <f t="shared" si="1"/>
        <v>206</v>
      </c>
      <c r="F38" s="182">
        <f t="shared" si="2"/>
        <v>5.5139186295503212E-3</v>
      </c>
      <c r="G38" s="181">
        <v>306</v>
      </c>
      <c r="H38" s="181">
        <v>23</v>
      </c>
      <c r="I38" s="181">
        <f t="shared" si="3"/>
        <v>329</v>
      </c>
      <c r="J38" s="182">
        <f t="shared" si="4"/>
        <v>5.8532593225163682E-3</v>
      </c>
      <c r="K38" s="181">
        <f t="shared" si="0"/>
        <v>535</v>
      </c>
      <c r="P38" s="194"/>
    </row>
    <row r="39" spans="2:16" x14ac:dyDescent="0.2">
      <c r="B39" s="181" t="s">
        <v>407</v>
      </c>
      <c r="C39" s="181">
        <v>396</v>
      </c>
      <c r="D39" s="181">
        <v>202</v>
      </c>
      <c r="E39" s="181">
        <f t="shared" si="1"/>
        <v>598</v>
      </c>
      <c r="F39" s="182">
        <f t="shared" si="2"/>
        <v>1.6006423982869378E-2</v>
      </c>
      <c r="G39" s="181">
        <v>435</v>
      </c>
      <c r="H39" s="181">
        <v>40</v>
      </c>
      <c r="I39" s="181">
        <f t="shared" si="3"/>
        <v>475</v>
      </c>
      <c r="J39" s="182">
        <f t="shared" si="4"/>
        <v>8.4507543410190719E-3</v>
      </c>
      <c r="K39" s="181">
        <f t="shared" si="0"/>
        <v>1073</v>
      </c>
      <c r="P39" s="194"/>
    </row>
    <row r="40" spans="2:16" x14ac:dyDescent="0.2">
      <c r="B40" s="181" t="s">
        <v>408</v>
      </c>
      <c r="C40" s="181">
        <v>87</v>
      </c>
      <c r="D40" s="181">
        <v>19</v>
      </c>
      <c r="E40" s="181">
        <f t="shared" si="1"/>
        <v>106</v>
      </c>
      <c r="F40" s="182">
        <f t="shared" si="2"/>
        <v>2.8372591006423985E-3</v>
      </c>
      <c r="G40" s="181">
        <v>167</v>
      </c>
      <c r="H40" s="181">
        <v>5</v>
      </c>
      <c r="I40" s="181">
        <f t="shared" si="3"/>
        <v>172</v>
      </c>
      <c r="J40" s="182">
        <f t="shared" si="4"/>
        <v>3.0600626245374323E-3</v>
      </c>
      <c r="K40" s="181">
        <f t="shared" si="0"/>
        <v>278</v>
      </c>
      <c r="P40" s="194"/>
    </row>
    <row r="41" spans="2:16" x14ac:dyDescent="0.2">
      <c r="B41" s="183" t="s">
        <v>66</v>
      </c>
      <c r="C41" s="181">
        <f t="shared" ref="C41:H41" si="5">SUM(C11:C40)</f>
        <v>23237</v>
      </c>
      <c r="D41" s="181">
        <f t="shared" si="5"/>
        <v>14123</v>
      </c>
      <c r="E41" s="183">
        <f t="shared" ref="E41" si="6">C41+D41</f>
        <v>37360</v>
      </c>
      <c r="F41" s="185">
        <f t="shared" ref="F41" si="7">E41/$E$41</f>
        <v>1</v>
      </c>
      <c r="G41" s="181">
        <f t="shared" si="5"/>
        <v>51542</v>
      </c>
      <c r="H41" s="181">
        <f t="shared" si="5"/>
        <v>4666</v>
      </c>
      <c r="I41" s="183">
        <f t="shared" ref="I41" si="8">G41+H41</f>
        <v>56208</v>
      </c>
      <c r="J41" s="214">
        <f t="shared" ref="J41" si="9">I41/$I$41</f>
        <v>1</v>
      </c>
      <c r="K41" s="183">
        <f t="shared" ref="K41:K42" si="10">E41+I41</f>
        <v>93568</v>
      </c>
      <c r="P41" s="194"/>
    </row>
    <row r="42" spans="2:16" ht="25.5" customHeight="1" x14ac:dyDescent="0.2">
      <c r="B42" s="195" t="s">
        <v>82</v>
      </c>
      <c r="C42" s="196">
        <f>+C41/$K$41</f>
        <v>0.24834345075239397</v>
      </c>
      <c r="D42" s="196">
        <f>+D41/$K$41</f>
        <v>0.15093835499316005</v>
      </c>
      <c r="E42" s="197">
        <f>C42+D42</f>
        <v>0.39928180574555405</v>
      </c>
      <c r="F42" s="197"/>
      <c r="G42" s="196">
        <f>+G41/$K$41</f>
        <v>0.55085071819425446</v>
      </c>
      <c r="H42" s="196">
        <f>+H41/$K$41</f>
        <v>4.9867476060191519E-2</v>
      </c>
      <c r="I42" s="197">
        <f>G42+H42</f>
        <v>0.60071819425444595</v>
      </c>
      <c r="J42" s="197"/>
      <c r="K42" s="197">
        <f t="shared" si="10"/>
        <v>1</v>
      </c>
    </row>
    <row r="43" spans="2:16" x14ac:dyDescent="0.2">
      <c r="B43" s="188"/>
      <c r="C43" s="201"/>
      <c r="D43" s="201"/>
      <c r="E43" s="201"/>
      <c r="F43" s="201"/>
      <c r="G43" s="201"/>
      <c r="H43" s="201"/>
      <c r="I43" s="201"/>
      <c r="J43" s="201"/>
      <c r="K43" s="201"/>
    </row>
    <row r="44" spans="2:16" ht="12.75" x14ac:dyDescent="0.2">
      <c r="B44" s="421" t="s">
        <v>114</v>
      </c>
      <c r="C44" s="421"/>
      <c r="D44" s="421"/>
      <c r="E44" s="421"/>
      <c r="F44" s="421"/>
      <c r="G44" s="421"/>
      <c r="H44" s="421"/>
      <c r="I44" s="421"/>
      <c r="J44" s="421"/>
      <c r="K44" s="421"/>
    </row>
    <row r="45" spans="2:16" ht="12.75" x14ac:dyDescent="0.2">
      <c r="B45" s="434" t="str">
        <f>'Solicitudes Regiones'!$B$6:$P$6</f>
        <v>Acumuladas de julio de 2008 a mayo de 2018</v>
      </c>
      <c r="C45" s="434"/>
      <c r="D45" s="434"/>
      <c r="E45" s="434"/>
      <c r="F45" s="434"/>
      <c r="G45" s="434"/>
      <c r="H45" s="434"/>
      <c r="I45" s="434"/>
      <c r="J45" s="434"/>
      <c r="K45" s="434"/>
    </row>
    <row r="47" spans="2:16" ht="15" customHeight="1" x14ac:dyDescent="0.2">
      <c r="B47" s="449" t="s">
        <v>83</v>
      </c>
      <c r="C47" s="449"/>
      <c r="D47" s="449"/>
      <c r="E47" s="449"/>
      <c r="F47" s="449"/>
      <c r="G47" s="449"/>
      <c r="H47" s="449"/>
      <c r="I47" s="449"/>
      <c r="J47" s="449"/>
      <c r="K47" s="449"/>
      <c r="L47" s="202"/>
    </row>
    <row r="48" spans="2:16" ht="15" customHeight="1" x14ac:dyDescent="0.2">
      <c r="B48" s="449" t="s">
        <v>74</v>
      </c>
      <c r="C48" s="449" t="s">
        <v>2</v>
      </c>
      <c r="D48" s="449"/>
      <c r="E48" s="449"/>
      <c r="F48" s="449"/>
      <c r="G48" s="449"/>
      <c r="H48" s="449"/>
      <c r="I48" s="449"/>
      <c r="J48" s="449"/>
      <c r="K48" s="449"/>
    </row>
    <row r="49" spans="2:11" ht="24" x14ac:dyDescent="0.2">
      <c r="B49" s="449"/>
      <c r="C49" s="187" t="s">
        <v>75</v>
      </c>
      <c r="D49" s="187" t="s">
        <v>76</v>
      </c>
      <c r="E49" s="187" t="s">
        <v>77</v>
      </c>
      <c r="F49" s="187" t="s">
        <v>78</v>
      </c>
      <c r="G49" s="187" t="s">
        <v>8</v>
      </c>
      <c r="H49" s="187" t="s">
        <v>79</v>
      </c>
      <c r="I49" s="187" t="s">
        <v>80</v>
      </c>
      <c r="J49" s="187" t="s">
        <v>81</v>
      </c>
      <c r="K49" s="187" t="s">
        <v>46</v>
      </c>
    </row>
    <row r="50" spans="2:11" x14ac:dyDescent="0.2">
      <c r="B50" s="181" t="s">
        <v>379</v>
      </c>
      <c r="C50" s="181">
        <v>1354</v>
      </c>
      <c r="D50" s="181">
        <v>351</v>
      </c>
      <c r="E50" s="181">
        <f>C50+D50</f>
        <v>1705</v>
      </c>
      <c r="F50" s="182">
        <f>E50/$E$80</f>
        <v>5.7477076591154259E-2</v>
      </c>
      <c r="G50" s="181">
        <v>1373</v>
      </c>
      <c r="H50" s="181">
        <v>131</v>
      </c>
      <c r="I50" s="181">
        <f>G50+H50</f>
        <v>1504</v>
      </c>
      <c r="J50" s="182">
        <f>I50/$I$80</f>
        <v>3.1201377507624008E-2</v>
      </c>
      <c r="K50" s="181">
        <f t="shared" ref="K50:K79" si="11">E50+I50</f>
        <v>3209</v>
      </c>
    </row>
    <row r="51" spans="2:11" x14ac:dyDescent="0.2">
      <c r="B51" s="181" t="s">
        <v>380</v>
      </c>
      <c r="C51" s="181">
        <v>685</v>
      </c>
      <c r="D51" s="181">
        <v>219</v>
      </c>
      <c r="E51" s="181">
        <f t="shared" ref="E51:E79" si="12">C51+D51</f>
        <v>904</v>
      </c>
      <c r="F51" s="182">
        <f t="shared" ref="F51:F79" si="13">E51/$E$80</f>
        <v>3.0474649406688242E-2</v>
      </c>
      <c r="G51" s="181">
        <v>2002</v>
      </c>
      <c r="H51" s="181">
        <v>103</v>
      </c>
      <c r="I51" s="181">
        <f t="shared" ref="I51:I79" si="14">G51+H51</f>
        <v>2105</v>
      </c>
      <c r="J51" s="182">
        <f t="shared" ref="J51:J79" si="15">I51/$I$80</f>
        <v>4.3669481152625353E-2</v>
      </c>
      <c r="K51" s="181">
        <f t="shared" si="11"/>
        <v>3009</v>
      </c>
    </row>
    <row r="52" spans="2:11" x14ac:dyDescent="0.2">
      <c r="B52" s="181" t="s">
        <v>381</v>
      </c>
      <c r="C52" s="181">
        <v>558</v>
      </c>
      <c r="D52" s="181">
        <v>176</v>
      </c>
      <c r="E52" s="181">
        <f t="shared" si="12"/>
        <v>734</v>
      </c>
      <c r="F52" s="182">
        <f t="shared" si="13"/>
        <v>2.4743797195253506E-2</v>
      </c>
      <c r="G52" s="181">
        <v>918</v>
      </c>
      <c r="H52" s="181">
        <v>102</v>
      </c>
      <c r="I52" s="181">
        <f t="shared" si="14"/>
        <v>1020</v>
      </c>
      <c r="J52" s="182">
        <f t="shared" si="15"/>
        <v>2.1160508682032238E-2</v>
      </c>
      <c r="K52" s="181">
        <f t="shared" si="11"/>
        <v>1754</v>
      </c>
    </row>
    <row r="53" spans="2:11" x14ac:dyDescent="0.2">
      <c r="B53" s="181" t="s">
        <v>382</v>
      </c>
      <c r="C53" s="181">
        <v>408</v>
      </c>
      <c r="D53" s="181">
        <v>112</v>
      </c>
      <c r="E53" s="181">
        <f t="shared" si="12"/>
        <v>520</v>
      </c>
      <c r="F53" s="182">
        <f t="shared" si="13"/>
        <v>1.7529665587918016E-2</v>
      </c>
      <c r="G53" s="181">
        <v>398</v>
      </c>
      <c r="H53" s="181">
        <v>37</v>
      </c>
      <c r="I53" s="181">
        <f t="shared" si="14"/>
        <v>435</v>
      </c>
      <c r="J53" s="182">
        <f t="shared" si="15"/>
        <v>9.0243345849843372E-3</v>
      </c>
      <c r="K53" s="181">
        <f t="shared" si="11"/>
        <v>955</v>
      </c>
    </row>
    <row r="54" spans="2:11" x14ac:dyDescent="0.2">
      <c r="B54" s="181" t="s">
        <v>383</v>
      </c>
      <c r="C54" s="181">
        <v>684</v>
      </c>
      <c r="D54" s="181">
        <v>333</v>
      </c>
      <c r="E54" s="181">
        <f t="shared" si="12"/>
        <v>1017</v>
      </c>
      <c r="F54" s="182">
        <f t="shared" si="13"/>
        <v>3.428398058252427E-2</v>
      </c>
      <c r="G54" s="181">
        <v>1911</v>
      </c>
      <c r="H54" s="181">
        <v>142</v>
      </c>
      <c r="I54" s="181">
        <f t="shared" si="14"/>
        <v>2053</v>
      </c>
      <c r="J54" s="182">
        <f t="shared" si="15"/>
        <v>4.2590710121776655E-2</v>
      </c>
      <c r="K54" s="181">
        <f t="shared" si="11"/>
        <v>3070</v>
      </c>
    </row>
    <row r="55" spans="2:11" x14ac:dyDescent="0.2">
      <c r="B55" s="181" t="s">
        <v>384</v>
      </c>
      <c r="C55" s="181">
        <v>470</v>
      </c>
      <c r="D55" s="181">
        <v>282</v>
      </c>
      <c r="E55" s="181">
        <f t="shared" si="12"/>
        <v>752</v>
      </c>
      <c r="F55" s="182">
        <f t="shared" si="13"/>
        <v>2.535059331175836E-2</v>
      </c>
      <c r="G55" s="181">
        <v>1008</v>
      </c>
      <c r="H55" s="181">
        <v>130</v>
      </c>
      <c r="I55" s="181">
        <f t="shared" si="14"/>
        <v>1138</v>
      </c>
      <c r="J55" s="182">
        <f t="shared" si="15"/>
        <v>2.3608489098188908E-2</v>
      </c>
      <c r="K55" s="181">
        <f t="shared" si="11"/>
        <v>1890</v>
      </c>
    </row>
    <row r="56" spans="2:11" x14ac:dyDescent="0.2">
      <c r="B56" s="181" t="s">
        <v>385</v>
      </c>
      <c r="C56" s="181">
        <v>100</v>
      </c>
      <c r="D56" s="181">
        <v>14</v>
      </c>
      <c r="E56" s="181">
        <f t="shared" si="12"/>
        <v>114</v>
      </c>
      <c r="F56" s="182">
        <f t="shared" si="13"/>
        <v>3.8430420711974109E-3</v>
      </c>
      <c r="G56" s="181">
        <v>126</v>
      </c>
      <c r="H56" s="181">
        <v>3</v>
      </c>
      <c r="I56" s="181">
        <f t="shared" si="14"/>
        <v>129</v>
      </c>
      <c r="J56" s="182">
        <f t="shared" si="15"/>
        <v>2.6761819803746653E-3</v>
      </c>
      <c r="K56" s="181">
        <f t="shared" si="11"/>
        <v>243</v>
      </c>
    </row>
    <row r="57" spans="2:11" x14ac:dyDescent="0.2">
      <c r="B57" s="181" t="s">
        <v>386</v>
      </c>
      <c r="C57" s="181">
        <v>4498</v>
      </c>
      <c r="D57" s="181">
        <v>1532</v>
      </c>
      <c r="E57" s="181">
        <f t="shared" si="12"/>
        <v>6030</v>
      </c>
      <c r="F57" s="182">
        <f t="shared" si="13"/>
        <v>0.20327669902912621</v>
      </c>
      <c r="G57" s="181">
        <v>9963</v>
      </c>
      <c r="H57" s="181">
        <v>812</v>
      </c>
      <c r="I57" s="181">
        <f t="shared" si="14"/>
        <v>10775</v>
      </c>
      <c r="J57" s="182">
        <f t="shared" si="15"/>
        <v>0.22353380494989938</v>
      </c>
      <c r="K57" s="181">
        <f t="shared" si="11"/>
        <v>16805</v>
      </c>
    </row>
    <row r="58" spans="2:11" x14ac:dyDescent="0.2">
      <c r="B58" s="181" t="s">
        <v>387</v>
      </c>
      <c r="C58" s="181">
        <v>204</v>
      </c>
      <c r="D58" s="181">
        <v>41</v>
      </c>
      <c r="E58" s="181">
        <f t="shared" si="12"/>
        <v>245</v>
      </c>
      <c r="F58" s="182">
        <f t="shared" si="13"/>
        <v>8.2591693635382952E-3</v>
      </c>
      <c r="G58" s="181">
        <v>175</v>
      </c>
      <c r="H58" s="181">
        <v>18</v>
      </c>
      <c r="I58" s="181">
        <f t="shared" si="14"/>
        <v>193</v>
      </c>
      <c r="J58" s="182">
        <f t="shared" si="15"/>
        <v>4.0039001721884531E-3</v>
      </c>
      <c r="K58" s="181">
        <f t="shared" si="11"/>
        <v>438</v>
      </c>
    </row>
    <row r="59" spans="2:11" x14ac:dyDescent="0.2">
      <c r="B59" s="181" t="s">
        <v>388</v>
      </c>
      <c r="C59" s="181">
        <v>873</v>
      </c>
      <c r="D59" s="181">
        <v>248</v>
      </c>
      <c r="E59" s="181">
        <f t="shared" si="12"/>
        <v>1121</v>
      </c>
      <c r="F59" s="182">
        <f t="shared" si="13"/>
        <v>3.7789913700107876E-2</v>
      </c>
      <c r="G59" s="181">
        <v>722</v>
      </c>
      <c r="H59" s="181">
        <v>65</v>
      </c>
      <c r="I59" s="181">
        <f t="shared" si="14"/>
        <v>787</v>
      </c>
      <c r="J59" s="182">
        <f t="shared" si="15"/>
        <v>1.6326784639960169E-2</v>
      </c>
      <c r="K59" s="181">
        <f t="shared" si="11"/>
        <v>1908</v>
      </c>
    </row>
    <row r="60" spans="2:11" x14ac:dyDescent="0.2">
      <c r="B60" s="181" t="s">
        <v>389</v>
      </c>
      <c r="C60" s="181">
        <v>1035</v>
      </c>
      <c r="D60" s="181">
        <v>342</v>
      </c>
      <c r="E60" s="181">
        <f t="shared" si="12"/>
        <v>1377</v>
      </c>
      <c r="F60" s="182">
        <f t="shared" si="13"/>
        <v>4.6419902912621359E-2</v>
      </c>
      <c r="G60" s="181">
        <v>3108</v>
      </c>
      <c r="H60" s="181">
        <v>184</v>
      </c>
      <c r="I60" s="181">
        <f t="shared" si="14"/>
        <v>3292</v>
      </c>
      <c r="J60" s="182">
        <f t="shared" si="15"/>
        <v>6.8294504491421701E-2</v>
      </c>
      <c r="K60" s="181">
        <f t="shared" si="11"/>
        <v>4669</v>
      </c>
    </row>
    <row r="61" spans="2:11" x14ac:dyDescent="0.2">
      <c r="B61" s="181" t="s">
        <v>390</v>
      </c>
      <c r="C61" s="181">
        <v>184</v>
      </c>
      <c r="D61" s="181">
        <v>52</v>
      </c>
      <c r="E61" s="181">
        <f t="shared" si="12"/>
        <v>236</v>
      </c>
      <c r="F61" s="182">
        <f t="shared" si="13"/>
        <v>7.9557713052858681E-3</v>
      </c>
      <c r="G61" s="181">
        <v>214</v>
      </c>
      <c r="H61" s="181">
        <v>25</v>
      </c>
      <c r="I61" s="181">
        <f t="shared" si="14"/>
        <v>239</v>
      </c>
      <c r="J61" s="182">
        <f t="shared" si="15"/>
        <v>4.958197622554613E-3</v>
      </c>
      <c r="K61" s="181">
        <f t="shared" si="11"/>
        <v>475</v>
      </c>
    </row>
    <row r="62" spans="2:11" x14ac:dyDescent="0.2">
      <c r="B62" s="181" t="s">
        <v>391</v>
      </c>
      <c r="C62" s="181">
        <v>176</v>
      </c>
      <c r="D62" s="181">
        <v>61</v>
      </c>
      <c r="E62" s="181">
        <f t="shared" si="12"/>
        <v>237</v>
      </c>
      <c r="F62" s="182">
        <f t="shared" si="13"/>
        <v>7.9894822006472497E-3</v>
      </c>
      <c r="G62" s="181">
        <v>273</v>
      </c>
      <c r="H62" s="181">
        <v>22</v>
      </c>
      <c r="I62" s="181">
        <f t="shared" si="14"/>
        <v>295</v>
      </c>
      <c r="J62" s="182">
        <f t="shared" si="15"/>
        <v>6.1199510403916772E-3</v>
      </c>
      <c r="K62" s="181">
        <f t="shared" si="11"/>
        <v>532</v>
      </c>
    </row>
    <row r="63" spans="2:11" x14ac:dyDescent="0.2">
      <c r="B63" s="181" t="s">
        <v>392</v>
      </c>
      <c r="C63" s="181">
        <v>337</v>
      </c>
      <c r="D63" s="181">
        <v>193</v>
      </c>
      <c r="E63" s="181">
        <f t="shared" si="12"/>
        <v>530</v>
      </c>
      <c r="F63" s="182">
        <f t="shared" si="13"/>
        <v>1.7866774541531825E-2</v>
      </c>
      <c r="G63" s="181">
        <v>725</v>
      </c>
      <c r="H63" s="181">
        <v>87</v>
      </c>
      <c r="I63" s="181">
        <f t="shared" si="14"/>
        <v>812</v>
      </c>
      <c r="J63" s="182">
        <f t="shared" si="15"/>
        <v>1.6845424558637429E-2</v>
      </c>
      <c r="K63" s="181">
        <f t="shared" si="11"/>
        <v>1342</v>
      </c>
    </row>
    <row r="64" spans="2:11" ht="13.5" customHeight="1" x14ac:dyDescent="0.2">
      <c r="B64" s="181" t="s">
        <v>393</v>
      </c>
      <c r="C64" s="181">
        <v>460</v>
      </c>
      <c r="D64" s="181">
        <v>248</v>
      </c>
      <c r="E64" s="181">
        <f t="shared" si="12"/>
        <v>708</v>
      </c>
      <c r="F64" s="182">
        <f t="shared" si="13"/>
        <v>2.3867313915857606E-2</v>
      </c>
      <c r="G64" s="181">
        <v>327</v>
      </c>
      <c r="H64" s="181">
        <v>62</v>
      </c>
      <c r="I64" s="181">
        <f t="shared" si="14"/>
        <v>389</v>
      </c>
      <c r="J64" s="182">
        <f t="shared" si="15"/>
        <v>8.0700371346181781E-3</v>
      </c>
      <c r="K64" s="181">
        <f t="shared" si="11"/>
        <v>1097</v>
      </c>
    </row>
    <row r="65" spans="2:11" x14ac:dyDescent="0.2">
      <c r="B65" s="181" t="s">
        <v>394</v>
      </c>
      <c r="C65" s="181">
        <v>120</v>
      </c>
      <c r="D65" s="181">
        <v>30</v>
      </c>
      <c r="E65" s="181">
        <f t="shared" si="12"/>
        <v>150</v>
      </c>
      <c r="F65" s="182">
        <f t="shared" si="13"/>
        <v>5.0566343042071195E-3</v>
      </c>
      <c r="G65" s="181">
        <v>126</v>
      </c>
      <c r="H65" s="181">
        <v>7</v>
      </c>
      <c r="I65" s="181">
        <f t="shared" si="14"/>
        <v>133</v>
      </c>
      <c r="J65" s="182">
        <f t="shared" si="15"/>
        <v>2.7591643673630273E-3</v>
      </c>
      <c r="K65" s="181">
        <f t="shared" si="11"/>
        <v>283</v>
      </c>
    </row>
    <row r="66" spans="2:11" x14ac:dyDescent="0.2">
      <c r="B66" s="181" t="s">
        <v>395</v>
      </c>
      <c r="C66" s="181">
        <v>290</v>
      </c>
      <c r="D66" s="181">
        <v>108</v>
      </c>
      <c r="E66" s="181">
        <f t="shared" si="12"/>
        <v>398</v>
      </c>
      <c r="F66" s="182">
        <f t="shared" si="13"/>
        <v>1.3416936353829559E-2</v>
      </c>
      <c r="G66" s="181">
        <v>334</v>
      </c>
      <c r="H66" s="181">
        <v>37</v>
      </c>
      <c r="I66" s="181">
        <f t="shared" si="14"/>
        <v>371</v>
      </c>
      <c r="J66" s="182">
        <f t="shared" si="15"/>
        <v>7.6966163931705498E-3</v>
      </c>
      <c r="K66" s="181">
        <f t="shared" si="11"/>
        <v>769</v>
      </c>
    </row>
    <row r="67" spans="2:11" x14ac:dyDescent="0.2">
      <c r="B67" s="181" t="s">
        <v>396</v>
      </c>
      <c r="C67" s="181">
        <v>3775</v>
      </c>
      <c r="D67" s="181">
        <v>1961</v>
      </c>
      <c r="E67" s="181">
        <f t="shared" si="12"/>
        <v>5736</v>
      </c>
      <c r="F67" s="182">
        <f t="shared" si="13"/>
        <v>0.19336569579288027</v>
      </c>
      <c r="G67" s="181">
        <v>10438</v>
      </c>
      <c r="H67" s="181">
        <v>1054</v>
      </c>
      <c r="I67" s="181">
        <f t="shared" si="14"/>
        <v>11492</v>
      </c>
      <c r="J67" s="182">
        <f t="shared" si="15"/>
        <v>0.23840839781756323</v>
      </c>
      <c r="K67" s="181">
        <f t="shared" si="11"/>
        <v>17228</v>
      </c>
    </row>
    <row r="68" spans="2:11" x14ac:dyDescent="0.2">
      <c r="B68" s="181" t="s">
        <v>397</v>
      </c>
      <c r="C68" s="181">
        <v>402</v>
      </c>
      <c r="D68" s="181">
        <v>206</v>
      </c>
      <c r="E68" s="181">
        <f t="shared" si="12"/>
        <v>608</v>
      </c>
      <c r="F68" s="182">
        <f t="shared" si="13"/>
        <v>2.0496224379719527E-2</v>
      </c>
      <c r="G68" s="181">
        <v>741</v>
      </c>
      <c r="H68" s="181">
        <v>93</v>
      </c>
      <c r="I68" s="181">
        <f t="shared" si="14"/>
        <v>834</v>
      </c>
      <c r="J68" s="182">
        <f t="shared" si="15"/>
        <v>1.7301827687073418E-2</v>
      </c>
      <c r="K68" s="181">
        <f t="shared" si="11"/>
        <v>1442</v>
      </c>
    </row>
    <row r="69" spans="2:11" x14ac:dyDescent="0.2">
      <c r="B69" s="181" t="s">
        <v>398</v>
      </c>
      <c r="C69" s="181">
        <v>225</v>
      </c>
      <c r="D69" s="181">
        <v>134</v>
      </c>
      <c r="E69" s="181">
        <f t="shared" si="12"/>
        <v>359</v>
      </c>
      <c r="F69" s="182">
        <f t="shared" si="13"/>
        <v>1.2102211434735707E-2</v>
      </c>
      <c r="G69" s="181">
        <v>466</v>
      </c>
      <c r="H69" s="181">
        <v>48</v>
      </c>
      <c r="I69" s="181">
        <f t="shared" si="14"/>
        <v>514</v>
      </c>
      <c r="J69" s="182">
        <f t="shared" si="15"/>
        <v>1.0663236728004481E-2</v>
      </c>
      <c r="K69" s="181">
        <f t="shared" si="11"/>
        <v>873</v>
      </c>
    </row>
    <row r="70" spans="2:11" x14ac:dyDescent="0.2">
      <c r="B70" s="181" t="s">
        <v>399</v>
      </c>
      <c r="C70" s="181">
        <v>476</v>
      </c>
      <c r="D70" s="181">
        <v>159</v>
      </c>
      <c r="E70" s="181">
        <f t="shared" si="12"/>
        <v>635</v>
      </c>
      <c r="F70" s="182">
        <f t="shared" si="13"/>
        <v>2.1406418554476808E-2</v>
      </c>
      <c r="G70" s="181">
        <v>1216</v>
      </c>
      <c r="H70" s="181">
        <v>64</v>
      </c>
      <c r="I70" s="181">
        <f t="shared" si="14"/>
        <v>1280</v>
      </c>
      <c r="J70" s="182">
        <f t="shared" si="15"/>
        <v>2.6554363836275751E-2</v>
      </c>
      <c r="K70" s="181">
        <f t="shared" si="11"/>
        <v>1915</v>
      </c>
    </row>
    <row r="71" spans="2:11" x14ac:dyDescent="0.2">
      <c r="B71" s="181" t="s">
        <v>400</v>
      </c>
      <c r="C71" s="181">
        <v>524</v>
      </c>
      <c r="D71" s="181">
        <v>145</v>
      </c>
      <c r="E71" s="181">
        <f t="shared" si="12"/>
        <v>669</v>
      </c>
      <c r="F71" s="182">
        <f t="shared" si="13"/>
        <v>2.2552588996763753E-2</v>
      </c>
      <c r="G71" s="181">
        <v>757</v>
      </c>
      <c r="H71" s="181">
        <v>52</v>
      </c>
      <c r="I71" s="181">
        <f t="shared" si="14"/>
        <v>809</v>
      </c>
      <c r="J71" s="182">
        <f t="shared" si="15"/>
        <v>1.6783187768396157E-2</v>
      </c>
      <c r="K71" s="181">
        <f t="shared" si="11"/>
        <v>1478</v>
      </c>
    </row>
    <row r="72" spans="2:11" x14ac:dyDescent="0.2">
      <c r="B72" s="181" t="s">
        <v>401</v>
      </c>
      <c r="C72" s="181">
        <v>403</v>
      </c>
      <c r="D72" s="181">
        <v>156</v>
      </c>
      <c r="E72" s="181">
        <f t="shared" si="12"/>
        <v>559</v>
      </c>
      <c r="F72" s="182">
        <f t="shared" si="13"/>
        <v>1.8844390507011866E-2</v>
      </c>
      <c r="G72" s="181">
        <v>1238</v>
      </c>
      <c r="H72" s="181">
        <v>67</v>
      </c>
      <c r="I72" s="181">
        <f t="shared" si="14"/>
        <v>1305</v>
      </c>
      <c r="J72" s="182">
        <f t="shared" si="15"/>
        <v>2.7073003754953012E-2</v>
      </c>
      <c r="K72" s="181">
        <f t="shared" si="11"/>
        <v>1864</v>
      </c>
    </row>
    <row r="73" spans="2:11" x14ac:dyDescent="0.2">
      <c r="B73" s="181" t="s">
        <v>402</v>
      </c>
      <c r="C73" s="181">
        <v>904</v>
      </c>
      <c r="D73" s="181">
        <v>279</v>
      </c>
      <c r="E73" s="181">
        <f t="shared" si="12"/>
        <v>1183</v>
      </c>
      <c r="F73" s="182">
        <f t="shared" si="13"/>
        <v>3.9879989212513484E-2</v>
      </c>
      <c r="G73" s="181">
        <v>923</v>
      </c>
      <c r="H73" s="181">
        <v>74</v>
      </c>
      <c r="I73" s="181">
        <f t="shared" si="14"/>
        <v>997</v>
      </c>
      <c r="J73" s="182">
        <f t="shared" si="15"/>
        <v>2.0683359956849157E-2</v>
      </c>
      <c r="K73" s="181">
        <f t="shared" si="11"/>
        <v>2180</v>
      </c>
    </row>
    <row r="74" spans="2:11" x14ac:dyDescent="0.2">
      <c r="B74" s="181" t="s">
        <v>403</v>
      </c>
      <c r="C74" s="181">
        <v>1021</v>
      </c>
      <c r="D74" s="181">
        <v>379</v>
      </c>
      <c r="E74" s="181">
        <f t="shared" si="12"/>
        <v>1400</v>
      </c>
      <c r="F74" s="182">
        <f t="shared" si="13"/>
        <v>4.7195253505933114E-2</v>
      </c>
      <c r="G74" s="181">
        <v>2680</v>
      </c>
      <c r="H74" s="181">
        <v>186</v>
      </c>
      <c r="I74" s="181">
        <f t="shared" si="14"/>
        <v>2866</v>
      </c>
      <c r="J74" s="182">
        <f t="shared" si="15"/>
        <v>5.9456880277161173E-2</v>
      </c>
      <c r="K74" s="181">
        <f t="shared" si="11"/>
        <v>4266</v>
      </c>
    </row>
    <row r="75" spans="2:11" x14ac:dyDescent="0.2">
      <c r="B75" s="181" t="s">
        <v>404</v>
      </c>
      <c r="C75" s="181">
        <v>388</v>
      </c>
      <c r="D75" s="181">
        <v>129</v>
      </c>
      <c r="E75" s="181">
        <f t="shared" si="12"/>
        <v>517</v>
      </c>
      <c r="F75" s="182">
        <f t="shared" si="13"/>
        <v>1.7428532901833872E-2</v>
      </c>
      <c r="G75" s="181">
        <v>874</v>
      </c>
      <c r="H75" s="181">
        <v>47</v>
      </c>
      <c r="I75" s="181">
        <f t="shared" si="14"/>
        <v>921</v>
      </c>
      <c r="J75" s="182">
        <f t="shared" si="15"/>
        <v>1.9106694604070287E-2</v>
      </c>
      <c r="K75" s="181">
        <f t="shared" si="11"/>
        <v>1438</v>
      </c>
    </row>
    <row r="76" spans="2:11" x14ac:dyDescent="0.2">
      <c r="B76" s="181" t="s">
        <v>405</v>
      </c>
      <c r="C76" s="181">
        <v>394</v>
      </c>
      <c r="D76" s="181">
        <v>100</v>
      </c>
      <c r="E76" s="181">
        <f t="shared" si="12"/>
        <v>494</v>
      </c>
      <c r="F76" s="182">
        <f t="shared" si="13"/>
        <v>1.6653182308522113E-2</v>
      </c>
      <c r="G76" s="181">
        <v>592</v>
      </c>
      <c r="H76" s="181">
        <v>69</v>
      </c>
      <c r="I76" s="181">
        <f t="shared" si="14"/>
        <v>661</v>
      </c>
      <c r="J76" s="182">
        <f t="shared" si="15"/>
        <v>1.3712839449826774E-2</v>
      </c>
      <c r="K76" s="181">
        <f t="shared" si="11"/>
        <v>1155</v>
      </c>
    </row>
    <row r="77" spans="2:11" x14ac:dyDescent="0.2">
      <c r="B77" s="181" t="s">
        <v>406</v>
      </c>
      <c r="C77" s="181">
        <v>134</v>
      </c>
      <c r="D77" s="181">
        <v>32</v>
      </c>
      <c r="E77" s="181">
        <f t="shared" si="12"/>
        <v>166</v>
      </c>
      <c r="F77" s="182">
        <f t="shared" si="13"/>
        <v>5.5960086299892122E-3</v>
      </c>
      <c r="G77" s="181">
        <v>269</v>
      </c>
      <c r="H77" s="181">
        <v>21</v>
      </c>
      <c r="I77" s="181">
        <f t="shared" si="14"/>
        <v>290</v>
      </c>
      <c r="J77" s="182">
        <f t="shared" si="15"/>
        <v>6.0162230566562251E-3</v>
      </c>
      <c r="K77" s="181">
        <f t="shared" si="11"/>
        <v>456</v>
      </c>
    </row>
    <row r="78" spans="2:11" x14ac:dyDescent="0.2">
      <c r="B78" s="181" t="s">
        <v>407</v>
      </c>
      <c r="C78" s="181">
        <v>386</v>
      </c>
      <c r="D78" s="181">
        <v>81</v>
      </c>
      <c r="E78" s="181">
        <f t="shared" si="12"/>
        <v>467</v>
      </c>
      <c r="F78" s="182">
        <f t="shared" si="13"/>
        <v>1.5742988133764832E-2</v>
      </c>
      <c r="G78" s="181">
        <v>390</v>
      </c>
      <c r="H78" s="181">
        <v>30</v>
      </c>
      <c r="I78" s="181">
        <f t="shared" si="14"/>
        <v>420</v>
      </c>
      <c r="J78" s="182">
        <f t="shared" si="15"/>
        <v>8.7131506337779809E-3</v>
      </c>
      <c r="K78" s="181">
        <f t="shared" si="11"/>
        <v>887</v>
      </c>
    </row>
    <row r="79" spans="2:11" x14ac:dyDescent="0.2">
      <c r="B79" s="181" t="s">
        <v>408</v>
      </c>
      <c r="C79" s="181">
        <v>82</v>
      </c>
      <c r="D79" s="181">
        <v>11</v>
      </c>
      <c r="E79" s="181">
        <f t="shared" si="12"/>
        <v>93</v>
      </c>
      <c r="F79" s="182">
        <f t="shared" si="13"/>
        <v>3.1351132686084143E-3</v>
      </c>
      <c r="G79" s="181">
        <v>139</v>
      </c>
      <c r="H79" s="181">
        <v>5</v>
      </c>
      <c r="I79" s="181">
        <f t="shared" si="14"/>
        <v>144</v>
      </c>
      <c r="J79" s="182">
        <f t="shared" si="15"/>
        <v>2.987365931581022E-3</v>
      </c>
      <c r="K79" s="181">
        <f t="shared" si="11"/>
        <v>237</v>
      </c>
    </row>
    <row r="80" spans="2:11" x14ac:dyDescent="0.2">
      <c r="B80" s="183" t="s">
        <v>66</v>
      </c>
      <c r="C80" s="181">
        <f t="shared" ref="C80:H80" si="16">SUM(C50:C79)</f>
        <v>21550</v>
      </c>
      <c r="D80" s="181">
        <f t="shared" si="16"/>
        <v>8114</v>
      </c>
      <c r="E80" s="183">
        <f t="shared" ref="E80" si="17">C80+D80</f>
        <v>29664</v>
      </c>
      <c r="F80" s="185">
        <f t="shared" ref="F80" si="18">E80/$E$80</f>
        <v>1</v>
      </c>
      <c r="G80" s="181">
        <f t="shared" si="16"/>
        <v>44426</v>
      </c>
      <c r="H80" s="181">
        <f t="shared" si="16"/>
        <v>3777</v>
      </c>
      <c r="I80" s="183">
        <f t="shared" ref="I80" si="19">G80+H80</f>
        <v>48203</v>
      </c>
      <c r="J80" s="185">
        <f t="shared" ref="J80" si="20">I80/$I$80</f>
        <v>1</v>
      </c>
      <c r="K80" s="183">
        <f t="shared" ref="K80:K81" si="21">E80+I80</f>
        <v>77867</v>
      </c>
    </row>
    <row r="81" spans="2:11" ht="24" x14ac:dyDescent="0.2">
      <c r="B81" s="195" t="s">
        <v>84</v>
      </c>
      <c r="C81" s="196">
        <f>+C80/$K$80</f>
        <v>0.27675395225191673</v>
      </c>
      <c r="D81" s="196">
        <f>+D80/$K$80</f>
        <v>0.10420332104742702</v>
      </c>
      <c r="E81" s="197">
        <f>C81+D81</f>
        <v>0.38095727329934376</v>
      </c>
      <c r="F81" s="197"/>
      <c r="G81" s="196">
        <f>+G80/$K$80</f>
        <v>0.57053694119460108</v>
      </c>
      <c r="H81" s="196">
        <f>+H80/$K$80</f>
        <v>4.8505785506055193E-2</v>
      </c>
      <c r="I81" s="197">
        <f>G81+H81</f>
        <v>0.6190427267006563</v>
      </c>
      <c r="J81" s="197"/>
      <c r="K81" s="197">
        <f t="shared" si="21"/>
        <v>1</v>
      </c>
    </row>
    <row r="82" spans="2:11" x14ac:dyDescent="0.2">
      <c r="B82" s="188" t="s">
        <v>149</v>
      </c>
    </row>
    <row r="83" spans="2:11" x14ac:dyDescent="0.2">
      <c r="B83" s="188" t="s">
        <v>150</v>
      </c>
    </row>
  </sheetData>
  <mergeCells count="10">
    <mergeCell ref="B48:B49"/>
    <mergeCell ref="C48:K48"/>
    <mergeCell ref="B8:K8"/>
    <mergeCell ref="B9:B10"/>
    <mergeCell ref="C9:K9"/>
    <mergeCell ref="B6:K6"/>
    <mergeCell ref="B5:K5"/>
    <mergeCell ref="B45:K45"/>
    <mergeCell ref="B44:K44"/>
    <mergeCell ref="B47:K47"/>
  </mergeCells>
  <hyperlinks>
    <hyperlink ref="M5" location="'Índice Pensiones Solidarias'!A1" display="Volver Sistema de Pensiones Solidadias"/>
  </hyperlinks>
  <pageMargins left="0.74803149606299213" right="0.74803149606299213" top="0.98425196850393704" bottom="0.98425196850393704" header="0" footer="0"/>
  <pageSetup scale="83" fitToHeight="2" orientation="portrait" r:id="rId1"/>
  <headerFooter alignWithMargins="0"/>
  <rowBreaks count="1" manualBreakCount="1">
    <brk id="4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N16"/>
  <sheetViews>
    <sheetView showGridLines="0" tabSelected="1" workbookViewId="0">
      <selection activeCell="B1" sqref="B1"/>
    </sheetView>
  </sheetViews>
  <sheetFormatPr baseColWidth="10" defaultRowHeight="15" x14ac:dyDescent="0.25"/>
  <cols>
    <col min="1" max="1" width="13.5703125" customWidth="1"/>
    <col min="2" max="2" width="31.42578125" customWidth="1"/>
  </cols>
  <sheetData>
    <row r="1" spans="1:14" ht="62.25" customHeight="1" x14ac:dyDescent="0.25">
      <c r="B1" s="384" t="s">
        <v>604</v>
      </c>
    </row>
    <row r="2" spans="1:14" x14ac:dyDescent="0.25">
      <c r="A2" s="383"/>
      <c r="B2" s="188"/>
      <c r="C2" s="188"/>
    </row>
    <row r="3" spans="1:14" x14ac:dyDescent="0.25">
      <c r="A3" s="383"/>
      <c r="B3" s="188"/>
      <c r="C3" s="188"/>
    </row>
    <row r="4" spans="1:14" x14ac:dyDescent="0.25">
      <c r="A4" s="217"/>
      <c r="B4" s="188"/>
      <c r="C4" s="188"/>
    </row>
    <row r="5" spans="1:14" ht="15.75" x14ac:dyDescent="0.25">
      <c r="A5" s="217"/>
      <c r="B5" s="377" t="s">
        <v>482</v>
      </c>
      <c r="C5" s="188"/>
    </row>
    <row r="7" spans="1:14" s="188" customFormat="1" x14ac:dyDescent="0.25">
      <c r="B7" s="378" t="s">
        <v>144</v>
      </c>
      <c r="C7" s="203"/>
      <c r="D7" s="203"/>
      <c r="E7" s="203"/>
      <c r="F7" s="203"/>
      <c r="G7" s="203"/>
      <c r="H7" s="203"/>
      <c r="I7" s="203"/>
      <c r="J7" s="203"/>
      <c r="K7" s="203"/>
      <c r="L7" s="203"/>
      <c r="M7" s="203"/>
    </row>
    <row r="8" spans="1:14" s="188" customFormat="1" x14ac:dyDescent="0.2">
      <c r="B8" s="379" t="s">
        <v>608</v>
      </c>
      <c r="C8" s="249"/>
      <c r="D8" s="249"/>
      <c r="E8" s="249"/>
      <c r="F8" s="249"/>
      <c r="G8" s="249"/>
      <c r="H8" s="249"/>
      <c r="I8" s="249"/>
      <c r="J8" s="249"/>
      <c r="K8" s="249"/>
      <c r="L8" s="249"/>
      <c r="M8" s="249"/>
      <c r="N8" s="203"/>
    </row>
    <row r="9" spans="1:14" s="188" customFormat="1" ht="15" customHeight="1" x14ac:dyDescent="0.2">
      <c r="B9" s="249"/>
      <c r="C9" s="249"/>
      <c r="D9" s="249"/>
      <c r="E9" s="249"/>
      <c r="F9" s="249"/>
      <c r="G9" s="249"/>
      <c r="H9" s="249"/>
      <c r="I9" s="249"/>
      <c r="J9" s="249"/>
      <c r="K9" s="249"/>
      <c r="L9" s="249"/>
      <c r="M9" s="249"/>
      <c r="N9" s="371"/>
    </row>
    <row r="10" spans="1:14" s="188" customFormat="1" x14ac:dyDescent="0.2">
      <c r="B10" s="380" t="s">
        <v>592</v>
      </c>
      <c r="C10" s="371"/>
      <c r="D10" s="371"/>
      <c r="E10" s="371"/>
      <c r="F10" s="371"/>
      <c r="G10" s="371"/>
      <c r="H10" s="371"/>
      <c r="I10" s="371"/>
      <c r="J10" s="371"/>
      <c r="K10" s="371"/>
      <c r="L10" s="371"/>
      <c r="M10" s="371"/>
      <c r="N10" s="371"/>
    </row>
    <row r="11" spans="1:14" s="188" customFormat="1" x14ac:dyDescent="0.25">
      <c r="B11" s="381" t="s">
        <v>594</v>
      </c>
      <c r="C11" s="203"/>
      <c r="D11" s="203"/>
      <c r="E11" s="203"/>
      <c r="F11" s="203"/>
      <c r="G11" s="203"/>
      <c r="H11" s="203"/>
      <c r="I11" s="203"/>
      <c r="J11" s="203"/>
      <c r="K11" s="203"/>
      <c r="L11" s="203"/>
      <c r="M11" s="203"/>
      <c r="N11" s="371"/>
    </row>
    <row r="12" spans="1:14" s="188" customFormat="1" x14ac:dyDescent="0.25">
      <c r="B12" s="382" t="s">
        <v>593</v>
      </c>
      <c r="N12" s="203"/>
    </row>
    <row r="13" spans="1:14" s="188" customFormat="1" ht="12" x14ac:dyDescent="0.2"/>
    <row r="14" spans="1:14" s="188" customFormat="1" ht="12" x14ac:dyDescent="0.2"/>
    <row r="15" spans="1:14" s="188" customFormat="1" ht="12" x14ac:dyDescent="0.2"/>
    <row r="16" spans="1:14" s="188" customFormat="1" ht="12" x14ac:dyDescent="0.2"/>
  </sheetData>
  <hyperlinks>
    <hyperlink ref="B10" location="'Índice Pensiones Solidarias'!A1" display="'Índice Pensiones Solidarias'!A1"/>
    <hyperlink ref="B11" location="'Índice BxH'!A1" display="'Índice BxH'!A1"/>
    <hyperlink ref="B12" location="'Índice STJ'!A1" display="'Índice STJ'!A1"/>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43"/>
  <sheetViews>
    <sheetView showGridLines="0" zoomScaleNormal="100" workbookViewId="0"/>
  </sheetViews>
  <sheetFormatPr baseColWidth="10" defaultRowHeight="12" x14ac:dyDescent="0.2"/>
  <cols>
    <col min="1" max="1" width="6" style="189" customWidth="1"/>
    <col min="2" max="2" width="18.140625" style="189" customWidth="1"/>
    <col min="3" max="3" width="8" style="189" bestFit="1" customWidth="1"/>
    <col min="4" max="4" width="7.42578125" style="189" bestFit="1" customWidth="1"/>
    <col min="5" max="6" width="7.42578125" style="189" customWidth="1"/>
    <col min="7" max="7" width="8.28515625"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28515625"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28515625"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28515625"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28515625"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28515625"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28515625"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28515625"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28515625"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28515625"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28515625"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28515625"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28515625"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28515625"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28515625"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28515625"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28515625"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28515625"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28515625"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28515625"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28515625"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28515625"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28515625"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28515625"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28515625"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28515625"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28515625"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28515625"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28515625"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28515625"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28515625"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28515625"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28515625"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28515625"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28515625"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28515625"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28515625"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28515625"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28515625"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28515625"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28515625"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28515625"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28515625"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28515625"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28515625"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28515625"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28515625"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28515625"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28515625"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28515625"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28515625"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28515625"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28515625"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28515625"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28515625"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28515625"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28515625"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28515625"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28515625"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28515625"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28515625"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28515625"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28515625"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28515625"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74"/>
      <c r="L3" s="203"/>
    </row>
    <row r="4" spans="1:16" s="190" customFormat="1" x14ac:dyDescent="0.2">
      <c r="B4" s="203"/>
      <c r="C4" s="203"/>
      <c r="D4" s="203"/>
      <c r="E4" s="203"/>
      <c r="F4" s="203"/>
      <c r="G4" s="203"/>
      <c r="H4" s="203"/>
      <c r="I4" s="203"/>
      <c r="J4" s="203"/>
      <c r="K4" s="203"/>
      <c r="L4" s="203"/>
    </row>
    <row r="5" spans="1:16" s="190" customFormat="1" ht="12.75" x14ac:dyDescent="0.2">
      <c r="B5" s="421" t="s">
        <v>116</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x14ac:dyDescent="0.2">
      <c r="B11" s="181" t="s">
        <v>409</v>
      </c>
      <c r="C11" s="181">
        <v>1114</v>
      </c>
      <c r="D11" s="181">
        <v>665</v>
      </c>
      <c r="E11" s="181">
        <f>D11+C11</f>
        <v>1779</v>
      </c>
      <c r="F11" s="182">
        <f>E11/$E$21</f>
        <v>0.52185391610442944</v>
      </c>
      <c r="G11" s="181">
        <v>3340</v>
      </c>
      <c r="H11" s="181">
        <v>299</v>
      </c>
      <c r="I11" s="181">
        <f>G11+H11</f>
        <v>3639</v>
      </c>
      <c r="J11" s="182">
        <f>I11/$I$21</f>
        <v>0.56383638053920049</v>
      </c>
      <c r="K11" s="181">
        <f t="shared" ref="K11:K20" si="0">E11+I11</f>
        <v>5418</v>
      </c>
      <c r="P11" s="194"/>
    </row>
    <row r="12" spans="1:16" x14ac:dyDescent="0.2">
      <c r="B12" s="181" t="s">
        <v>410</v>
      </c>
      <c r="C12" s="181">
        <v>35</v>
      </c>
      <c r="D12" s="181">
        <v>8</v>
      </c>
      <c r="E12" s="181">
        <f t="shared" ref="E12:E20" si="1">D12+C12</f>
        <v>43</v>
      </c>
      <c r="F12" s="182">
        <f t="shared" ref="F12:F20" si="2">E12/$E$21</f>
        <v>1.261366969785861E-2</v>
      </c>
      <c r="G12" s="181">
        <v>67</v>
      </c>
      <c r="H12" s="181">
        <v>1</v>
      </c>
      <c r="I12" s="181">
        <f t="shared" ref="I12:I20" si="3">G12+H12</f>
        <v>68</v>
      </c>
      <c r="J12" s="182">
        <f t="shared" ref="J12:J20" si="4">I12/$I$21</f>
        <v>1.0536101642392316E-2</v>
      </c>
      <c r="K12" s="181">
        <f t="shared" si="0"/>
        <v>111</v>
      </c>
      <c r="P12" s="194"/>
    </row>
    <row r="13" spans="1:16" x14ac:dyDescent="0.2">
      <c r="B13" s="181" t="s">
        <v>411</v>
      </c>
      <c r="C13" s="181">
        <v>446</v>
      </c>
      <c r="D13" s="181">
        <v>228</v>
      </c>
      <c r="E13" s="181">
        <f t="shared" si="1"/>
        <v>674</v>
      </c>
      <c r="F13" s="182">
        <f t="shared" si="2"/>
        <v>0.19771193898503961</v>
      </c>
      <c r="G13" s="181">
        <v>1456</v>
      </c>
      <c r="H13" s="181">
        <v>114</v>
      </c>
      <c r="I13" s="181">
        <f t="shared" si="3"/>
        <v>1570</v>
      </c>
      <c r="J13" s="182">
        <f t="shared" si="4"/>
        <v>0.24325999380229316</v>
      </c>
      <c r="K13" s="181">
        <f t="shared" si="0"/>
        <v>2244</v>
      </c>
      <c r="P13" s="194"/>
    </row>
    <row r="14" spans="1:16" x14ac:dyDescent="0.2">
      <c r="B14" s="181" t="s">
        <v>412</v>
      </c>
      <c r="C14" s="181">
        <v>91</v>
      </c>
      <c r="D14" s="181">
        <v>39</v>
      </c>
      <c r="E14" s="181">
        <f t="shared" si="1"/>
        <v>130</v>
      </c>
      <c r="F14" s="182">
        <f t="shared" si="2"/>
        <v>3.8134350249339984E-2</v>
      </c>
      <c r="G14" s="181">
        <v>279</v>
      </c>
      <c r="H14" s="181">
        <v>21</v>
      </c>
      <c r="I14" s="181">
        <f t="shared" si="3"/>
        <v>300</v>
      </c>
      <c r="J14" s="182">
        <f t="shared" si="4"/>
        <v>4.6482801363495509E-2</v>
      </c>
      <c r="K14" s="181">
        <f t="shared" si="0"/>
        <v>430</v>
      </c>
      <c r="P14" s="194"/>
    </row>
    <row r="15" spans="1:16" x14ac:dyDescent="0.2">
      <c r="B15" s="181" t="s">
        <v>413</v>
      </c>
      <c r="C15" s="181">
        <v>34</v>
      </c>
      <c r="D15" s="181">
        <v>14</v>
      </c>
      <c r="E15" s="181">
        <f t="shared" si="1"/>
        <v>48</v>
      </c>
      <c r="F15" s="182">
        <f t="shared" si="2"/>
        <v>1.4080375476679377E-2</v>
      </c>
      <c r="G15" s="181">
        <v>50</v>
      </c>
      <c r="H15" s="181">
        <v>4</v>
      </c>
      <c r="I15" s="181">
        <f t="shared" si="3"/>
        <v>54</v>
      </c>
      <c r="J15" s="182">
        <f t="shared" si="4"/>
        <v>8.3669042454291905E-3</v>
      </c>
      <c r="K15" s="181">
        <f t="shared" si="0"/>
        <v>102</v>
      </c>
      <c r="P15" s="194"/>
    </row>
    <row r="16" spans="1:16" x14ac:dyDescent="0.2">
      <c r="B16" s="181" t="s">
        <v>414</v>
      </c>
      <c r="C16" s="181">
        <v>128</v>
      </c>
      <c r="D16" s="181">
        <v>40</v>
      </c>
      <c r="E16" s="181">
        <f t="shared" si="1"/>
        <v>168</v>
      </c>
      <c r="F16" s="182">
        <f t="shared" si="2"/>
        <v>4.9281314168377825E-2</v>
      </c>
      <c r="G16" s="181">
        <v>167</v>
      </c>
      <c r="H16" s="181">
        <v>10</v>
      </c>
      <c r="I16" s="181">
        <f t="shared" si="3"/>
        <v>177</v>
      </c>
      <c r="J16" s="182">
        <f t="shared" si="4"/>
        <v>2.742485280446235E-2</v>
      </c>
      <c r="K16" s="181">
        <f t="shared" si="0"/>
        <v>345</v>
      </c>
      <c r="P16" s="194"/>
    </row>
    <row r="17" spans="2:16" x14ac:dyDescent="0.2">
      <c r="B17" s="181" t="s">
        <v>415</v>
      </c>
      <c r="C17" s="181">
        <v>4</v>
      </c>
      <c r="D17" s="181">
        <v>1</v>
      </c>
      <c r="E17" s="181">
        <f t="shared" si="1"/>
        <v>5</v>
      </c>
      <c r="F17" s="182">
        <f t="shared" si="2"/>
        <v>1.4667057788207685E-3</v>
      </c>
      <c r="G17" s="181">
        <v>17</v>
      </c>
      <c r="H17" s="181">
        <v>0</v>
      </c>
      <c r="I17" s="181">
        <f t="shared" si="3"/>
        <v>17</v>
      </c>
      <c r="J17" s="182">
        <f t="shared" si="4"/>
        <v>2.6340254105980789E-3</v>
      </c>
      <c r="K17" s="181">
        <f t="shared" si="0"/>
        <v>22</v>
      </c>
      <c r="P17" s="194"/>
    </row>
    <row r="18" spans="2:16" x14ac:dyDescent="0.2">
      <c r="B18" s="181" t="s">
        <v>416</v>
      </c>
      <c r="C18" s="181">
        <v>9</v>
      </c>
      <c r="D18" s="181">
        <v>2</v>
      </c>
      <c r="E18" s="181">
        <f t="shared" si="1"/>
        <v>11</v>
      </c>
      <c r="F18" s="182">
        <f t="shared" si="2"/>
        <v>3.2267527134056907E-3</v>
      </c>
      <c r="G18" s="181">
        <v>21</v>
      </c>
      <c r="H18" s="181">
        <v>2</v>
      </c>
      <c r="I18" s="181">
        <f t="shared" si="3"/>
        <v>23</v>
      </c>
      <c r="J18" s="182">
        <f t="shared" si="4"/>
        <v>3.5636814378679888E-3</v>
      </c>
      <c r="K18" s="181">
        <f t="shared" si="0"/>
        <v>34</v>
      </c>
      <c r="P18" s="194"/>
    </row>
    <row r="19" spans="2:16" x14ac:dyDescent="0.2">
      <c r="B19" s="181" t="s">
        <v>417</v>
      </c>
      <c r="C19" s="181">
        <v>335</v>
      </c>
      <c r="D19" s="181">
        <v>100</v>
      </c>
      <c r="E19" s="181">
        <f t="shared" si="1"/>
        <v>435</v>
      </c>
      <c r="F19" s="182">
        <f t="shared" si="2"/>
        <v>0.12760340275740686</v>
      </c>
      <c r="G19" s="181">
        <v>380</v>
      </c>
      <c r="H19" s="181">
        <v>29</v>
      </c>
      <c r="I19" s="181">
        <f t="shared" si="3"/>
        <v>409</v>
      </c>
      <c r="J19" s="182">
        <f t="shared" si="4"/>
        <v>6.3371552525565547E-2</v>
      </c>
      <c r="K19" s="181">
        <f t="shared" si="0"/>
        <v>844</v>
      </c>
      <c r="P19" s="194"/>
    </row>
    <row r="20" spans="2:16" x14ac:dyDescent="0.2">
      <c r="B20" s="181" t="s">
        <v>418</v>
      </c>
      <c r="C20" s="181">
        <v>87</v>
      </c>
      <c r="D20" s="181">
        <v>29</v>
      </c>
      <c r="E20" s="181">
        <f t="shared" si="1"/>
        <v>116</v>
      </c>
      <c r="F20" s="182">
        <f t="shared" si="2"/>
        <v>3.4027574068641833E-2</v>
      </c>
      <c r="G20" s="181">
        <v>182</v>
      </c>
      <c r="H20" s="181">
        <v>15</v>
      </c>
      <c r="I20" s="181">
        <f t="shared" si="3"/>
        <v>197</v>
      </c>
      <c r="J20" s="182">
        <f t="shared" si="4"/>
        <v>3.0523706228695383E-2</v>
      </c>
      <c r="K20" s="181">
        <f t="shared" si="0"/>
        <v>313</v>
      </c>
      <c r="P20" s="194"/>
    </row>
    <row r="21" spans="2:16" x14ac:dyDescent="0.2">
      <c r="B21" s="183" t="s">
        <v>66</v>
      </c>
      <c r="C21" s="181">
        <f t="shared" ref="C21:H21" si="5">SUM(C11:C20)</f>
        <v>2283</v>
      </c>
      <c r="D21" s="181">
        <f t="shared" si="5"/>
        <v>1126</v>
      </c>
      <c r="E21" s="183">
        <f t="shared" ref="E21" si="6">D21+C21</f>
        <v>3409</v>
      </c>
      <c r="F21" s="185">
        <f t="shared" ref="F21" si="7">E21/$E$21</f>
        <v>1</v>
      </c>
      <c r="G21" s="181">
        <f t="shared" si="5"/>
        <v>5959</v>
      </c>
      <c r="H21" s="181">
        <f t="shared" si="5"/>
        <v>495</v>
      </c>
      <c r="I21" s="183">
        <f t="shared" ref="I21" si="8">G21+H21</f>
        <v>6454</v>
      </c>
      <c r="J21" s="185">
        <f t="shared" ref="J21" si="9">I21/$I$21</f>
        <v>1</v>
      </c>
      <c r="K21" s="183">
        <f t="shared" ref="K21:K22" si="10">E21+I21</f>
        <v>9863</v>
      </c>
      <c r="P21" s="194"/>
    </row>
    <row r="22" spans="2:16" ht="25.5" customHeight="1" x14ac:dyDescent="0.2">
      <c r="B22" s="195" t="s">
        <v>82</v>
      </c>
      <c r="C22" s="196">
        <f>+C21/$K$21</f>
        <v>0.23147115482104835</v>
      </c>
      <c r="D22" s="196">
        <f>+D21/$K$21</f>
        <v>0.11416404745006591</v>
      </c>
      <c r="E22" s="237">
        <f>C22+D22</f>
        <v>0.34563520227111427</v>
      </c>
      <c r="F22" s="197"/>
      <c r="G22" s="196">
        <f>+G21/$K$21</f>
        <v>0.60417722802392781</v>
      </c>
      <c r="H22" s="196">
        <f>+H21/$K$21</f>
        <v>5.0187569704957927E-2</v>
      </c>
      <c r="I22" s="197">
        <f>G22+H22</f>
        <v>0.65436479772888578</v>
      </c>
      <c r="J22" s="197"/>
      <c r="K22" s="197">
        <f t="shared" si="10"/>
        <v>1</v>
      </c>
    </row>
    <row r="23" spans="2:16" x14ac:dyDescent="0.2">
      <c r="B23" s="188"/>
      <c r="C23" s="201"/>
      <c r="D23" s="201"/>
      <c r="E23" s="201"/>
      <c r="F23" s="201"/>
      <c r="G23" s="201"/>
      <c r="H23" s="201"/>
      <c r="I23" s="201"/>
      <c r="J23" s="201"/>
      <c r="K23" s="201"/>
    </row>
    <row r="24" spans="2:16" ht="12.75" x14ac:dyDescent="0.2">
      <c r="B24" s="421" t="s">
        <v>117</v>
      </c>
      <c r="C24" s="421"/>
      <c r="D24" s="421"/>
      <c r="E24" s="421"/>
      <c r="F24" s="421"/>
      <c r="G24" s="421"/>
      <c r="H24" s="421"/>
      <c r="I24" s="421"/>
      <c r="J24" s="421"/>
      <c r="K24" s="421"/>
    </row>
    <row r="25" spans="2:16" ht="12.75" x14ac:dyDescent="0.2">
      <c r="B25" s="434" t="str">
        <f>'Solicitudes Regiones'!$B$6:$P$6</f>
        <v>Acumuladas de julio de 2008 a mayo de 2018</v>
      </c>
      <c r="C25" s="434"/>
      <c r="D25" s="434"/>
      <c r="E25" s="434"/>
      <c r="F25" s="434"/>
      <c r="G25" s="434"/>
      <c r="H25" s="434"/>
      <c r="I25" s="434"/>
      <c r="J25" s="434"/>
      <c r="K25" s="434"/>
    </row>
    <row r="26" spans="2:16" x14ac:dyDescent="0.2">
      <c r="B26" s="188"/>
      <c r="C26" s="201"/>
      <c r="D26" s="201"/>
      <c r="E26" s="201"/>
      <c r="F26" s="201"/>
      <c r="G26" s="201"/>
      <c r="H26" s="201"/>
      <c r="I26" s="201"/>
      <c r="J26" s="201"/>
      <c r="K26" s="201"/>
    </row>
    <row r="27" spans="2:16" ht="15" customHeight="1" x14ac:dyDescent="0.2">
      <c r="B27" s="449" t="s">
        <v>83</v>
      </c>
      <c r="C27" s="449"/>
      <c r="D27" s="449"/>
      <c r="E27" s="449"/>
      <c r="F27" s="449"/>
      <c r="G27" s="449"/>
      <c r="H27" s="449"/>
      <c r="I27" s="449"/>
      <c r="J27" s="449"/>
      <c r="K27" s="449"/>
      <c r="L27" s="202"/>
    </row>
    <row r="28" spans="2:16" ht="15" customHeight="1" x14ac:dyDescent="0.2">
      <c r="B28" s="449" t="s">
        <v>74</v>
      </c>
      <c r="C28" s="449" t="s">
        <v>2</v>
      </c>
      <c r="D28" s="449"/>
      <c r="E28" s="449"/>
      <c r="F28" s="449"/>
      <c r="G28" s="449"/>
      <c r="H28" s="449"/>
      <c r="I28" s="449"/>
      <c r="J28" s="449"/>
      <c r="K28" s="187" t="s">
        <v>115</v>
      </c>
    </row>
    <row r="29" spans="2:16" ht="24" x14ac:dyDescent="0.2">
      <c r="B29" s="449"/>
      <c r="C29" s="187" t="s">
        <v>75</v>
      </c>
      <c r="D29" s="187" t="s">
        <v>76</v>
      </c>
      <c r="E29" s="187" t="s">
        <v>77</v>
      </c>
      <c r="F29" s="187" t="s">
        <v>78</v>
      </c>
      <c r="G29" s="187" t="s">
        <v>8</v>
      </c>
      <c r="H29" s="187" t="s">
        <v>79</v>
      </c>
      <c r="I29" s="187" t="s">
        <v>80</v>
      </c>
      <c r="J29" s="187" t="s">
        <v>81</v>
      </c>
      <c r="K29" s="187" t="s">
        <v>46</v>
      </c>
    </row>
    <row r="30" spans="2:16" x14ac:dyDescent="0.2">
      <c r="B30" s="181" t="s">
        <v>409</v>
      </c>
      <c r="C30" s="181">
        <v>961</v>
      </c>
      <c r="D30" s="181">
        <v>301</v>
      </c>
      <c r="E30" s="181">
        <f>C30+D30</f>
        <v>1262</v>
      </c>
      <c r="F30" s="182">
        <f>E30/$E$40</f>
        <v>0.48594532152483633</v>
      </c>
      <c r="G30" s="181">
        <v>2665</v>
      </c>
      <c r="H30" s="181">
        <v>233</v>
      </c>
      <c r="I30" s="181">
        <f>G30+H30</f>
        <v>2898</v>
      </c>
      <c r="J30" s="182">
        <f>I30/$I$40</f>
        <v>0.55881218665638255</v>
      </c>
      <c r="K30" s="181">
        <f t="shared" ref="K30:K39" si="11">E30+I30</f>
        <v>4160</v>
      </c>
    </row>
    <row r="31" spans="2:16" x14ac:dyDescent="0.2">
      <c r="B31" s="181" t="s">
        <v>410</v>
      </c>
      <c r="C31" s="181">
        <v>34</v>
      </c>
      <c r="D31" s="181">
        <v>3</v>
      </c>
      <c r="E31" s="181">
        <f t="shared" ref="E31:E39" si="12">C31+D31</f>
        <v>37</v>
      </c>
      <c r="F31" s="182">
        <f t="shared" ref="F31:F39" si="13">E31/$E$40</f>
        <v>1.424720831728918E-2</v>
      </c>
      <c r="G31" s="181">
        <v>58</v>
      </c>
      <c r="H31" s="181">
        <v>1</v>
      </c>
      <c r="I31" s="181">
        <f t="shared" ref="I31:I39" si="14">G31+H31</f>
        <v>59</v>
      </c>
      <c r="J31" s="182">
        <f t="shared" ref="J31:J39" si="15">I31/$I$40</f>
        <v>1.1376783648283841E-2</v>
      </c>
      <c r="K31" s="181">
        <f t="shared" si="11"/>
        <v>96</v>
      </c>
    </row>
    <row r="32" spans="2:16" x14ac:dyDescent="0.2">
      <c r="B32" s="181" t="s">
        <v>411</v>
      </c>
      <c r="C32" s="181">
        <v>413</v>
      </c>
      <c r="D32" s="181">
        <v>131</v>
      </c>
      <c r="E32" s="181">
        <f t="shared" si="12"/>
        <v>544</v>
      </c>
      <c r="F32" s="182">
        <f t="shared" si="13"/>
        <v>0.20947246823257604</v>
      </c>
      <c r="G32" s="181">
        <v>1178</v>
      </c>
      <c r="H32" s="181">
        <v>86</v>
      </c>
      <c r="I32" s="181">
        <f t="shared" si="14"/>
        <v>1264</v>
      </c>
      <c r="J32" s="182">
        <f t="shared" si="15"/>
        <v>0.24373312765136906</v>
      </c>
      <c r="K32" s="181">
        <f t="shared" si="11"/>
        <v>1808</v>
      </c>
    </row>
    <row r="33" spans="2:11" x14ac:dyDescent="0.2">
      <c r="B33" s="181" t="s">
        <v>412</v>
      </c>
      <c r="C33" s="181">
        <v>85</v>
      </c>
      <c r="D33" s="181">
        <v>17</v>
      </c>
      <c r="E33" s="181">
        <f t="shared" si="12"/>
        <v>102</v>
      </c>
      <c r="F33" s="182">
        <f t="shared" si="13"/>
        <v>3.9276087793608007E-2</v>
      </c>
      <c r="G33" s="181">
        <v>213</v>
      </c>
      <c r="H33" s="181">
        <v>14</v>
      </c>
      <c r="I33" s="181">
        <f t="shared" si="14"/>
        <v>227</v>
      </c>
      <c r="J33" s="182">
        <f t="shared" si="15"/>
        <v>4.3771693019668337E-2</v>
      </c>
      <c r="K33" s="181">
        <f t="shared" si="11"/>
        <v>329</v>
      </c>
    </row>
    <row r="34" spans="2:11" x14ac:dyDescent="0.2">
      <c r="B34" s="181" t="s">
        <v>413</v>
      </c>
      <c r="C34" s="181">
        <v>34</v>
      </c>
      <c r="D34" s="181">
        <v>6</v>
      </c>
      <c r="E34" s="181">
        <f t="shared" si="12"/>
        <v>40</v>
      </c>
      <c r="F34" s="182">
        <f t="shared" si="13"/>
        <v>1.5402387370042356E-2</v>
      </c>
      <c r="G34" s="181">
        <v>44</v>
      </c>
      <c r="H34" s="181">
        <v>4</v>
      </c>
      <c r="I34" s="181">
        <f t="shared" si="14"/>
        <v>48</v>
      </c>
      <c r="J34" s="182">
        <f t="shared" si="15"/>
        <v>9.2556883918241423E-3</v>
      </c>
      <c r="K34" s="181">
        <f t="shared" si="11"/>
        <v>88</v>
      </c>
    </row>
    <row r="35" spans="2:11" x14ac:dyDescent="0.2">
      <c r="B35" s="181" t="s">
        <v>414</v>
      </c>
      <c r="C35" s="181">
        <v>117</v>
      </c>
      <c r="D35" s="181">
        <v>17</v>
      </c>
      <c r="E35" s="181">
        <f t="shared" si="12"/>
        <v>134</v>
      </c>
      <c r="F35" s="182">
        <f t="shared" si="13"/>
        <v>5.1597997689641892E-2</v>
      </c>
      <c r="G35" s="181">
        <v>142</v>
      </c>
      <c r="H35" s="181">
        <v>4</v>
      </c>
      <c r="I35" s="181">
        <f t="shared" si="14"/>
        <v>146</v>
      </c>
      <c r="J35" s="182">
        <f t="shared" si="15"/>
        <v>2.8152718858465098E-2</v>
      </c>
      <c r="K35" s="181">
        <f t="shared" si="11"/>
        <v>280</v>
      </c>
    </row>
    <row r="36" spans="2:11" x14ac:dyDescent="0.2">
      <c r="B36" s="181" t="s">
        <v>415</v>
      </c>
      <c r="C36" s="181">
        <v>4</v>
      </c>
      <c r="D36" s="181">
        <v>0</v>
      </c>
      <c r="E36" s="181">
        <f t="shared" si="12"/>
        <v>4</v>
      </c>
      <c r="F36" s="182">
        <f t="shared" si="13"/>
        <v>1.5402387370042356E-3</v>
      </c>
      <c r="G36" s="181">
        <v>16</v>
      </c>
      <c r="H36" s="181">
        <v>0</v>
      </c>
      <c r="I36" s="181">
        <f t="shared" si="14"/>
        <v>16</v>
      </c>
      <c r="J36" s="182">
        <f t="shared" si="15"/>
        <v>3.0852294639413806E-3</v>
      </c>
      <c r="K36" s="181">
        <f t="shared" si="11"/>
        <v>20</v>
      </c>
    </row>
    <row r="37" spans="2:11" x14ac:dyDescent="0.2">
      <c r="B37" s="181" t="s">
        <v>416</v>
      </c>
      <c r="C37" s="181">
        <v>9</v>
      </c>
      <c r="D37" s="181">
        <v>1</v>
      </c>
      <c r="E37" s="181">
        <f t="shared" si="12"/>
        <v>10</v>
      </c>
      <c r="F37" s="182">
        <f t="shared" si="13"/>
        <v>3.850596842510589E-3</v>
      </c>
      <c r="G37" s="181">
        <v>16</v>
      </c>
      <c r="H37" s="181">
        <v>2</v>
      </c>
      <c r="I37" s="181">
        <f t="shared" si="14"/>
        <v>18</v>
      </c>
      <c r="J37" s="182">
        <f t="shared" si="15"/>
        <v>3.4708831469340532E-3</v>
      </c>
      <c r="K37" s="181">
        <f t="shared" si="11"/>
        <v>28</v>
      </c>
    </row>
    <row r="38" spans="2:11" x14ac:dyDescent="0.2">
      <c r="B38" s="181" t="s">
        <v>417</v>
      </c>
      <c r="C38" s="181">
        <v>314</v>
      </c>
      <c r="D38" s="181">
        <v>55</v>
      </c>
      <c r="E38" s="181">
        <f t="shared" si="12"/>
        <v>369</v>
      </c>
      <c r="F38" s="182">
        <f t="shared" si="13"/>
        <v>0.14208702348864075</v>
      </c>
      <c r="G38" s="181">
        <v>328</v>
      </c>
      <c r="H38" s="181">
        <v>19</v>
      </c>
      <c r="I38" s="181">
        <f t="shared" si="14"/>
        <v>347</v>
      </c>
      <c r="J38" s="182">
        <f t="shared" si="15"/>
        <v>6.6910913999228688E-2</v>
      </c>
      <c r="K38" s="181">
        <f t="shared" si="11"/>
        <v>716</v>
      </c>
    </row>
    <row r="39" spans="2:11" x14ac:dyDescent="0.2">
      <c r="B39" s="181" t="s">
        <v>418</v>
      </c>
      <c r="C39" s="181">
        <v>77</v>
      </c>
      <c r="D39" s="181">
        <v>18</v>
      </c>
      <c r="E39" s="181">
        <f t="shared" si="12"/>
        <v>95</v>
      </c>
      <c r="F39" s="182">
        <f t="shared" si="13"/>
        <v>3.6580670003850596E-2</v>
      </c>
      <c r="G39" s="181">
        <v>150</v>
      </c>
      <c r="H39" s="181">
        <v>13</v>
      </c>
      <c r="I39" s="181">
        <f t="shared" si="14"/>
        <v>163</v>
      </c>
      <c r="J39" s="182">
        <f t="shared" si="15"/>
        <v>3.1430775163902816E-2</v>
      </c>
      <c r="K39" s="181">
        <f t="shared" si="11"/>
        <v>258</v>
      </c>
    </row>
    <row r="40" spans="2:11" x14ac:dyDescent="0.2">
      <c r="B40" s="183" t="s">
        <v>66</v>
      </c>
      <c r="C40" s="181">
        <f t="shared" ref="C40:H40" si="16">SUM(C30:C39)</f>
        <v>2048</v>
      </c>
      <c r="D40" s="181">
        <f t="shared" si="16"/>
        <v>549</v>
      </c>
      <c r="E40" s="183">
        <f t="shared" ref="E40" si="17">C40+D40</f>
        <v>2597</v>
      </c>
      <c r="F40" s="185">
        <f t="shared" ref="F40" si="18">E40/$E$40</f>
        <v>1</v>
      </c>
      <c r="G40" s="181">
        <f t="shared" si="16"/>
        <v>4810</v>
      </c>
      <c r="H40" s="181">
        <f t="shared" si="16"/>
        <v>376</v>
      </c>
      <c r="I40" s="183">
        <f t="shared" ref="I40" si="19">G40+H40</f>
        <v>5186</v>
      </c>
      <c r="J40" s="185">
        <f t="shared" ref="J40" si="20">I40/$I$40</f>
        <v>1</v>
      </c>
      <c r="K40" s="183">
        <f t="shared" ref="K40:K41" si="21">E40+I40</f>
        <v>7783</v>
      </c>
    </row>
    <row r="41" spans="2:11" ht="24" x14ac:dyDescent="0.2">
      <c r="B41" s="195" t="s">
        <v>84</v>
      </c>
      <c r="C41" s="196">
        <f>+C40/$K$40</f>
        <v>0.26313760760632149</v>
      </c>
      <c r="D41" s="196">
        <f>+D40/$K$40</f>
        <v>7.0538352820249256E-2</v>
      </c>
      <c r="E41" s="197">
        <f>C41+D41</f>
        <v>0.33367596042657077</v>
      </c>
      <c r="F41" s="196"/>
      <c r="G41" s="196">
        <f>+G40/$K$40</f>
        <v>0.61801361942695621</v>
      </c>
      <c r="H41" s="196">
        <f>+H40/$K$40</f>
        <v>4.8310420146473083E-2</v>
      </c>
      <c r="I41" s="197">
        <f>G41+H41</f>
        <v>0.66632403957342934</v>
      </c>
      <c r="J41" s="197"/>
      <c r="K41" s="197">
        <f t="shared" si="21"/>
        <v>1</v>
      </c>
    </row>
    <row r="42" spans="2:11" x14ac:dyDescent="0.2">
      <c r="B42" s="188" t="s">
        <v>149</v>
      </c>
    </row>
    <row r="43" spans="2:11" x14ac:dyDescent="0.2">
      <c r="B43" s="188" t="s">
        <v>150</v>
      </c>
    </row>
  </sheetData>
  <mergeCells count="10">
    <mergeCell ref="B28:B29"/>
    <mergeCell ref="C28:J28"/>
    <mergeCell ref="B8:K8"/>
    <mergeCell ref="B9:B10"/>
    <mergeCell ref="C9:K9"/>
    <mergeCell ref="B6:K6"/>
    <mergeCell ref="B5:K5"/>
    <mergeCell ref="B25:K25"/>
    <mergeCell ref="B24:K24"/>
    <mergeCell ref="B27:K27"/>
  </mergeCells>
  <hyperlinks>
    <hyperlink ref="M5" location="'Índice Pensiones Solidarias'!A1" display="Volver Sistema de Pensiones Solidadias"/>
  </hyperlinks>
  <pageMargins left="0.74803149606299213" right="0.74803149606299213" top="0.98425196850393704" bottom="0.98425196850393704" header="0" footer="0"/>
  <pageSetup scale="8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45"/>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bestFit="1" customWidth="1"/>
    <col min="4" max="4" width="8" style="189" bestFit="1" customWidth="1"/>
    <col min="5" max="6" width="8" style="189" customWidth="1"/>
    <col min="7" max="7" width="8.28515625" style="189" bestFit="1" customWidth="1"/>
    <col min="8" max="8" width="8" style="189" bestFit="1" customWidth="1"/>
    <col min="9" max="11" width="8" style="189" customWidth="1"/>
    <col min="12" max="12" width="7.85546875" style="189" customWidth="1"/>
    <col min="13" max="251" width="11.42578125" style="189"/>
    <col min="252" max="252" width="18.140625" style="189" customWidth="1"/>
    <col min="253" max="253" width="8.42578125" style="189" bestFit="1" customWidth="1"/>
    <col min="254" max="254" width="8" style="189" bestFit="1" customWidth="1"/>
    <col min="255" max="256" width="8" style="189" customWidth="1"/>
    <col min="257" max="257" width="8.28515625" style="189" bestFit="1" customWidth="1"/>
    <col min="258" max="258" width="8" style="189" bestFit="1" customWidth="1"/>
    <col min="259" max="261" width="8" style="189" customWidth="1"/>
    <col min="262" max="267" width="0" style="189" hidden="1" customWidth="1"/>
    <col min="268" max="268" width="7.85546875" style="189" customWidth="1"/>
    <col min="269" max="507" width="11.42578125" style="189"/>
    <col min="508" max="508" width="18.140625" style="189" customWidth="1"/>
    <col min="509" max="509" width="8.42578125" style="189" bestFit="1" customWidth="1"/>
    <col min="510" max="510" width="8" style="189" bestFit="1" customWidth="1"/>
    <col min="511" max="512" width="8" style="189" customWidth="1"/>
    <col min="513" max="513" width="8.28515625" style="189" bestFit="1" customWidth="1"/>
    <col min="514" max="514" width="8" style="189" bestFit="1" customWidth="1"/>
    <col min="515" max="517" width="8" style="189" customWidth="1"/>
    <col min="518" max="523" width="0" style="189" hidden="1" customWidth="1"/>
    <col min="524" max="524" width="7.85546875" style="189" customWidth="1"/>
    <col min="525" max="763" width="11.42578125" style="189"/>
    <col min="764" max="764" width="18.140625" style="189" customWidth="1"/>
    <col min="765" max="765" width="8.42578125" style="189" bestFit="1" customWidth="1"/>
    <col min="766" max="766" width="8" style="189" bestFit="1" customWidth="1"/>
    <col min="767" max="768" width="8" style="189" customWidth="1"/>
    <col min="769" max="769" width="8.28515625" style="189" bestFit="1" customWidth="1"/>
    <col min="770" max="770" width="8" style="189" bestFit="1" customWidth="1"/>
    <col min="771" max="773" width="8" style="189" customWidth="1"/>
    <col min="774" max="779" width="0" style="189" hidden="1" customWidth="1"/>
    <col min="780" max="780" width="7.85546875" style="189" customWidth="1"/>
    <col min="781" max="1019" width="11.42578125" style="189"/>
    <col min="1020" max="1020" width="18.140625" style="189" customWidth="1"/>
    <col min="1021" max="1021" width="8.42578125" style="189" bestFit="1" customWidth="1"/>
    <col min="1022" max="1022" width="8" style="189" bestFit="1" customWidth="1"/>
    <col min="1023" max="1024" width="8" style="189" customWidth="1"/>
    <col min="1025" max="1025" width="8.28515625" style="189" bestFit="1" customWidth="1"/>
    <col min="1026" max="1026" width="8" style="189" bestFit="1" customWidth="1"/>
    <col min="1027" max="1029" width="8" style="189" customWidth="1"/>
    <col min="1030" max="1035" width="0" style="189" hidden="1" customWidth="1"/>
    <col min="1036" max="1036" width="7.85546875" style="189" customWidth="1"/>
    <col min="1037" max="1275" width="11.42578125" style="189"/>
    <col min="1276" max="1276" width="18.140625" style="189" customWidth="1"/>
    <col min="1277" max="1277" width="8.42578125" style="189" bestFit="1" customWidth="1"/>
    <col min="1278" max="1278" width="8" style="189" bestFit="1" customWidth="1"/>
    <col min="1279" max="1280" width="8" style="189" customWidth="1"/>
    <col min="1281" max="1281" width="8.28515625" style="189" bestFit="1" customWidth="1"/>
    <col min="1282" max="1282" width="8" style="189" bestFit="1" customWidth="1"/>
    <col min="1283" max="1285" width="8" style="189" customWidth="1"/>
    <col min="1286" max="1291" width="0" style="189" hidden="1" customWidth="1"/>
    <col min="1292" max="1292" width="7.85546875" style="189" customWidth="1"/>
    <col min="1293" max="1531" width="11.42578125" style="189"/>
    <col min="1532" max="1532" width="18.140625" style="189" customWidth="1"/>
    <col min="1533" max="1533" width="8.42578125" style="189" bestFit="1" customWidth="1"/>
    <col min="1534" max="1534" width="8" style="189" bestFit="1" customWidth="1"/>
    <col min="1535" max="1536" width="8" style="189" customWidth="1"/>
    <col min="1537" max="1537" width="8.28515625" style="189" bestFit="1" customWidth="1"/>
    <col min="1538" max="1538" width="8" style="189" bestFit="1" customWidth="1"/>
    <col min="1539" max="1541" width="8" style="189" customWidth="1"/>
    <col min="1542" max="1547" width="0" style="189" hidden="1" customWidth="1"/>
    <col min="1548" max="1548" width="7.85546875" style="189" customWidth="1"/>
    <col min="1549" max="1787" width="11.42578125" style="189"/>
    <col min="1788" max="1788" width="18.140625" style="189" customWidth="1"/>
    <col min="1789" max="1789" width="8.42578125" style="189" bestFit="1" customWidth="1"/>
    <col min="1790" max="1790" width="8" style="189" bestFit="1" customWidth="1"/>
    <col min="1791" max="1792" width="8" style="189" customWidth="1"/>
    <col min="1793" max="1793" width="8.28515625" style="189" bestFit="1" customWidth="1"/>
    <col min="1794" max="1794" width="8" style="189" bestFit="1" customWidth="1"/>
    <col min="1795" max="1797" width="8" style="189" customWidth="1"/>
    <col min="1798" max="1803" width="0" style="189" hidden="1" customWidth="1"/>
    <col min="1804" max="1804" width="7.85546875" style="189" customWidth="1"/>
    <col min="1805" max="2043" width="11.42578125" style="189"/>
    <col min="2044" max="2044" width="18.140625" style="189" customWidth="1"/>
    <col min="2045" max="2045" width="8.42578125" style="189" bestFit="1" customWidth="1"/>
    <col min="2046" max="2046" width="8" style="189" bestFit="1" customWidth="1"/>
    <col min="2047" max="2048" width="8" style="189" customWidth="1"/>
    <col min="2049" max="2049" width="8.28515625" style="189" bestFit="1" customWidth="1"/>
    <col min="2050" max="2050" width="8" style="189" bestFit="1" customWidth="1"/>
    <col min="2051" max="2053" width="8" style="189" customWidth="1"/>
    <col min="2054" max="2059" width="0" style="189" hidden="1" customWidth="1"/>
    <col min="2060" max="2060" width="7.85546875" style="189" customWidth="1"/>
    <col min="2061" max="2299" width="11.42578125" style="189"/>
    <col min="2300" max="2300" width="18.140625" style="189" customWidth="1"/>
    <col min="2301" max="2301" width="8.42578125" style="189" bestFit="1" customWidth="1"/>
    <col min="2302" max="2302" width="8" style="189" bestFit="1" customWidth="1"/>
    <col min="2303" max="2304" width="8" style="189" customWidth="1"/>
    <col min="2305" max="2305" width="8.28515625" style="189" bestFit="1" customWidth="1"/>
    <col min="2306" max="2306" width="8" style="189" bestFit="1" customWidth="1"/>
    <col min="2307" max="2309" width="8" style="189" customWidth="1"/>
    <col min="2310" max="2315" width="0" style="189" hidden="1" customWidth="1"/>
    <col min="2316" max="2316" width="7.85546875" style="189" customWidth="1"/>
    <col min="2317" max="2555" width="11.42578125" style="189"/>
    <col min="2556" max="2556" width="18.140625" style="189" customWidth="1"/>
    <col min="2557" max="2557" width="8.42578125" style="189" bestFit="1" customWidth="1"/>
    <col min="2558" max="2558" width="8" style="189" bestFit="1" customWidth="1"/>
    <col min="2559" max="2560" width="8" style="189" customWidth="1"/>
    <col min="2561" max="2561" width="8.28515625" style="189" bestFit="1" customWidth="1"/>
    <col min="2562" max="2562" width="8" style="189" bestFit="1" customWidth="1"/>
    <col min="2563" max="2565" width="8" style="189" customWidth="1"/>
    <col min="2566" max="2571" width="0" style="189" hidden="1" customWidth="1"/>
    <col min="2572" max="2572" width="7.85546875" style="189" customWidth="1"/>
    <col min="2573" max="2811" width="11.42578125" style="189"/>
    <col min="2812" max="2812" width="18.140625" style="189" customWidth="1"/>
    <col min="2813" max="2813" width="8.42578125" style="189" bestFit="1" customWidth="1"/>
    <col min="2814" max="2814" width="8" style="189" bestFit="1" customWidth="1"/>
    <col min="2815" max="2816" width="8" style="189" customWidth="1"/>
    <col min="2817" max="2817" width="8.28515625" style="189" bestFit="1" customWidth="1"/>
    <col min="2818" max="2818" width="8" style="189" bestFit="1" customWidth="1"/>
    <col min="2819" max="2821" width="8" style="189" customWidth="1"/>
    <col min="2822" max="2827" width="0" style="189" hidden="1" customWidth="1"/>
    <col min="2828" max="2828" width="7.85546875" style="189" customWidth="1"/>
    <col min="2829" max="3067" width="11.42578125" style="189"/>
    <col min="3068" max="3068" width="18.140625" style="189" customWidth="1"/>
    <col min="3069" max="3069" width="8.42578125" style="189" bestFit="1" customWidth="1"/>
    <col min="3070" max="3070" width="8" style="189" bestFit="1" customWidth="1"/>
    <col min="3071" max="3072" width="8" style="189" customWidth="1"/>
    <col min="3073" max="3073" width="8.28515625" style="189" bestFit="1" customWidth="1"/>
    <col min="3074" max="3074" width="8" style="189" bestFit="1" customWidth="1"/>
    <col min="3075" max="3077" width="8" style="189" customWidth="1"/>
    <col min="3078" max="3083" width="0" style="189" hidden="1" customWidth="1"/>
    <col min="3084" max="3084" width="7.85546875" style="189" customWidth="1"/>
    <col min="3085" max="3323" width="11.42578125" style="189"/>
    <col min="3324" max="3324" width="18.140625" style="189" customWidth="1"/>
    <col min="3325" max="3325" width="8.42578125" style="189" bestFit="1" customWidth="1"/>
    <col min="3326" max="3326" width="8" style="189" bestFit="1" customWidth="1"/>
    <col min="3327" max="3328" width="8" style="189" customWidth="1"/>
    <col min="3329" max="3329" width="8.28515625" style="189" bestFit="1" customWidth="1"/>
    <col min="3330" max="3330" width="8" style="189" bestFit="1" customWidth="1"/>
    <col min="3331" max="3333" width="8" style="189" customWidth="1"/>
    <col min="3334" max="3339" width="0" style="189" hidden="1" customWidth="1"/>
    <col min="3340" max="3340" width="7.85546875" style="189" customWidth="1"/>
    <col min="3341" max="3579" width="11.42578125" style="189"/>
    <col min="3580" max="3580" width="18.140625" style="189" customWidth="1"/>
    <col min="3581" max="3581" width="8.42578125" style="189" bestFit="1" customWidth="1"/>
    <col min="3582" max="3582" width="8" style="189" bestFit="1" customWidth="1"/>
    <col min="3583" max="3584" width="8" style="189" customWidth="1"/>
    <col min="3585" max="3585" width="8.28515625" style="189" bestFit="1" customWidth="1"/>
    <col min="3586" max="3586" width="8" style="189" bestFit="1" customWidth="1"/>
    <col min="3587" max="3589" width="8" style="189" customWidth="1"/>
    <col min="3590" max="3595" width="0" style="189" hidden="1" customWidth="1"/>
    <col min="3596" max="3596" width="7.85546875" style="189" customWidth="1"/>
    <col min="3597" max="3835" width="11.42578125" style="189"/>
    <col min="3836" max="3836" width="18.140625" style="189" customWidth="1"/>
    <col min="3837" max="3837" width="8.42578125" style="189" bestFit="1" customWidth="1"/>
    <col min="3838" max="3838" width="8" style="189" bestFit="1" customWidth="1"/>
    <col min="3839" max="3840" width="8" style="189" customWidth="1"/>
    <col min="3841" max="3841" width="8.28515625" style="189" bestFit="1" customWidth="1"/>
    <col min="3842" max="3842" width="8" style="189" bestFit="1" customWidth="1"/>
    <col min="3843" max="3845" width="8" style="189" customWidth="1"/>
    <col min="3846" max="3851" width="0" style="189" hidden="1" customWidth="1"/>
    <col min="3852" max="3852" width="7.85546875" style="189" customWidth="1"/>
    <col min="3853" max="4091" width="11.42578125" style="189"/>
    <col min="4092" max="4092" width="18.140625" style="189" customWidth="1"/>
    <col min="4093" max="4093" width="8.42578125" style="189" bestFit="1" customWidth="1"/>
    <col min="4094" max="4094" width="8" style="189" bestFit="1" customWidth="1"/>
    <col min="4095" max="4096" width="8" style="189" customWidth="1"/>
    <col min="4097" max="4097" width="8.28515625" style="189" bestFit="1" customWidth="1"/>
    <col min="4098" max="4098" width="8" style="189" bestFit="1" customWidth="1"/>
    <col min="4099" max="4101" width="8" style="189" customWidth="1"/>
    <col min="4102" max="4107" width="0" style="189" hidden="1" customWidth="1"/>
    <col min="4108" max="4108" width="7.85546875" style="189" customWidth="1"/>
    <col min="4109" max="4347" width="11.42578125" style="189"/>
    <col min="4348" max="4348" width="18.140625" style="189" customWidth="1"/>
    <col min="4349" max="4349" width="8.42578125" style="189" bestFit="1" customWidth="1"/>
    <col min="4350" max="4350" width="8" style="189" bestFit="1" customWidth="1"/>
    <col min="4351" max="4352" width="8" style="189" customWidth="1"/>
    <col min="4353" max="4353" width="8.28515625" style="189" bestFit="1" customWidth="1"/>
    <col min="4354" max="4354" width="8" style="189" bestFit="1" customWidth="1"/>
    <col min="4355" max="4357" width="8" style="189" customWidth="1"/>
    <col min="4358" max="4363" width="0" style="189" hidden="1" customWidth="1"/>
    <col min="4364" max="4364" width="7.85546875" style="189" customWidth="1"/>
    <col min="4365" max="4603" width="11.42578125" style="189"/>
    <col min="4604" max="4604" width="18.140625" style="189" customWidth="1"/>
    <col min="4605" max="4605" width="8.42578125" style="189" bestFit="1" customWidth="1"/>
    <col min="4606" max="4606" width="8" style="189" bestFit="1" customWidth="1"/>
    <col min="4607" max="4608" width="8" style="189" customWidth="1"/>
    <col min="4609" max="4609" width="8.28515625" style="189" bestFit="1" customWidth="1"/>
    <col min="4610" max="4610" width="8" style="189" bestFit="1" customWidth="1"/>
    <col min="4611" max="4613" width="8" style="189" customWidth="1"/>
    <col min="4614" max="4619" width="0" style="189" hidden="1" customWidth="1"/>
    <col min="4620" max="4620" width="7.85546875" style="189" customWidth="1"/>
    <col min="4621" max="4859" width="11.42578125" style="189"/>
    <col min="4860" max="4860" width="18.140625" style="189" customWidth="1"/>
    <col min="4861" max="4861" width="8.42578125" style="189" bestFit="1" customWidth="1"/>
    <col min="4862" max="4862" width="8" style="189" bestFit="1" customWidth="1"/>
    <col min="4863" max="4864" width="8" style="189" customWidth="1"/>
    <col min="4865" max="4865" width="8.28515625" style="189" bestFit="1" customWidth="1"/>
    <col min="4866" max="4866" width="8" style="189" bestFit="1" customWidth="1"/>
    <col min="4867" max="4869" width="8" style="189" customWidth="1"/>
    <col min="4870" max="4875" width="0" style="189" hidden="1" customWidth="1"/>
    <col min="4876" max="4876" width="7.85546875" style="189" customWidth="1"/>
    <col min="4877" max="5115" width="11.42578125" style="189"/>
    <col min="5116" max="5116" width="18.140625" style="189" customWidth="1"/>
    <col min="5117" max="5117" width="8.42578125" style="189" bestFit="1" customWidth="1"/>
    <col min="5118" max="5118" width="8" style="189" bestFit="1" customWidth="1"/>
    <col min="5119" max="5120" width="8" style="189" customWidth="1"/>
    <col min="5121" max="5121" width="8.28515625" style="189" bestFit="1" customWidth="1"/>
    <col min="5122" max="5122" width="8" style="189" bestFit="1" customWidth="1"/>
    <col min="5123" max="5125" width="8" style="189" customWidth="1"/>
    <col min="5126" max="5131" width="0" style="189" hidden="1" customWidth="1"/>
    <col min="5132" max="5132" width="7.85546875" style="189" customWidth="1"/>
    <col min="5133" max="5371" width="11.42578125" style="189"/>
    <col min="5372" max="5372" width="18.140625" style="189" customWidth="1"/>
    <col min="5373" max="5373" width="8.42578125" style="189" bestFit="1" customWidth="1"/>
    <col min="5374" max="5374" width="8" style="189" bestFit="1" customWidth="1"/>
    <col min="5375" max="5376" width="8" style="189" customWidth="1"/>
    <col min="5377" max="5377" width="8.28515625" style="189" bestFit="1" customWidth="1"/>
    <col min="5378" max="5378" width="8" style="189" bestFit="1" customWidth="1"/>
    <col min="5379" max="5381" width="8" style="189" customWidth="1"/>
    <col min="5382" max="5387" width="0" style="189" hidden="1" customWidth="1"/>
    <col min="5388" max="5388" width="7.85546875" style="189" customWidth="1"/>
    <col min="5389" max="5627" width="11.42578125" style="189"/>
    <col min="5628" max="5628" width="18.140625" style="189" customWidth="1"/>
    <col min="5629" max="5629" width="8.42578125" style="189" bestFit="1" customWidth="1"/>
    <col min="5630" max="5630" width="8" style="189" bestFit="1" customWidth="1"/>
    <col min="5631" max="5632" width="8" style="189" customWidth="1"/>
    <col min="5633" max="5633" width="8.28515625" style="189" bestFit="1" customWidth="1"/>
    <col min="5634" max="5634" width="8" style="189" bestFit="1" customWidth="1"/>
    <col min="5635" max="5637" width="8" style="189" customWidth="1"/>
    <col min="5638" max="5643" width="0" style="189" hidden="1" customWidth="1"/>
    <col min="5644" max="5644" width="7.85546875" style="189" customWidth="1"/>
    <col min="5645" max="5883" width="11.42578125" style="189"/>
    <col min="5884" max="5884" width="18.140625" style="189" customWidth="1"/>
    <col min="5885" max="5885" width="8.42578125" style="189" bestFit="1" customWidth="1"/>
    <col min="5886" max="5886" width="8" style="189" bestFit="1" customWidth="1"/>
    <col min="5887" max="5888" width="8" style="189" customWidth="1"/>
    <col min="5889" max="5889" width="8.28515625" style="189" bestFit="1" customWidth="1"/>
    <col min="5890" max="5890" width="8" style="189" bestFit="1" customWidth="1"/>
    <col min="5891" max="5893" width="8" style="189" customWidth="1"/>
    <col min="5894" max="5899" width="0" style="189" hidden="1" customWidth="1"/>
    <col min="5900" max="5900" width="7.85546875" style="189" customWidth="1"/>
    <col min="5901" max="6139" width="11.42578125" style="189"/>
    <col min="6140" max="6140" width="18.140625" style="189" customWidth="1"/>
    <col min="6141" max="6141" width="8.42578125" style="189" bestFit="1" customWidth="1"/>
    <col min="6142" max="6142" width="8" style="189" bestFit="1" customWidth="1"/>
    <col min="6143" max="6144" width="8" style="189" customWidth="1"/>
    <col min="6145" max="6145" width="8.28515625" style="189" bestFit="1" customWidth="1"/>
    <col min="6146" max="6146" width="8" style="189" bestFit="1" customWidth="1"/>
    <col min="6147" max="6149" width="8" style="189" customWidth="1"/>
    <col min="6150" max="6155" width="0" style="189" hidden="1" customWidth="1"/>
    <col min="6156" max="6156" width="7.85546875" style="189" customWidth="1"/>
    <col min="6157" max="6395" width="11.42578125" style="189"/>
    <col min="6396" max="6396" width="18.140625" style="189" customWidth="1"/>
    <col min="6397" max="6397" width="8.42578125" style="189" bestFit="1" customWidth="1"/>
    <col min="6398" max="6398" width="8" style="189" bestFit="1" customWidth="1"/>
    <col min="6399" max="6400" width="8" style="189" customWidth="1"/>
    <col min="6401" max="6401" width="8.28515625" style="189" bestFit="1" customWidth="1"/>
    <col min="6402" max="6402" width="8" style="189" bestFit="1" customWidth="1"/>
    <col min="6403" max="6405" width="8" style="189" customWidth="1"/>
    <col min="6406" max="6411" width="0" style="189" hidden="1" customWidth="1"/>
    <col min="6412" max="6412" width="7.85546875" style="189" customWidth="1"/>
    <col min="6413" max="6651" width="11.42578125" style="189"/>
    <col min="6652" max="6652" width="18.140625" style="189" customWidth="1"/>
    <col min="6653" max="6653" width="8.42578125" style="189" bestFit="1" customWidth="1"/>
    <col min="6654" max="6654" width="8" style="189" bestFit="1" customWidth="1"/>
    <col min="6655" max="6656" width="8" style="189" customWidth="1"/>
    <col min="6657" max="6657" width="8.28515625" style="189" bestFit="1" customWidth="1"/>
    <col min="6658" max="6658" width="8" style="189" bestFit="1" customWidth="1"/>
    <col min="6659" max="6661" width="8" style="189" customWidth="1"/>
    <col min="6662" max="6667" width="0" style="189" hidden="1" customWidth="1"/>
    <col min="6668" max="6668" width="7.85546875" style="189" customWidth="1"/>
    <col min="6669" max="6907" width="11.42578125" style="189"/>
    <col min="6908" max="6908" width="18.140625" style="189" customWidth="1"/>
    <col min="6909" max="6909" width="8.42578125" style="189" bestFit="1" customWidth="1"/>
    <col min="6910" max="6910" width="8" style="189" bestFit="1" customWidth="1"/>
    <col min="6911" max="6912" width="8" style="189" customWidth="1"/>
    <col min="6913" max="6913" width="8.28515625" style="189" bestFit="1" customWidth="1"/>
    <col min="6914" max="6914" width="8" style="189" bestFit="1" customWidth="1"/>
    <col min="6915" max="6917" width="8" style="189" customWidth="1"/>
    <col min="6918" max="6923" width="0" style="189" hidden="1" customWidth="1"/>
    <col min="6924" max="6924" width="7.85546875" style="189" customWidth="1"/>
    <col min="6925" max="7163" width="11.42578125" style="189"/>
    <col min="7164" max="7164" width="18.140625" style="189" customWidth="1"/>
    <col min="7165" max="7165" width="8.42578125" style="189" bestFit="1" customWidth="1"/>
    <col min="7166" max="7166" width="8" style="189" bestFit="1" customWidth="1"/>
    <col min="7167" max="7168" width="8" style="189" customWidth="1"/>
    <col min="7169" max="7169" width="8.28515625" style="189" bestFit="1" customWidth="1"/>
    <col min="7170" max="7170" width="8" style="189" bestFit="1" customWidth="1"/>
    <col min="7171" max="7173" width="8" style="189" customWidth="1"/>
    <col min="7174" max="7179" width="0" style="189" hidden="1" customWidth="1"/>
    <col min="7180" max="7180" width="7.85546875" style="189" customWidth="1"/>
    <col min="7181" max="7419" width="11.42578125" style="189"/>
    <col min="7420" max="7420" width="18.140625" style="189" customWidth="1"/>
    <col min="7421" max="7421" width="8.42578125" style="189" bestFit="1" customWidth="1"/>
    <col min="7422" max="7422" width="8" style="189" bestFit="1" customWidth="1"/>
    <col min="7423" max="7424" width="8" style="189" customWidth="1"/>
    <col min="7425" max="7425" width="8.28515625" style="189" bestFit="1" customWidth="1"/>
    <col min="7426" max="7426" width="8" style="189" bestFit="1" customWidth="1"/>
    <col min="7427" max="7429" width="8" style="189" customWidth="1"/>
    <col min="7430" max="7435" width="0" style="189" hidden="1" customWidth="1"/>
    <col min="7436" max="7436" width="7.85546875" style="189" customWidth="1"/>
    <col min="7437" max="7675" width="11.42578125" style="189"/>
    <col min="7676" max="7676" width="18.140625" style="189" customWidth="1"/>
    <col min="7677" max="7677" width="8.42578125" style="189" bestFit="1" customWidth="1"/>
    <col min="7678" max="7678" width="8" style="189" bestFit="1" customWidth="1"/>
    <col min="7679" max="7680" width="8" style="189" customWidth="1"/>
    <col min="7681" max="7681" width="8.28515625" style="189" bestFit="1" customWidth="1"/>
    <col min="7682" max="7682" width="8" style="189" bestFit="1" customWidth="1"/>
    <col min="7683" max="7685" width="8" style="189" customWidth="1"/>
    <col min="7686" max="7691" width="0" style="189" hidden="1" customWidth="1"/>
    <col min="7692" max="7692" width="7.85546875" style="189" customWidth="1"/>
    <col min="7693" max="7931" width="11.42578125" style="189"/>
    <col min="7932" max="7932" width="18.140625" style="189" customWidth="1"/>
    <col min="7933" max="7933" width="8.42578125" style="189" bestFit="1" customWidth="1"/>
    <col min="7934" max="7934" width="8" style="189" bestFit="1" customWidth="1"/>
    <col min="7935" max="7936" width="8" style="189" customWidth="1"/>
    <col min="7937" max="7937" width="8.28515625" style="189" bestFit="1" customWidth="1"/>
    <col min="7938" max="7938" width="8" style="189" bestFit="1" customWidth="1"/>
    <col min="7939" max="7941" width="8" style="189" customWidth="1"/>
    <col min="7942" max="7947" width="0" style="189" hidden="1" customWidth="1"/>
    <col min="7948" max="7948" width="7.85546875" style="189" customWidth="1"/>
    <col min="7949" max="8187" width="11.42578125" style="189"/>
    <col min="8188" max="8188" width="18.140625" style="189" customWidth="1"/>
    <col min="8189" max="8189" width="8.42578125" style="189" bestFit="1" customWidth="1"/>
    <col min="8190" max="8190" width="8" style="189" bestFit="1" customWidth="1"/>
    <col min="8191" max="8192" width="8" style="189" customWidth="1"/>
    <col min="8193" max="8193" width="8.28515625" style="189" bestFit="1" customWidth="1"/>
    <col min="8194" max="8194" width="8" style="189" bestFit="1" customWidth="1"/>
    <col min="8195" max="8197" width="8" style="189" customWidth="1"/>
    <col min="8198" max="8203" width="0" style="189" hidden="1" customWidth="1"/>
    <col min="8204" max="8204" width="7.85546875" style="189" customWidth="1"/>
    <col min="8205" max="8443" width="11.42578125" style="189"/>
    <col min="8444" max="8444" width="18.140625" style="189" customWidth="1"/>
    <col min="8445" max="8445" width="8.42578125" style="189" bestFit="1" customWidth="1"/>
    <col min="8446" max="8446" width="8" style="189" bestFit="1" customWidth="1"/>
    <col min="8447" max="8448" width="8" style="189" customWidth="1"/>
    <col min="8449" max="8449" width="8.28515625" style="189" bestFit="1" customWidth="1"/>
    <col min="8450" max="8450" width="8" style="189" bestFit="1" customWidth="1"/>
    <col min="8451" max="8453" width="8" style="189" customWidth="1"/>
    <col min="8454" max="8459" width="0" style="189" hidden="1" customWidth="1"/>
    <col min="8460" max="8460" width="7.85546875" style="189" customWidth="1"/>
    <col min="8461" max="8699" width="11.42578125" style="189"/>
    <col min="8700" max="8700" width="18.140625" style="189" customWidth="1"/>
    <col min="8701" max="8701" width="8.42578125" style="189" bestFit="1" customWidth="1"/>
    <col min="8702" max="8702" width="8" style="189" bestFit="1" customWidth="1"/>
    <col min="8703" max="8704" width="8" style="189" customWidth="1"/>
    <col min="8705" max="8705" width="8.28515625" style="189" bestFit="1" customWidth="1"/>
    <col min="8706" max="8706" width="8" style="189" bestFit="1" customWidth="1"/>
    <col min="8707" max="8709" width="8" style="189" customWidth="1"/>
    <col min="8710" max="8715" width="0" style="189" hidden="1" customWidth="1"/>
    <col min="8716" max="8716" width="7.85546875" style="189" customWidth="1"/>
    <col min="8717" max="8955" width="11.42578125" style="189"/>
    <col min="8956" max="8956" width="18.140625" style="189" customWidth="1"/>
    <col min="8957" max="8957" width="8.42578125" style="189" bestFit="1" customWidth="1"/>
    <col min="8958" max="8958" width="8" style="189" bestFit="1" customWidth="1"/>
    <col min="8959" max="8960" width="8" style="189" customWidth="1"/>
    <col min="8961" max="8961" width="8.28515625" style="189" bestFit="1" customWidth="1"/>
    <col min="8962" max="8962" width="8" style="189" bestFit="1" customWidth="1"/>
    <col min="8963" max="8965" width="8" style="189" customWidth="1"/>
    <col min="8966" max="8971" width="0" style="189" hidden="1" customWidth="1"/>
    <col min="8972" max="8972" width="7.85546875" style="189" customWidth="1"/>
    <col min="8973" max="9211" width="11.42578125" style="189"/>
    <col min="9212" max="9212" width="18.140625" style="189" customWidth="1"/>
    <col min="9213" max="9213" width="8.42578125" style="189" bestFit="1" customWidth="1"/>
    <col min="9214" max="9214" width="8" style="189" bestFit="1" customWidth="1"/>
    <col min="9215" max="9216" width="8" style="189" customWidth="1"/>
    <col min="9217" max="9217" width="8.28515625" style="189" bestFit="1" customWidth="1"/>
    <col min="9218" max="9218" width="8" style="189" bestFit="1" customWidth="1"/>
    <col min="9219" max="9221" width="8" style="189" customWidth="1"/>
    <col min="9222" max="9227" width="0" style="189" hidden="1" customWidth="1"/>
    <col min="9228" max="9228" width="7.85546875" style="189" customWidth="1"/>
    <col min="9229" max="9467" width="11.42578125" style="189"/>
    <col min="9468" max="9468" width="18.140625" style="189" customWidth="1"/>
    <col min="9469" max="9469" width="8.42578125" style="189" bestFit="1" customWidth="1"/>
    <col min="9470" max="9470" width="8" style="189" bestFit="1" customWidth="1"/>
    <col min="9471" max="9472" width="8" style="189" customWidth="1"/>
    <col min="9473" max="9473" width="8.28515625" style="189" bestFit="1" customWidth="1"/>
    <col min="9474" max="9474" width="8" style="189" bestFit="1" customWidth="1"/>
    <col min="9475" max="9477" width="8" style="189" customWidth="1"/>
    <col min="9478" max="9483" width="0" style="189" hidden="1" customWidth="1"/>
    <col min="9484" max="9484" width="7.85546875" style="189" customWidth="1"/>
    <col min="9485" max="9723" width="11.42578125" style="189"/>
    <col min="9724" max="9724" width="18.140625" style="189" customWidth="1"/>
    <col min="9725" max="9725" width="8.42578125" style="189" bestFit="1" customWidth="1"/>
    <col min="9726" max="9726" width="8" style="189" bestFit="1" customWidth="1"/>
    <col min="9727" max="9728" width="8" style="189" customWidth="1"/>
    <col min="9729" max="9729" width="8.28515625" style="189" bestFit="1" customWidth="1"/>
    <col min="9730" max="9730" width="8" style="189" bestFit="1" customWidth="1"/>
    <col min="9731" max="9733" width="8" style="189" customWidth="1"/>
    <col min="9734" max="9739" width="0" style="189" hidden="1" customWidth="1"/>
    <col min="9740" max="9740" width="7.85546875" style="189" customWidth="1"/>
    <col min="9741" max="9979" width="11.42578125" style="189"/>
    <col min="9980" max="9980" width="18.140625" style="189" customWidth="1"/>
    <col min="9981" max="9981" width="8.42578125" style="189" bestFit="1" customWidth="1"/>
    <col min="9982" max="9982" width="8" style="189" bestFit="1" customWidth="1"/>
    <col min="9983" max="9984" width="8" style="189" customWidth="1"/>
    <col min="9985" max="9985" width="8.28515625" style="189" bestFit="1" customWidth="1"/>
    <col min="9986" max="9986" width="8" style="189" bestFit="1" customWidth="1"/>
    <col min="9987" max="9989" width="8" style="189" customWidth="1"/>
    <col min="9990" max="9995" width="0" style="189" hidden="1" customWidth="1"/>
    <col min="9996" max="9996" width="7.85546875" style="189" customWidth="1"/>
    <col min="9997" max="10235" width="11.42578125" style="189"/>
    <col min="10236" max="10236" width="18.140625" style="189" customWidth="1"/>
    <col min="10237" max="10237" width="8.42578125" style="189" bestFit="1" customWidth="1"/>
    <col min="10238" max="10238" width="8" style="189" bestFit="1" customWidth="1"/>
    <col min="10239" max="10240" width="8" style="189" customWidth="1"/>
    <col min="10241" max="10241" width="8.28515625" style="189" bestFit="1" customWidth="1"/>
    <col min="10242" max="10242" width="8" style="189" bestFit="1" customWidth="1"/>
    <col min="10243" max="10245" width="8" style="189" customWidth="1"/>
    <col min="10246" max="10251" width="0" style="189" hidden="1" customWidth="1"/>
    <col min="10252" max="10252" width="7.85546875" style="189" customWidth="1"/>
    <col min="10253" max="10491" width="11.42578125" style="189"/>
    <col min="10492" max="10492" width="18.140625" style="189" customWidth="1"/>
    <col min="10493" max="10493" width="8.42578125" style="189" bestFit="1" customWidth="1"/>
    <col min="10494" max="10494" width="8" style="189" bestFit="1" customWidth="1"/>
    <col min="10495" max="10496" width="8" style="189" customWidth="1"/>
    <col min="10497" max="10497" width="8.28515625" style="189" bestFit="1" customWidth="1"/>
    <col min="10498" max="10498" width="8" style="189" bestFit="1" customWidth="1"/>
    <col min="10499" max="10501" width="8" style="189" customWidth="1"/>
    <col min="10502" max="10507" width="0" style="189" hidden="1" customWidth="1"/>
    <col min="10508" max="10508" width="7.85546875" style="189" customWidth="1"/>
    <col min="10509" max="10747" width="11.42578125" style="189"/>
    <col min="10748" max="10748" width="18.140625" style="189" customWidth="1"/>
    <col min="10749" max="10749" width="8.42578125" style="189" bestFit="1" customWidth="1"/>
    <col min="10750" max="10750" width="8" style="189" bestFit="1" customWidth="1"/>
    <col min="10751" max="10752" width="8" style="189" customWidth="1"/>
    <col min="10753" max="10753" width="8.28515625" style="189" bestFit="1" customWidth="1"/>
    <col min="10754" max="10754" width="8" style="189" bestFit="1" customWidth="1"/>
    <col min="10755" max="10757" width="8" style="189" customWidth="1"/>
    <col min="10758" max="10763" width="0" style="189" hidden="1" customWidth="1"/>
    <col min="10764" max="10764" width="7.85546875" style="189" customWidth="1"/>
    <col min="10765" max="11003" width="11.42578125" style="189"/>
    <col min="11004" max="11004" width="18.140625" style="189" customWidth="1"/>
    <col min="11005" max="11005" width="8.42578125" style="189" bestFit="1" customWidth="1"/>
    <col min="11006" max="11006" width="8" style="189" bestFit="1" customWidth="1"/>
    <col min="11007" max="11008" width="8" style="189" customWidth="1"/>
    <col min="11009" max="11009" width="8.28515625" style="189" bestFit="1" customWidth="1"/>
    <col min="11010" max="11010" width="8" style="189" bestFit="1" customWidth="1"/>
    <col min="11011" max="11013" width="8" style="189" customWidth="1"/>
    <col min="11014" max="11019" width="0" style="189" hidden="1" customWidth="1"/>
    <col min="11020" max="11020" width="7.85546875" style="189" customWidth="1"/>
    <col min="11021" max="11259" width="11.42578125" style="189"/>
    <col min="11260" max="11260" width="18.140625" style="189" customWidth="1"/>
    <col min="11261" max="11261" width="8.42578125" style="189" bestFit="1" customWidth="1"/>
    <col min="11262" max="11262" width="8" style="189" bestFit="1" customWidth="1"/>
    <col min="11263" max="11264" width="8" style="189" customWidth="1"/>
    <col min="11265" max="11265" width="8.28515625" style="189" bestFit="1" customWidth="1"/>
    <col min="11266" max="11266" width="8" style="189" bestFit="1" customWidth="1"/>
    <col min="11267" max="11269" width="8" style="189" customWidth="1"/>
    <col min="11270" max="11275" width="0" style="189" hidden="1" customWidth="1"/>
    <col min="11276" max="11276" width="7.85546875" style="189" customWidth="1"/>
    <col min="11277" max="11515" width="11.42578125" style="189"/>
    <col min="11516" max="11516" width="18.140625" style="189" customWidth="1"/>
    <col min="11517" max="11517" width="8.42578125" style="189" bestFit="1" customWidth="1"/>
    <col min="11518" max="11518" width="8" style="189" bestFit="1" customWidth="1"/>
    <col min="11519" max="11520" width="8" style="189" customWidth="1"/>
    <col min="11521" max="11521" width="8.28515625" style="189" bestFit="1" customWidth="1"/>
    <col min="11522" max="11522" width="8" style="189" bestFit="1" customWidth="1"/>
    <col min="11523" max="11525" width="8" style="189" customWidth="1"/>
    <col min="11526" max="11531" width="0" style="189" hidden="1" customWidth="1"/>
    <col min="11532" max="11532" width="7.85546875" style="189" customWidth="1"/>
    <col min="11533" max="11771" width="11.42578125" style="189"/>
    <col min="11772" max="11772" width="18.140625" style="189" customWidth="1"/>
    <col min="11773" max="11773" width="8.42578125" style="189" bestFit="1" customWidth="1"/>
    <col min="11774" max="11774" width="8" style="189" bestFit="1" customWidth="1"/>
    <col min="11775" max="11776" width="8" style="189" customWidth="1"/>
    <col min="11777" max="11777" width="8.28515625" style="189" bestFit="1" customWidth="1"/>
    <col min="11778" max="11778" width="8" style="189" bestFit="1" customWidth="1"/>
    <col min="11779" max="11781" width="8" style="189" customWidth="1"/>
    <col min="11782" max="11787" width="0" style="189" hidden="1" customWidth="1"/>
    <col min="11788" max="11788" width="7.85546875" style="189" customWidth="1"/>
    <col min="11789" max="12027" width="11.42578125" style="189"/>
    <col min="12028" max="12028" width="18.140625" style="189" customWidth="1"/>
    <col min="12029" max="12029" width="8.42578125" style="189" bestFit="1" customWidth="1"/>
    <col min="12030" max="12030" width="8" style="189" bestFit="1" customWidth="1"/>
    <col min="12031" max="12032" width="8" style="189" customWidth="1"/>
    <col min="12033" max="12033" width="8.28515625" style="189" bestFit="1" customWidth="1"/>
    <col min="12034" max="12034" width="8" style="189" bestFit="1" customWidth="1"/>
    <col min="12035" max="12037" width="8" style="189" customWidth="1"/>
    <col min="12038" max="12043" width="0" style="189" hidden="1" customWidth="1"/>
    <col min="12044" max="12044" width="7.85546875" style="189" customWidth="1"/>
    <col min="12045" max="12283" width="11.42578125" style="189"/>
    <col min="12284" max="12284" width="18.140625" style="189" customWidth="1"/>
    <col min="12285" max="12285" width="8.42578125" style="189" bestFit="1" customWidth="1"/>
    <col min="12286" max="12286" width="8" style="189" bestFit="1" customWidth="1"/>
    <col min="12287" max="12288" width="8" style="189" customWidth="1"/>
    <col min="12289" max="12289" width="8.28515625" style="189" bestFit="1" customWidth="1"/>
    <col min="12290" max="12290" width="8" style="189" bestFit="1" customWidth="1"/>
    <col min="12291" max="12293" width="8" style="189" customWidth="1"/>
    <col min="12294" max="12299" width="0" style="189" hidden="1" customWidth="1"/>
    <col min="12300" max="12300" width="7.85546875" style="189" customWidth="1"/>
    <col min="12301" max="12539" width="11.42578125" style="189"/>
    <col min="12540" max="12540" width="18.140625" style="189" customWidth="1"/>
    <col min="12541" max="12541" width="8.42578125" style="189" bestFit="1" customWidth="1"/>
    <col min="12542" max="12542" width="8" style="189" bestFit="1" customWidth="1"/>
    <col min="12543" max="12544" width="8" style="189" customWidth="1"/>
    <col min="12545" max="12545" width="8.28515625" style="189" bestFit="1" customWidth="1"/>
    <col min="12546" max="12546" width="8" style="189" bestFit="1" customWidth="1"/>
    <col min="12547" max="12549" width="8" style="189" customWidth="1"/>
    <col min="12550" max="12555" width="0" style="189" hidden="1" customWidth="1"/>
    <col min="12556" max="12556" width="7.85546875" style="189" customWidth="1"/>
    <col min="12557" max="12795" width="11.42578125" style="189"/>
    <col min="12796" max="12796" width="18.140625" style="189" customWidth="1"/>
    <col min="12797" max="12797" width="8.42578125" style="189" bestFit="1" customWidth="1"/>
    <col min="12798" max="12798" width="8" style="189" bestFit="1" customWidth="1"/>
    <col min="12799" max="12800" width="8" style="189" customWidth="1"/>
    <col min="12801" max="12801" width="8.28515625" style="189" bestFit="1" customWidth="1"/>
    <col min="12802" max="12802" width="8" style="189" bestFit="1" customWidth="1"/>
    <col min="12803" max="12805" width="8" style="189" customWidth="1"/>
    <col min="12806" max="12811" width="0" style="189" hidden="1" customWidth="1"/>
    <col min="12812" max="12812" width="7.85546875" style="189" customWidth="1"/>
    <col min="12813" max="13051" width="11.42578125" style="189"/>
    <col min="13052" max="13052" width="18.140625" style="189" customWidth="1"/>
    <col min="13053" max="13053" width="8.42578125" style="189" bestFit="1" customWidth="1"/>
    <col min="13054" max="13054" width="8" style="189" bestFit="1" customWidth="1"/>
    <col min="13055" max="13056" width="8" style="189" customWidth="1"/>
    <col min="13057" max="13057" width="8.28515625" style="189" bestFit="1" customWidth="1"/>
    <col min="13058" max="13058" width="8" style="189" bestFit="1" customWidth="1"/>
    <col min="13059" max="13061" width="8" style="189" customWidth="1"/>
    <col min="13062" max="13067" width="0" style="189" hidden="1" customWidth="1"/>
    <col min="13068" max="13068" width="7.85546875" style="189" customWidth="1"/>
    <col min="13069" max="13307" width="11.42578125" style="189"/>
    <col min="13308" max="13308" width="18.140625" style="189" customWidth="1"/>
    <col min="13309" max="13309" width="8.42578125" style="189" bestFit="1" customWidth="1"/>
    <col min="13310" max="13310" width="8" style="189" bestFit="1" customWidth="1"/>
    <col min="13311" max="13312" width="8" style="189" customWidth="1"/>
    <col min="13313" max="13313" width="8.28515625" style="189" bestFit="1" customWidth="1"/>
    <col min="13314" max="13314" width="8" style="189" bestFit="1" customWidth="1"/>
    <col min="13315" max="13317" width="8" style="189" customWidth="1"/>
    <col min="13318" max="13323" width="0" style="189" hidden="1" customWidth="1"/>
    <col min="13324" max="13324" width="7.85546875" style="189" customWidth="1"/>
    <col min="13325" max="13563" width="11.42578125" style="189"/>
    <col min="13564" max="13564" width="18.140625" style="189" customWidth="1"/>
    <col min="13565" max="13565" width="8.42578125" style="189" bestFit="1" customWidth="1"/>
    <col min="13566" max="13566" width="8" style="189" bestFit="1" customWidth="1"/>
    <col min="13567" max="13568" width="8" style="189" customWidth="1"/>
    <col min="13569" max="13569" width="8.28515625" style="189" bestFit="1" customWidth="1"/>
    <col min="13570" max="13570" width="8" style="189" bestFit="1" customWidth="1"/>
    <col min="13571" max="13573" width="8" style="189" customWidth="1"/>
    <col min="13574" max="13579" width="0" style="189" hidden="1" customWidth="1"/>
    <col min="13580" max="13580" width="7.85546875" style="189" customWidth="1"/>
    <col min="13581" max="13819" width="11.42578125" style="189"/>
    <col min="13820" max="13820" width="18.140625" style="189" customWidth="1"/>
    <col min="13821" max="13821" width="8.42578125" style="189" bestFit="1" customWidth="1"/>
    <col min="13822" max="13822" width="8" style="189" bestFit="1" customWidth="1"/>
    <col min="13823" max="13824" width="8" style="189" customWidth="1"/>
    <col min="13825" max="13825" width="8.28515625" style="189" bestFit="1" customWidth="1"/>
    <col min="13826" max="13826" width="8" style="189" bestFit="1" customWidth="1"/>
    <col min="13827" max="13829" width="8" style="189" customWidth="1"/>
    <col min="13830" max="13835" width="0" style="189" hidden="1" customWidth="1"/>
    <col min="13836" max="13836" width="7.85546875" style="189" customWidth="1"/>
    <col min="13837" max="14075" width="11.42578125" style="189"/>
    <col min="14076" max="14076" width="18.140625" style="189" customWidth="1"/>
    <col min="14077" max="14077" width="8.42578125" style="189" bestFit="1" customWidth="1"/>
    <col min="14078" max="14078" width="8" style="189" bestFit="1" customWidth="1"/>
    <col min="14079" max="14080" width="8" style="189" customWidth="1"/>
    <col min="14081" max="14081" width="8.28515625" style="189" bestFit="1" customWidth="1"/>
    <col min="14082" max="14082" width="8" style="189" bestFit="1" customWidth="1"/>
    <col min="14083" max="14085" width="8" style="189" customWidth="1"/>
    <col min="14086" max="14091" width="0" style="189" hidden="1" customWidth="1"/>
    <col min="14092" max="14092" width="7.85546875" style="189" customWidth="1"/>
    <col min="14093" max="14331" width="11.42578125" style="189"/>
    <col min="14332" max="14332" width="18.140625" style="189" customWidth="1"/>
    <col min="14333" max="14333" width="8.42578125" style="189" bestFit="1" customWidth="1"/>
    <col min="14334" max="14334" width="8" style="189" bestFit="1" customWidth="1"/>
    <col min="14335" max="14336" width="8" style="189" customWidth="1"/>
    <col min="14337" max="14337" width="8.28515625" style="189" bestFit="1" customWidth="1"/>
    <col min="14338" max="14338" width="8" style="189" bestFit="1" customWidth="1"/>
    <col min="14339" max="14341" width="8" style="189" customWidth="1"/>
    <col min="14342" max="14347" width="0" style="189" hidden="1" customWidth="1"/>
    <col min="14348" max="14348" width="7.85546875" style="189" customWidth="1"/>
    <col min="14349" max="14587" width="11.42578125" style="189"/>
    <col min="14588" max="14588" width="18.140625" style="189" customWidth="1"/>
    <col min="14589" max="14589" width="8.42578125" style="189" bestFit="1" customWidth="1"/>
    <col min="14590" max="14590" width="8" style="189" bestFit="1" customWidth="1"/>
    <col min="14591" max="14592" width="8" style="189" customWidth="1"/>
    <col min="14593" max="14593" width="8.28515625" style="189" bestFit="1" customWidth="1"/>
    <col min="14594" max="14594" width="8" style="189" bestFit="1" customWidth="1"/>
    <col min="14595" max="14597" width="8" style="189" customWidth="1"/>
    <col min="14598" max="14603" width="0" style="189" hidden="1" customWidth="1"/>
    <col min="14604" max="14604" width="7.85546875" style="189" customWidth="1"/>
    <col min="14605" max="14843" width="11.42578125" style="189"/>
    <col min="14844" max="14844" width="18.140625" style="189" customWidth="1"/>
    <col min="14845" max="14845" width="8.42578125" style="189" bestFit="1" customWidth="1"/>
    <col min="14846" max="14846" width="8" style="189" bestFit="1" customWidth="1"/>
    <col min="14847" max="14848" width="8" style="189" customWidth="1"/>
    <col min="14849" max="14849" width="8.28515625" style="189" bestFit="1" customWidth="1"/>
    <col min="14850" max="14850" width="8" style="189" bestFit="1" customWidth="1"/>
    <col min="14851" max="14853" width="8" style="189" customWidth="1"/>
    <col min="14854" max="14859" width="0" style="189" hidden="1" customWidth="1"/>
    <col min="14860" max="14860" width="7.85546875" style="189" customWidth="1"/>
    <col min="14861" max="15099" width="11.42578125" style="189"/>
    <col min="15100" max="15100" width="18.140625" style="189" customWidth="1"/>
    <col min="15101" max="15101" width="8.42578125" style="189" bestFit="1" customWidth="1"/>
    <col min="15102" max="15102" width="8" style="189" bestFit="1" customWidth="1"/>
    <col min="15103" max="15104" width="8" style="189" customWidth="1"/>
    <col min="15105" max="15105" width="8.28515625" style="189" bestFit="1" customWidth="1"/>
    <col min="15106" max="15106" width="8" style="189" bestFit="1" customWidth="1"/>
    <col min="15107" max="15109" width="8" style="189" customWidth="1"/>
    <col min="15110" max="15115" width="0" style="189" hidden="1" customWidth="1"/>
    <col min="15116" max="15116" width="7.85546875" style="189" customWidth="1"/>
    <col min="15117" max="15355" width="11.42578125" style="189"/>
    <col min="15356" max="15356" width="18.140625" style="189" customWidth="1"/>
    <col min="15357" max="15357" width="8.42578125" style="189" bestFit="1" customWidth="1"/>
    <col min="15358" max="15358" width="8" style="189" bestFit="1" customWidth="1"/>
    <col min="15359" max="15360" width="8" style="189" customWidth="1"/>
    <col min="15361" max="15361" width="8.28515625" style="189" bestFit="1" customWidth="1"/>
    <col min="15362" max="15362" width="8" style="189" bestFit="1" customWidth="1"/>
    <col min="15363" max="15365" width="8" style="189" customWidth="1"/>
    <col min="15366" max="15371" width="0" style="189" hidden="1" customWidth="1"/>
    <col min="15372" max="15372" width="7.85546875" style="189" customWidth="1"/>
    <col min="15373" max="15611" width="11.42578125" style="189"/>
    <col min="15612" max="15612" width="18.140625" style="189" customWidth="1"/>
    <col min="15613" max="15613" width="8.42578125" style="189" bestFit="1" customWidth="1"/>
    <col min="15614" max="15614" width="8" style="189" bestFit="1" customWidth="1"/>
    <col min="15615" max="15616" width="8" style="189" customWidth="1"/>
    <col min="15617" max="15617" width="8.28515625" style="189" bestFit="1" customWidth="1"/>
    <col min="15618" max="15618" width="8" style="189" bestFit="1" customWidth="1"/>
    <col min="15619" max="15621" width="8" style="189" customWidth="1"/>
    <col min="15622" max="15627" width="0" style="189" hidden="1" customWidth="1"/>
    <col min="15628" max="15628" width="7.85546875" style="189" customWidth="1"/>
    <col min="15629" max="15867" width="11.42578125" style="189"/>
    <col min="15868" max="15868" width="18.140625" style="189" customWidth="1"/>
    <col min="15869" max="15869" width="8.42578125" style="189" bestFit="1" customWidth="1"/>
    <col min="15870" max="15870" width="8" style="189" bestFit="1" customWidth="1"/>
    <col min="15871" max="15872" width="8" style="189" customWidth="1"/>
    <col min="15873" max="15873" width="8.28515625" style="189" bestFit="1" customWidth="1"/>
    <col min="15874" max="15874" width="8" style="189" bestFit="1" customWidth="1"/>
    <col min="15875" max="15877" width="8" style="189" customWidth="1"/>
    <col min="15878" max="15883" width="0" style="189" hidden="1" customWidth="1"/>
    <col min="15884" max="15884" width="7.85546875" style="189" customWidth="1"/>
    <col min="15885" max="16123" width="11.42578125" style="189"/>
    <col min="16124" max="16124" width="18.140625" style="189" customWidth="1"/>
    <col min="16125" max="16125" width="8.42578125" style="189" bestFit="1" customWidth="1"/>
    <col min="16126" max="16126" width="8" style="189" bestFit="1" customWidth="1"/>
    <col min="16127" max="16128" width="8" style="189" customWidth="1"/>
    <col min="16129" max="16129" width="8.28515625" style="189" bestFit="1" customWidth="1"/>
    <col min="16130" max="16130" width="8" style="189" bestFit="1" customWidth="1"/>
    <col min="16131" max="16133" width="8" style="189" customWidth="1"/>
    <col min="16134" max="16139" width="0" style="189" hidden="1" customWidth="1"/>
    <col min="16140" max="16140" width="7.85546875" style="189" customWidth="1"/>
    <col min="16141" max="16384" width="11.42578125" style="189"/>
  </cols>
  <sheetData>
    <row r="1" spans="1:16" s="190" customForma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ht="15" x14ac:dyDescent="0.25">
      <c r="A3" s="217" t="s">
        <v>122</v>
      </c>
      <c r="B3" s="203"/>
      <c r="C3" s="203"/>
      <c r="D3" s="203"/>
      <c r="E3" s="203"/>
      <c r="F3" s="203"/>
      <c r="G3" s="203"/>
      <c r="H3" s="203"/>
      <c r="I3" s="203"/>
      <c r="J3" s="203"/>
      <c r="K3" s="374"/>
      <c r="L3" s="203"/>
    </row>
    <row r="4" spans="1:16" s="190" customFormat="1" x14ac:dyDescent="0.2">
      <c r="B4" s="203"/>
      <c r="C4" s="203"/>
      <c r="D4" s="203"/>
      <c r="E4" s="203"/>
      <c r="F4" s="203"/>
      <c r="G4" s="203"/>
      <c r="H4" s="203"/>
      <c r="I4" s="203"/>
      <c r="J4" s="203"/>
      <c r="K4" s="203"/>
      <c r="L4" s="203"/>
    </row>
    <row r="5" spans="1:16" s="190" customFormat="1" ht="12.75" x14ac:dyDescent="0.2">
      <c r="B5" s="421" t="s">
        <v>118</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s="193" customFormat="1" x14ac:dyDescent="0.2">
      <c r="B7" s="191"/>
      <c r="C7" s="192"/>
      <c r="D7" s="192"/>
      <c r="E7" s="192"/>
      <c r="F7" s="192"/>
      <c r="G7" s="192"/>
      <c r="H7" s="192"/>
      <c r="I7" s="192"/>
      <c r="J7" s="192"/>
      <c r="K7" s="192"/>
      <c r="L7" s="192"/>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186" t="s">
        <v>75</v>
      </c>
      <c r="D10" s="186" t="s">
        <v>76</v>
      </c>
      <c r="E10" s="186" t="s">
        <v>77</v>
      </c>
      <c r="F10" s="186" t="s">
        <v>78</v>
      </c>
      <c r="G10" s="186" t="s">
        <v>8</v>
      </c>
      <c r="H10" s="186" t="s">
        <v>79</v>
      </c>
      <c r="I10" s="186" t="s">
        <v>80</v>
      </c>
      <c r="J10" s="186" t="s">
        <v>81</v>
      </c>
      <c r="K10" s="247" t="s">
        <v>46</v>
      </c>
    </row>
    <row r="11" spans="1:16" x14ac:dyDescent="0.2">
      <c r="B11" s="181" t="s">
        <v>419</v>
      </c>
      <c r="C11" s="181">
        <v>2758</v>
      </c>
      <c r="D11" s="181">
        <v>1057</v>
      </c>
      <c r="E11" s="181">
        <f>C11+D11</f>
        <v>3815</v>
      </c>
      <c r="F11" s="182">
        <f>E11/$E$22</f>
        <v>0.72556104982883229</v>
      </c>
      <c r="G11" s="181">
        <v>9575</v>
      </c>
      <c r="H11" s="181">
        <v>472</v>
      </c>
      <c r="I11" s="181">
        <f>G11+H11</f>
        <v>10047</v>
      </c>
      <c r="J11" s="182">
        <f>I11/$I$22</f>
        <v>0.79529802897174073</v>
      </c>
      <c r="K11" s="181">
        <f t="shared" ref="K11:K21" si="0">E11+I11</f>
        <v>13862</v>
      </c>
      <c r="P11" s="236"/>
    </row>
    <row r="12" spans="1:16" x14ac:dyDescent="0.2">
      <c r="B12" s="181" t="s">
        <v>420</v>
      </c>
      <c r="C12" s="181">
        <v>2</v>
      </c>
      <c r="D12" s="181">
        <v>0</v>
      </c>
      <c r="E12" s="181">
        <f t="shared" ref="E12:E21" si="1">C12+D12</f>
        <v>2</v>
      </c>
      <c r="F12" s="182"/>
      <c r="G12" s="181">
        <v>6</v>
      </c>
      <c r="H12" s="181">
        <v>0</v>
      </c>
      <c r="I12" s="181">
        <f t="shared" ref="I12:I21" si="2">G12+H12</f>
        <v>6</v>
      </c>
      <c r="J12" s="182"/>
      <c r="K12" s="181">
        <f t="shared" si="0"/>
        <v>8</v>
      </c>
      <c r="P12" s="236"/>
    </row>
    <row r="13" spans="1:16" x14ac:dyDescent="0.2">
      <c r="B13" s="181" t="s">
        <v>421</v>
      </c>
      <c r="C13" s="181">
        <v>1</v>
      </c>
      <c r="D13" s="181">
        <v>0</v>
      </c>
      <c r="E13" s="181">
        <f t="shared" si="1"/>
        <v>1</v>
      </c>
      <c r="F13" s="182">
        <f t="shared" ref="F13:F20" si="3">E13/$E$22</f>
        <v>1.9018638265500191E-4</v>
      </c>
      <c r="G13" s="181">
        <v>3</v>
      </c>
      <c r="H13" s="181">
        <v>0</v>
      </c>
      <c r="I13" s="181">
        <f t="shared" si="2"/>
        <v>3</v>
      </c>
      <c r="J13" s="182">
        <f t="shared" ref="J13:J20" si="4">I13/$I$22</f>
        <v>2.3747328425552126E-4</v>
      </c>
      <c r="K13" s="181">
        <f t="shared" si="0"/>
        <v>4</v>
      </c>
      <c r="P13" s="236"/>
    </row>
    <row r="14" spans="1:16" x14ac:dyDescent="0.2">
      <c r="B14" s="181" t="s">
        <v>422</v>
      </c>
      <c r="C14" s="181">
        <v>4</v>
      </c>
      <c r="D14" s="181">
        <v>0</v>
      </c>
      <c r="E14" s="181">
        <f t="shared" si="1"/>
        <v>4</v>
      </c>
      <c r="F14" s="182">
        <f t="shared" si="3"/>
        <v>7.6074553062000763E-4</v>
      </c>
      <c r="G14" s="181">
        <v>11</v>
      </c>
      <c r="H14" s="181">
        <v>0</v>
      </c>
      <c r="I14" s="181">
        <f t="shared" si="2"/>
        <v>11</v>
      </c>
      <c r="J14" s="182">
        <f t="shared" si="4"/>
        <v>8.7073537560357795E-4</v>
      </c>
      <c r="K14" s="181">
        <f t="shared" si="0"/>
        <v>15</v>
      </c>
      <c r="P14" s="236"/>
    </row>
    <row r="15" spans="1:16" x14ac:dyDescent="0.2">
      <c r="B15" s="181" t="s">
        <v>423</v>
      </c>
      <c r="C15" s="181">
        <v>9</v>
      </c>
      <c r="D15" s="181">
        <v>6</v>
      </c>
      <c r="E15" s="181">
        <f t="shared" si="1"/>
        <v>15</v>
      </c>
      <c r="F15" s="182"/>
      <c r="G15" s="181">
        <v>55</v>
      </c>
      <c r="H15" s="181">
        <v>4</v>
      </c>
      <c r="I15" s="181">
        <f t="shared" si="2"/>
        <v>59</v>
      </c>
      <c r="J15" s="182"/>
      <c r="K15" s="181">
        <f t="shared" si="0"/>
        <v>74</v>
      </c>
      <c r="P15" s="236"/>
    </row>
    <row r="16" spans="1:16" x14ac:dyDescent="0.2">
      <c r="B16" s="181" t="s">
        <v>424</v>
      </c>
      <c r="C16" s="181">
        <v>0</v>
      </c>
      <c r="D16" s="181">
        <v>0</v>
      </c>
      <c r="E16" s="181">
        <f t="shared" si="1"/>
        <v>0</v>
      </c>
      <c r="F16" s="182">
        <f t="shared" si="3"/>
        <v>0</v>
      </c>
      <c r="G16" s="181">
        <v>2</v>
      </c>
      <c r="H16" s="181">
        <v>0</v>
      </c>
      <c r="I16" s="181">
        <f t="shared" si="2"/>
        <v>2</v>
      </c>
      <c r="J16" s="182">
        <f t="shared" si="4"/>
        <v>1.5831552283701418E-4</v>
      </c>
      <c r="K16" s="181">
        <f t="shared" si="0"/>
        <v>2</v>
      </c>
      <c r="P16" s="236"/>
    </row>
    <row r="17" spans="2:16" x14ac:dyDescent="0.2">
      <c r="B17" s="181" t="s">
        <v>425</v>
      </c>
      <c r="C17" s="181">
        <v>130</v>
      </c>
      <c r="D17" s="181">
        <v>44</v>
      </c>
      <c r="E17" s="181">
        <f t="shared" si="1"/>
        <v>174</v>
      </c>
      <c r="F17" s="182">
        <f t="shared" si="3"/>
        <v>3.3092430581970332E-2</v>
      </c>
      <c r="G17" s="181">
        <v>453</v>
      </c>
      <c r="H17" s="181">
        <v>30</v>
      </c>
      <c r="I17" s="181">
        <f t="shared" si="2"/>
        <v>483</v>
      </c>
      <c r="J17" s="182">
        <f t="shared" si="4"/>
        <v>3.823319876513892E-2</v>
      </c>
      <c r="K17" s="181">
        <f t="shared" si="0"/>
        <v>657</v>
      </c>
      <c r="P17" s="236"/>
    </row>
    <row r="18" spans="2:16" x14ac:dyDescent="0.2">
      <c r="B18" s="181" t="s">
        <v>426</v>
      </c>
      <c r="C18" s="181">
        <v>7</v>
      </c>
      <c r="D18" s="181">
        <v>2</v>
      </c>
      <c r="E18" s="181">
        <f t="shared" si="1"/>
        <v>9</v>
      </c>
      <c r="F18" s="182">
        <f t="shared" si="3"/>
        <v>1.7116774438950171E-3</v>
      </c>
      <c r="G18" s="181">
        <v>31</v>
      </c>
      <c r="H18" s="181">
        <v>2</v>
      </c>
      <c r="I18" s="181">
        <f t="shared" si="2"/>
        <v>33</v>
      </c>
      <c r="J18" s="182">
        <f t="shared" si="4"/>
        <v>2.612206126810734E-3</v>
      </c>
      <c r="K18" s="181">
        <f t="shared" si="0"/>
        <v>42</v>
      </c>
      <c r="P18" s="236"/>
    </row>
    <row r="19" spans="2:16" x14ac:dyDescent="0.2">
      <c r="B19" s="181" t="s">
        <v>427</v>
      </c>
      <c r="C19" s="181">
        <v>1</v>
      </c>
      <c r="D19" s="181">
        <v>0</v>
      </c>
      <c r="E19" s="181">
        <f t="shared" si="1"/>
        <v>1</v>
      </c>
      <c r="F19" s="182">
        <f t="shared" si="3"/>
        <v>1.9018638265500191E-4</v>
      </c>
      <c r="G19" s="181">
        <v>0</v>
      </c>
      <c r="H19" s="181">
        <v>0</v>
      </c>
      <c r="I19" s="181">
        <f t="shared" si="2"/>
        <v>0</v>
      </c>
      <c r="J19" s="182">
        <f t="shared" si="4"/>
        <v>0</v>
      </c>
      <c r="K19" s="181">
        <f t="shared" si="0"/>
        <v>1</v>
      </c>
      <c r="P19" s="236"/>
    </row>
    <row r="20" spans="2:16" x14ac:dyDescent="0.2">
      <c r="B20" s="181" t="s">
        <v>428</v>
      </c>
      <c r="C20" s="181">
        <v>911</v>
      </c>
      <c r="D20" s="181">
        <v>324</v>
      </c>
      <c r="E20" s="181">
        <f t="shared" si="1"/>
        <v>1235</v>
      </c>
      <c r="F20" s="182">
        <f t="shared" si="3"/>
        <v>0.23488018257892734</v>
      </c>
      <c r="G20" s="181">
        <v>1895</v>
      </c>
      <c r="H20" s="181">
        <v>92</v>
      </c>
      <c r="I20" s="181">
        <f t="shared" si="2"/>
        <v>1987</v>
      </c>
      <c r="J20" s="182">
        <f t="shared" si="4"/>
        <v>0.15728647193857359</v>
      </c>
      <c r="K20" s="181">
        <f t="shared" si="0"/>
        <v>3222</v>
      </c>
      <c r="P20" s="236"/>
    </row>
    <row r="21" spans="2:16" x14ac:dyDescent="0.2">
      <c r="B21" s="181" t="s">
        <v>429</v>
      </c>
      <c r="C21" s="181">
        <v>2</v>
      </c>
      <c r="D21" s="181">
        <v>0</v>
      </c>
      <c r="E21" s="181">
        <f t="shared" si="1"/>
        <v>2</v>
      </c>
      <c r="F21" s="182"/>
      <c r="G21" s="181">
        <v>2</v>
      </c>
      <c r="H21" s="181">
        <v>0</v>
      </c>
      <c r="I21" s="181">
        <f t="shared" si="2"/>
        <v>2</v>
      </c>
      <c r="J21" s="182"/>
      <c r="K21" s="181">
        <f t="shared" si="0"/>
        <v>4</v>
      </c>
      <c r="P21" s="236"/>
    </row>
    <row r="22" spans="2:16" x14ac:dyDescent="0.2">
      <c r="B22" s="183" t="s">
        <v>66</v>
      </c>
      <c r="C22" s="181">
        <f t="shared" ref="C22:H22" si="5">SUM(C11:C21)</f>
        <v>3825</v>
      </c>
      <c r="D22" s="181">
        <f t="shared" si="5"/>
        <v>1433</v>
      </c>
      <c r="E22" s="183">
        <f t="shared" ref="E22:E23" si="6">C22+D22</f>
        <v>5258</v>
      </c>
      <c r="F22" s="185">
        <f t="shared" ref="F22" si="7">E22/$E$22</f>
        <v>1</v>
      </c>
      <c r="G22" s="181">
        <f t="shared" si="5"/>
        <v>12033</v>
      </c>
      <c r="H22" s="181">
        <f t="shared" si="5"/>
        <v>600</v>
      </c>
      <c r="I22" s="183">
        <f t="shared" ref="I22" si="8">G22+H22</f>
        <v>12633</v>
      </c>
      <c r="J22" s="185">
        <f t="shared" ref="J22" si="9">I22/$I$22</f>
        <v>1</v>
      </c>
      <c r="K22" s="183">
        <f t="shared" ref="K22:K23" si="10">E22+I22</f>
        <v>17891</v>
      </c>
    </row>
    <row r="23" spans="2:16" ht="25.5" customHeight="1" x14ac:dyDescent="0.2">
      <c r="B23" s="195" t="s">
        <v>82</v>
      </c>
      <c r="C23" s="196">
        <f>+C22/$K$22</f>
        <v>0.21379464535241183</v>
      </c>
      <c r="D23" s="196">
        <f>+D22/$K$22</f>
        <v>8.0096137722877422E-2</v>
      </c>
      <c r="E23" s="197">
        <f t="shared" si="6"/>
        <v>0.29389078307528926</v>
      </c>
      <c r="F23" s="197"/>
      <c r="G23" s="196">
        <f>+G22/$K$22</f>
        <v>0.67257280196746971</v>
      </c>
      <c r="H23" s="196">
        <f>+H22/$K$22</f>
        <v>3.3536414957241072E-2</v>
      </c>
      <c r="I23" s="197">
        <f>G23+H23</f>
        <v>0.70610921692471074</v>
      </c>
      <c r="J23" s="197"/>
      <c r="K23" s="197">
        <f t="shared" si="10"/>
        <v>1</v>
      </c>
    </row>
    <row r="24" spans="2:16" x14ac:dyDescent="0.2">
      <c r="B24" s="188"/>
      <c r="C24" s="201"/>
      <c r="D24" s="201"/>
      <c r="E24" s="201"/>
      <c r="F24" s="201"/>
      <c r="G24" s="201"/>
      <c r="H24" s="201"/>
      <c r="I24" s="201"/>
      <c r="J24" s="201"/>
      <c r="K24" s="201"/>
    </row>
    <row r="25" spans="2:16" ht="12.75" x14ac:dyDescent="0.2">
      <c r="B25" s="421" t="s">
        <v>119</v>
      </c>
      <c r="C25" s="421"/>
      <c r="D25" s="421"/>
      <c r="E25" s="421"/>
      <c r="F25" s="421"/>
      <c r="G25" s="421"/>
      <c r="H25" s="421"/>
      <c r="I25" s="421"/>
      <c r="J25" s="421"/>
      <c r="K25" s="421"/>
    </row>
    <row r="26" spans="2:16" ht="12.75" x14ac:dyDescent="0.2">
      <c r="B26" s="434" t="str">
        <f>'Solicitudes Regiones'!$B$6:$P$6</f>
        <v>Acumuladas de julio de 2008 a mayo de 2018</v>
      </c>
      <c r="C26" s="434"/>
      <c r="D26" s="434"/>
      <c r="E26" s="434"/>
      <c r="F26" s="434"/>
      <c r="G26" s="434"/>
      <c r="H26" s="434"/>
      <c r="I26" s="434"/>
      <c r="J26" s="434"/>
      <c r="K26" s="434"/>
    </row>
    <row r="28" spans="2:16" ht="15" customHeight="1" x14ac:dyDescent="0.2">
      <c r="B28" s="450" t="s">
        <v>83</v>
      </c>
      <c r="C28" s="451"/>
      <c r="D28" s="451"/>
      <c r="E28" s="451"/>
      <c r="F28" s="451"/>
      <c r="G28" s="451"/>
      <c r="H28" s="451"/>
      <c r="I28" s="451"/>
      <c r="J28" s="451"/>
      <c r="K28" s="452"/>
      <c r="L28" s="202"/>
    </row>
    <row r="29" spans="2:16" ht="15" customHeight="1" x14ac:dyDescent="0.2">
      <c r="B29" s="449" t="s">
        <v>74</v>
      </c>
      <c r="C29" s="449" t="s">
        <v>2</v>
      </c>
      <c r="D29" s="449"/>
      <c r="E29" s="449"/>
      <c r="F29" s="449"/>
      <c r="G29" s="449"/>
      <c r="H29" s="449"/>
      <c r="I29" s="449"/>
      <c r="J29" s="449"/>
      <c r="K29" s="449"/>
    </row>
    <row r="30" spans="2:16" ht="24" x14ac:dyDescent="0.2">
      <c r="B30" s="449"/>
      <c r="C30" s="186" t="s">
        <v>75</v>
      </c>
      <c r="D30" s="186" t="s">
        <v>76</v>
      </c>
      <c r="E30" s="186" t="s">
        <v>77</v>
      </c>
      <c r="F30" s="186" t="s">
        <v>78</v>
      </c>
      <c r="G30" s="186" t="s">
        <v>8</v>
      </c>
      <c r="H30" s="186" t="s">
        <v>79</v>
      </c>
      <c r="I30" s="186" t="s">
        <v>80</v>
      </c>
      <c r="J30" s="186" t="s">
        <v>81</v>
      </c>
      <c r="K30" s="187" t="s">
        <v>46</v>
      </c>
    </row>
    <row r="31" spans="2:16" x14ac:dyDescent="0.2">
      <c r="B31" s="181" t="s">
        <v>419</v>
      </c>
      <c r="C31" s="181">
        <v>2448</v>
      </c>
      <c r="D31" s="181">
        <v>728</v>
      </c>
      <c r="E31" s="181">
        <f>C31+D31</f>
        <v>3176</v>
      </c>
      <c r="F31" s="182">
        <f>E31/$E$42</f>
        <v>0.72428734321550736</v>
      </c>
      <c r="G31" s="181">
        <v>7503</v>
      </c>
      <c r="H31" s="181">
        <v>375</v>
      </c>
      <c r="I31" s="181">
        <f>G31+H31</f>
        <v>7878</v>
      </c>
      <c r="J31" s="182">
        <f>I31/$I$42</f>
        <v>0.7894578615091693</v>
      </c>
      <c r="K31" s="181">
        <f t="shared" ref="K31:K41" si="11">E31+I31</f>
        <v>11054</v>
      </c>
    </row>
    <row r="32" spans="2:16" x14ac:dyDescent="0.2">
      <c r="B32" s="181" t="s">
        <v>420</v>
      </c>
      <c r="C32" s="181">
        <v>2</v>
      </c>
      <c r="D32" s="181">
        <v>0</v>
      </c>
      <c r="E32" s="181">
        <f t="shared" ref="E32:E41" si="12">C32+D32</f>
        <v>2</v>
      </c>
      <c r="F32" s="182"/>
      <c r="G32" s="181">
        <v>5</v>
      </c>
      <c r="H32" s="181">
        <v>0</v>
      </c>
      <c r="I32" s="181">
        <f t="shared" ref="I32:I41" si="13">G32+H32</f>
        <v>5</v>
      </c>
      <c r="J32" s="182"/>
      <c r="K32" s="181">
        <f t="shared" si="11"/>
        <v>7</v>
      </c>
    </row>
    <row r="33" spans="2:11" x14ac:dyDescent="0.2">
      <c r="B33" s="181" t="s">
        <v>421</v>
      </c>
      <c r="C33" s="181">
        <v>1</v>
      </c>
      <c r="D33" s="181">
        <v>0</v>
      </c>
      <c r="E33" s="181">
        <f t="shared" si="12"/>
        <v>1</v>
      </c>
      <c r="F33" s="182">
        <f t="shared" ref="F33:F40" si="14">E33/$E$42</f>
        <v>2.2805017103762827E-4</v>
      </c>
      <c r="G33" s="181">
        <v>3</v>
      </c>
      <c r="H33" s="181">
        <v>0</v>
      </c>
      <c r="I33" s="181">
        <f t="shared" si="13"/>
        <v>3</v>
      </c>
      <c r="J33" s="182">
        <f t="shared" ref="J33:J40" si="15">I33/$I$42</f>
        <v>3.0063132578414672E-4</v>
      </c>
      <c r="K33" s="181">
        <f t="shared" si="11"/>
        <v>4</v>
      </c>
    </row>
    <row r="34" spans="2:11" x14ac:dyDescent="0.2">
      <c r="B34" s="181" t="s">
        <v>422</v>
      </c>
      <c r="C34" s="181">
        <v>3</v>
      </c>
      <c r="D34" s="181">
        <v>0</v>
      </c>
      <c r="E34" s="181">
        <f t="shared" si="12"/>
        <v>3</v>
      </c>
      <c r="F34" s="182">
        <f t="shared" si="14"/>
        <v>6.8415051311288488E-4</v>
      </c>
      <c r="G34" s="181">
        <v>9</v>
      </c>
      <c r="H34" s="181">
        <v>0</v>
      </c>
      <c r="I34" s="181">
        <f t="shared" si="13"/>
        <v>9</v>
      </c>
      <c r="J34" s="182">
        <f t="shared" si="15"/>
        <v>9.0189397735244016E-4</v>
      </c>
      <c r="K34" s="181">
        <f t="shared" si="11"/>
        <v>12</v>
      </c>
    </row>
    <row r="35" spans="2:11" x14ac:dyDescent="0.2">
      <c r="B35" s="181" t="s">
        <v>423</v>
      </c>
      <c r="C35" s="181">
        <v>9</v>
      </c>
      <c r="D35" s="181">
        <v>5</v>
      </c>
      <c r="E35" s="181">
        <f t="shared" si="12"/>
        <v>14</v>
      </c>
      <c r="F35" s="182"/>
      <c r="G35" s="181">
        <v>40</v>
      </c>
      <c r="H35" s="181">
        <v>2</v>
      </c>
      <c r="I35" s="181">
        <f t="shared" si="13"/>
        <v>42</v>
      </c>
      <c r="J35" s="182"/>
      <c r="K35" s="181">
        <f t="shared" si="11"/>
        <v>56</v>
      </c>
    </row>
    <row r="36" spans="2:11" x14ac:dyDescent="0.2">
      <c r="B36" s="181" t="s">
        <v>424</v>
      </c>
      <c r="C36" s="181">
        <v>0</v>
      </c>
      <c r="D36" s="181">
        <v>0</v>
      </c>
      <c r="E36" s="181">
        <f t="shared" si="12"/>
        <v>0</v>
      </c>
      <c r="F36" s="182">
        <f t="shared" si="14"/>
        <v>0</v>
      </c>
      <c r="G36" s="181">
        <v>2</v>
      </c>
      <c r="H36" s="181">
        <v>0</v>
      </c>
      <c r="I36" s="181">
        <f t="shared" si="13"/>
        <v>2</v>
      </c>
      <c r="J36" s="182">
        <f t="shared" si="15"/>
        <v>2.004208838560978E-4</v>
      </c>
      <c r="K36" s="181">
        <f t="shared" si="11"/>
        <v>2</v>
      </c>
    </row>
    <row r="37" spans="2:11" x14ac:dyDescent="0.2">
      <c r="B37" s="181" t="s">
        <v>425</v>
      </c>
      <c r="C37" s="181">
        <v>114</v>
      </c>
      <c r="D37" s="181">
        <v>29</v>
      </c>
      <c r="E37" s="181">
        <f t="shared" si="12"/>
        <v>143</v>
      </c>
      <c r="F37" s="182">
        <f t="shared" si="14"/>
        <v>3.2611174458380847E-2</v>
      </c>
      <c r="G37" s="181">
        <v>371</v>
      </c>
      <c r="H37" s="181">
        <v>23</v>
      </c>
      <c r="I37" s="181">
        <f t="shared" si="13"/>
        <v>394</v>
      </c>
      <c r="J37" s="182">
        <f t="shared" si="15"/>
        <v>3.9482914119651269E-2</v>
      </c>
      <c r="K37" s="181">
        <f t="shared" si="11"/>
        <v>537</v>
      </c>
    </row>
    <row r="38" spans="2:11" x14ac:dyDescent="0.2">
      <c r="B38" s="181" t="s">
        <v>426</v>
      </c>
      <c r="C38" s="181">
        <v>2</v>
      </c>
      <c r="D38" s="181">
        <v>2</v>
      </c>
      <c r="E38" s="181">
        <f t="shared" si="12"/>
        <v>4</v>
      </c>
      <c r="F38" s="182">
        <f t="shared" si="14"/>
        <v>9.122006841505131E-4</v>
      </c>
      <c r="G38" s="181">
        <v>24</v>
      </c>
      <c r="H38" s="181">
        <v>1</v>
      </c>
      <c r="I38" s="181">
        <f t="shared" si="13"/>
        <v>25</v>
      </c>
      <c r="J38" s="182">
        <f t="shared" si="15"/>
        <v>2.5052610482012225E-3</v>
      </c>
      <c r="K38" s="181">
        <f t="shared" si="11"/>
        <v>29</v>
      </c>
    </row>
    <row r="39" spans="2:11" x14ac:dyDescent="0.2">
      <c r="B39" s="181" t="s">
        <v>427</v>
      </c>
      <c r="C39" s="181">
        <v>1</v>
      </c>
      <c r="D39" s="181">
        <v>0</v>
      </c>
      <c r="E39" s="181">
        <f t="shared" si="12"/>
        <v>1</v>
      </c>
      <c r="F39" s="182">
        <f t="shared" si="14"/>
        <v>2.2805017103762827E-4</v>
      </c>
      <c r="G39" s="181">
        <v>0</v>
      </c>
      <c r="H39" s="181">
        <v>0</v>
      </c>
      <c r="I39" s="181">
        <f t="shared" si="13"/>
        <v>0</v>
      </c>
      <c r="J39" s="182">
        <f t="shared" si="15"/>
        <v>0</v>
      </c>
      <c r="K39" s="181">
        <f t="shared" si="11"/>
        <v>1</v>
      </c>
    </row>
    <row r="40" spans="2:11" x14ac:dyDescent="0.2">
      <c r="B40" s="181" t="s">
        <v>428</v>
      </c>
      <c r="C40" s="181">
        <v>833</v>
      </c>
      <c r="D40" s="181">
        <v>207</v>
      </c>
      <c r="E40" s="181">
        <f t="shared" si="12"/>
        <v>1040</v>
      </c>
      <c r="F40" s="182">
        <f t="shared" si="14"/>
        <v>0.23717217787913342</v>
      </c>
      <c r="G40" s="181">
        <v>1551</v>
      </c>
      <c r="H40" s="181">
        <v>69</v>
      </c>
      <c r="I40" s="181">
        <f t="shared" si="13"/>
        <v>1620</v>
      </c>
      <c r="J40" s="182">
        <f t="shared" si="15"/>
        <v>0.16234091592343922</v>
      </c>
      <c r="K40" s="181">
        <f t="shared" si="11"/>
        <v>2660</v>
      </c>
    </row>
    <row r="41" spans="2:11" x14ac:dyDescent="0.2">
      <c r="B41" s="181" t="s">
        <v>429</v>
      </c>
      <c r="C41" s="181">
        <v>1</v>
      </c>
      <c r="D41" s="181">
        <v>0</v>
      </c>
      <c r="E41" s="181">
        <f t="shared" si="12"/>
        <v>1</v>
      </c>
      <c r="F41" s="182"/>
      <c r="G41" s="181">
        <v>1</v>
      </c>
      <c r="H41" s="181">
        <v>0</v>
      </c>
      <c r="I41" s="181">
        <f t="shared" si="13"/>
        <v>1</v>
      </c>
      <c r="J41" s="182"/>
      <c r="K41" s="181">
        <f t="shared" si="11"/>
        <v>2</v>
      </c>
    </row>
    <row r="42" spans="2:11" x14ac:dyDescent="0.2">
      <c r="B42" s="183" t="s">
        <v>66</v>
      </c>
      <c r="C42" s="181">
        <f t="shared" ref="C42:H42" si="16">SUM(C31:C41)</f>
        <v>3414</v>
      </c>
      <c r="D42" s="181">
        <f t="shared" si="16"/>
        <v>971</v>
      </c>
      <c r="E42" s="183">
        <f t="shared" ref="E42" si="17">C42+D42</f>
        <v>4385</v>
      </c>
      <c r="F42" s="185">
        <f t="shared" ref="F42" si="18">E42/$E$42</f>
        <v>1</v>
      </c>
      <c r="G42" s="181">
        <f t="shared" si="16"/>
        <v>9509</v>
      </c>
      <c r="H42" s="181">
        <f t="shared" si="16"/>
        <v>470</v>
      </c>
      <c r="I42" s="183">
        <f t="shared" ref="I42" si="19">G42+H42</f>
        <v>9979</v>
      </c>
      <c r="J42" s="185">
        <f t="shared" ref="J42" si="20">I42/$I$42</f>
        <v>1</v>
      </c>
      <c r="K42" s="183">
        <f t="shared" ref="K42:K43" si="21">E42+I42</f>
        <v>14364</v>
      </c>
    </row>
    <row r="43" spans="2:11" ht="24" x14ac:dyDescent="0.2">
      <c r="B43" s="195" t="s">
        <v>84</v>
      </c>
      <c r="C43" s="196">
        <f>+C42/$K$42</f>
        <v>0.23767752715121135</v>
      </c>
      <c r="D43" s="196">
        <f>+D42/$K$42</f>
        <v>6.7599554441659701E-2</v>
      </c>
      <c r="E43" s="197">
        <f>C43+D43</f>
        <v>0.30527708159287104</v>
      </c>
      <c r="F43" s="197"/>
      <c r="G43" s="196">
        <f>+G42/$K$42</f>
        <v>0.66200222779170148</v>
      </c>
      <c r="H43" s="196">
        <f>+H42/$K$42</f>
        <v>3.2720690615427456E-2</v>
      </c>
      <c r="I43" s="197">
        <f>G43+H43</f>
        <v>0.69472291840712896</v>
      </c>
      <c r="J43" s="197"/>
      <c r="K43" s="197">
        <f t="shared" si="21"/>
        <v>1</v>
      </c>
    </row>
    <row r="44" spans="2:11" x14ac:dyDescent="0.2">
      <c r="B44" s="188" t="s">
        <v>149</v>
      </c>
    </row>
    <row r="45" spans="2:11" x14ac:dyDescent="0.2">
      <c r="B45" s="188" t="s">
        <v>150</v>
      </c>
    </row>
  </sheetData>
  <mergeCells count="10">
    <mergeCell ref="B29:B30"/>
    <mergeCell ref="C29:K29"/>
    <mergeCell ref="B8:K8"/>
    <mergeCell ref="B9:B10"/>
    <mergeCell ref="C9:K9"/>
    <mergeCell ref="B6:K6"/>
    <mergeCell ref="B5:K5"/>
    <mergeCell ref="B25:K25"/>
    <mergeCell ref="B26:K26"/>
    <mergeCell ref="B28:K28"/>
  </mergeCells>
  <hyperlinks>
    <hyperlink ref="M5" location="'Índice Pensiones Solidarias'!A1" display="Volver Sistema de Pensiones Solidadias"/>
  </hyperlinks>
  <pageMargins left="0.74803149606299213" right="0.74803149606299213" top="0.98425196850393704" bottom="0.98425196850393704" header="0" footer="0"/>
  <pageSetup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P127"/>
  <sheetViews>
    <sheetView showGridLines="0" zoomScaleNormal="100" workbookViewId="0"/>
  </sheetViews>
  <sheetFormatPr baseColWidth="10" defaultRowHeight="12" x14ac:dyDescent="0.2"/>
  <cols>
    <col min="1" max="1" width="6" style="189" customWidth="1"/>
    <col min="2" max="2" width="18.140625" style="189" customWidth="1"/>
    <col min="3" max="3" width="8.42578125" style="189" customWidth="1"/>
    <col min="4" max="4" width="7.42578125" style="189" bestFit="1" customWidth="1"/>
    <col min="5" max="6" width="7.42578125" style="189" customWidth="1"/>
    <col min="7" max="7" width="8" style="189" bestFit="1" customWidth="1"/>
    <col min="8" max="8" width="7.42578125" style="189" bestFit="1" customWidth="1"/>
    <col min="9" max="11" width="7.42578125" style="189" customWidth="1"/>
    <col min="12" max="12" width="7.85546875" style="189" customWidth="1"/>
    <col min="13" max="251" width="11.42578125" style="189"/>
    <col min="252" max="252" width="18.140625" style="189" customWidth="1"/>
    <col min="253" max="253" width="8" style="189" bestFit="1" customWidth="1"/>
    <col min="254" max="254" width="7.42578125" style="189" bestFit="1" customWidth="1"/>
    <col min="255" max="256" width="7.42578125" style="189" customWidth="1"/>
    <col min="257" max="257" width="8" style="189" bestFit="1" customWidth="1"/>
    <col min="258" max="258" width="7.42578125" style="189" bestFit="1" customWidth="1"/>
    <col min="259" max="261" width="7.42578125" style="189" customWidth="1"/>
    <col min="262" max="267" width="0" style="189" hidden="1" customWidth="1"/>
    <col min="268" max="268" width="7.85546875" style="189" customWidth="1"/>
    <col min="269" max="507" width="11.42578125" style="189"/>
    <col min="508" max="508" width="18.140625" style="189" customWidth="1"/>
    <col min="509" max="509" width="8" style="189" bestFit="1" customWidth="1"/>
    <col min="510" max="510" width="7.42578125" style="189" bestFit="1" customWidth="1"/>
    <col min="511" max="512" width="7.42578125" style="189" customWidth="1"/>
    <col min="513" max="513" width="8" style="189" bestFit="1" customWidth="1"/>
    <col min="514" max="514" width="7.42578125" style="189" bestFit="1" customWidth="1"/>
    <col min="515" max="517" width="7.42578125" style="189" customWidth="1"/>
    <col min="518" max="523" width="0" style="189" hidden="1" customWidth="1"/>
    <col min="524" max="524" width="7.85546875" style="189" customWidth="1"/>
    <col min="525" max="763" width="11.42578125" style="189"/>
    <col min="764" max="764" width="18.140625" style="189" customWidth="1"/>
    <col min="765" max="765" width="8" style="189" bestFit="1" customWidth="1"/>
    <col min="766" max="766" width="7.42578125" style="189" bestFit="1" customWidth="1"/>
    <col min="767" max="768" width="7.42578125" style="189" customWidth="1"/>
    <col min="769" max="769" width="8" style="189" bestFit="1" customWidth="1"/>
    <col min="770" max="770" width="7.42578125" style="189" bestFit="1" customWidth="1"/>
    <col min="771" max="773" width="7.42578125" style="189" customWidth="1"/>
    <col min="774" max="779" width="0" style="189" hidden="1" customWidth="1"/>
    <col min="780" max="780" width="7.85546875" style="189" customWidth="1"/>
    <col min="781" max="1019" width="11.42578125" style="189"/>
    <col min="1020" max="1020" width="18.140625" style="189" customWidth="1"/>
    <col min="1021" max="1021" width="8" style="189" bestFit="1" customWidth="1"/>
    <col min="1022" max="1022" width="7.42578125" style="189" bestFit="1" customWidth="1"/>
    <col min="1023" max="1024" width="7.42578125" style="189" customWidth="1"/>
    <col min="1025" max="1025" width="8" style="189" bestFit="1" customWidth="1"/>
    <col min="1026" max="1026" width="7.42578125" style="189" bestFit="1" customWidth="1"/>
    <col min="1027" max="1029" width="7.42578125" style="189" customWidth="1"/>
    <col min="1030" max="1035" width="0" style="189" hidden="1" customWidth="1"/>
    <col min="1036" max="1036" width="7.85546875" style="189" customWidth="1"/>
    <col min="1037" max="1275" width="11.42578125" style="189"/>
    <col min="1276" max="1276" width="18.140625" style="189" customWidth="1"/>
    <col min="1277" max="1277" width="8" style="189" bestFit="1" customWidth="1"/>
    <col min="1278" max="1278" width="7.42578125" style="189" bestFit="1" customWidth="1"/>
    <col min="1279" max="1280" width="7.42578125" style="189" customWidth="1"/>
    <col min="1281" max="1281" width="8" style="189" bestFit="1" customWidth="1"/>
    <col min="1282" max="1282" width="7.42578125" style="189" bestFit="1" customWidth="1"/>
    <col min="1283" max="1285" width="7.42578125" style="189" customWidth="1"/>
    <col min="1286" max="1291" width="0" style="189" hidden="1" customWidth="1"/>
    <col min="1292" max="1292" width="7.85546875" style="189" customWidth="1"/>
    <col min="1293" max="1531" width="11.42578125" style="189"/>
    <col min="1532" max="1532" width="18.140625" style="189" customWidth="1"/>
    <col min="1533" max="1533" width="8" style="189" bestFit="1" customWidth="1"/>
    <col min="1534" max="1534" width="7.42578125" style="189" bestFit="1" customWidth="1"/>
    <col min="1535" max="1536" width="7.42578125" style="189" customWidth="1"/>
    <col min="1537" max="1537" width="8" style="189" bestFit="1" customWidth="1"/>
    <col min="1538" max="1538" width="7.42578125" style="189" bestFit="1" customWidth="1"/>
    <col min="1539" max="1541" width="7.42578125" style="189" customWidth="1"/>
    <col min="1542" max="1547" width="0" style="189" hidden="1" customWidth="1"/>
    <col min="1548" max="1548" width="7.85546875" style="189" customWidth="1"/>
    <col min="1549" max="1787" width="11.42578125" style="189"/>
    <col min="1788" max="1788" width="18.140625" style="189" customWidth="1"/>
    <col min="1789" max="1789" width="8" style="189" bestFit="1" customWidth="1"/>
    <col min="1790" max="1790" width="7.42578125" style="189" bestFit="1" customWidth="1"/>
    <col min="1791" max="1792" width="7.42578125" style="189" customWidth="1"/>
    <col min="1793" max="1793" width="8" style="189" bestFit="1" customWidth="1"/>
    <col min="1794" max="1794" width="7.42578125" style="189" bestFit="1" customWidth="1"/>
    <col min="1795" max="1797" width="7.42578125" style="189" customWidth="1"/>
    <col min="1798" max="1803" width="0" style="189" hidden="1" customWidth="1"/>
    <col min="1804" max="1804" width="7.85546875" style="189" customWidth="1"/>
    <col min="1805" max="2043" width="11.42578125" style="189"/>
    <col min="2044" max="2044" width="18.140625" style="189" customWidth="1"/>
    <col min="2045" max="2045" width="8" style="189" bestFit="1" customWidth="1"/>
    <col min="2046" max="2046" width="7.42578125" style="189" bestFit="1" customWidth="1"/>
    <col min="2047" max="2048" width="7.42578125" style="189" customWidth="1"/>
    <col min="2049" max="2049" width="8" style="189" bestFit="1" customWidth="1"/>
    <col min="2050" max="2050" width="7.42578125" style="189" bestFit="1" customWidth="1"/>
    <col min="2051" max="2053" width="7.42578125" style="189" customWidth="1"/>
    <col min="2054" max="2059" width="0" style="189" hidden="1" customWidth="1"/>
    <col min="2060" max="2060" width="7.85546875" style="189" customWidth="1"/>
    <col min="2061" max="2299" width="11.42578125" style="189"/>
    <col min="2300" max="2300" width="18.140625" style="189" customWidth="1"/>
    <col min="2301" max="2301" width="8" style="189" bestFit="1" customWidth="1"/>
    <col min="2302" max="2302" width="7.42578125" style="189" bestFit="1" customWidth="1"/>
    <col min="2303" max="2304" width="7.42578125" style="189" customWidth="1"/>
    <col min="2305" max="2305" width="8" style="189" bestFit="1" customWidth="1"/>
    <col min="2306" max="2306" width="7.42578125" style="189" bestFit="1" customWidth="1"/>
    <col min="2307" max="2309" width="7.42578125" style="189" customWidth="1"/>
    <col min="2310" max="2315" width="0" style="189" hidden="1" customWidth="1"/>
    <col min="2316" max="2316" width="7.85546875" style="189" customWidth="1"/>
    <col min="2317" max="2555" width="11.42578125" style="189"/>
    <col min="2556" max="2556" width="18.140625" style="189" customWidth="1"/>
    <col min="2557" max="2557" width="8" style="189" bestFit="1" customWidth="1"/>
    <col min="2558" max="2558" width="7.42578125" style="189" bestFit="1" customWidth="1"/>
    <col min="2559" max="2560" width="7.42578125" style="189" customWidth="1"/>
    <col min="2561" max="2561" width="8" style="189" bestFit="1" customWidth="1"/>
    <col min="2562" max="2562" width="7.42578125" style="189" bestFit="1" customWidth="1"/>
    <col min="2563" max="2565" width="7.42578125" style="189" customWidth="1"/>
    <col min="2566" max="2571" width="0" style="189" hidden="1" customWidth="1"/>
    <col min="2572" max="2572" width="7.85546875" style="189" customWidth="1"/>
    <col min="2573" max="2811" width="11.42578125" style="189"/>
    <col min="2812" max="2812" width="18.140625" style="189" customWidth="1"/>
    <col min="2813" max="2813" width="8" style="189" bestFit="1" customWidth="1"/>
    <col min="2814" max="2814" width="7.42578125" style="189" bestFit="1" customWidth="1"/>
    <col min="2815" max="2816" width="7.42578125" style="189" customWidth="1"/>
    <col min="2817" max="2817" width="8" style="189" bestFit="1" customWidth="1"/>
    <col min="2818" max="2818" width="7.42578125" style="189" bestFit="1" customWidth="1"/>
    <col min="2819" max="2821" width="7.42578125" style="189" customWidth="1"/>
    <col min="2822" max="2827" width="0" style="189" hidden="1" customWidth="1"/>
    <col min="2828" max="2828" width="7.85546875" style="189" customWidth="1"/>
    <col min="2829" max="3067" width="11.42578125" style="189"/>
    <col min="3068" max="3068" width="18.140625" style="189" customWidth="1"/>
    <col min="3069" max="3069" width="8" style="189" bestFit="1" customWidth="1"/>
    <col min="3070" max="3070" width="7.42578125" style="189" bestFit="1" customWidth="1"/>
    <col min="3071" max="3072" width="7.42578125" style="189" customWidth="1"/>
    <col min="3073" max="3073" width="8" style="189" bestFit="1" customWidth="1"/>
    <col min="3074" max="3074" width="7.42578125" style="189" bestFit="1" customWidth="1"/>
    <col min="3075" max="3077" width="7.42578125" style="189" customWidth="1"/>
    <col min="3078" max="3083" width="0" style="189" hidden="1" customWidth="1"/>
    <col min="3084" max="3084" width="7.85546875" style="189" customWidth="1"/>
    <col min="3085" max="3323" width="11.42578125" style="189"/>
    <col min="3324" max="3324" width="18.140625" style="189" customWidth="1"/>
    <col min="3325" max="3325" width="8" style="189" bestFit="1" customWidth="1"/>
    <col min="3326" max="3326" width="7.42578125" style="189" bestFit="1" customWidth="1"/>
    <col min="3327" max="3328" width="7.42578125" style="189" customWidth="1"/>
    <col min="3329" max="3329" width="8" style="189" bestFit="1" customWidth="1"/>
    <col min="3330" max="3330" width="7.42578125" style="189" bestFit="1" customWidth="1"/>
    <col min="3331" max="3333" width="7.42578125" style="189" customWidth="1"/>
    <col min="3334" max="3339" width="0" style="189" hidden="1" customWidth="1"/>
    <col min="3340" max="3340" width="7.85546875" style="189" customWidth="1"/>
    <col min="3341" max="3579" width="11.42578125" style="189"/>
    <col min="3580" max="3580" width="18.140625" style="189" customWidth="1"/>
    <col min="3581" max="3581" width="8" style="189" bestFit="1" customWidth="1"/>
    <col min="3582" max="3582" width="7.42578125" style="189" bestFit="1" customWidth="1"/>
    <col min="3583" max="3584" width="7.42578125" style="189" customWidth="1"/>
    <col min="3585" max="3585" width="8" style="189" bestFit="1" customWidth="1"/>
    <col min="3586" max="3586" width="7.42578125" style="189" bestFit="1" customWidth="1"/>
    <col min="3587" max="3589" width="7.42578125" style="189" customWidth="1"/>
    <col min="3590" max="3595" width="0" style="189" hidden="1" customWidth="1"/>
    <col min="3596" max="3596" width="7.85546875" style="189" customWidth="1"/>
    <col min="3597" max="3835" width="11.42578125" style="189"/>
    <col min="3836" max="3836" width="18.140625" style="189" customWidth="1"/>
    <col min="3837" max="3837" width="8" style="189" bestFit="1" customWidth="1"/>
    <col min="3838" max="3838" width="7.42578125" style="189" bestFit="1" customWidth="1"/>
    <col min="3839" max="3840" width="7.42578125" style="189" customWidth="1"/>
    <col min="3841" max="3841" width="8" style="189" bestFit="1" customWidth="1"/>
    <col min="3842" max="3842" width="7.42578125" style="189" bestFit="1" customWidth="1"/>
    <col min="3843" max="3845" width="7.42578125" style="189" customWidth="1"/>
    <col min="3846" max="3851" width="0" style="189" hidden="1" customWidth="1"/>
    <col min="3852" max="3852" width="7.85546875" style="189" customWidth="1"/>
    <col min="3853" max="4091" width="11.42578125" style="189"/>
    <col min="4092" max="4092" width="18.140625" style="189" customWidth="1"/>
    <col min="4093" max="4093" width="8" style="189" bestFit="1" customWidth="1"/>
    <col min="4094" max="4094" width="7.42578125" style="189" bestFit="1" customWidth="1"/>
    <col min="4095" max="4096" width="7.42578125" style="189" customWidth="1"/>
    <col min="4097" max="4097" width="8" style="189" bestFit="1" customWidth="1"/>
    <col min="4098" max="4098" width="7.42578125" style="189" bestFit="1" customWidth="1"/>
    <col min="4099" max="4101" width="7.42578125" style="189" customWidth="1"/>
    <col min="4102" max="4107" width="0" style="189" hidden="1" customWidth="1"/>
    <col min="4108" max="4108" width="7.85546875" style="189" customWidth="1"/>
    <col min="4109" max="4347" width="11.42578125" style="189"/>
    <col min="4348" max="4348" width="18.140625" style="189" customWidth="1"/>
    <col min="4349" max="4349" width="8" style="189" bestFit="1" customWidth="1"/>
    <col min="4350" max="4350" width="7.42578125" style="189" bestFit="1" customWidth="1"/>
    <col min="4351" max="4352" width="7.42578125" style="189" customWidth="1"/>
    <col min="4353" max="4353" width="8" style="189" bestFit="1" customWidth="1"/>
    <col min="4354" max="4354" width="7.42578125" style="189" bestFit="1" customWidth="1"/>
    <col min="4355" max="4357" width="7.42578125" style="189" customWidth="1"/>
    <col min="4358" max="4363" width="0" style="189" hidden="1" customWidth="1"/>
    <col min="4364" max="4364" width="7.85546875" style="189" customWidth="1"/>
    <col min="4365" max="4603" width="11.42578125" style="189"/>
    <col min="4604" max="4604" width="18.140625" style="189" customWidth="1"/>
    <col min="4605" max="4605" width="8" style="189" bestFit="1" customWidth="1"/>
    <col min="4606" max="4606" width="7.42578125" style="189" bestFit="1" customWidth="1"/>
    <col min="4607" max="4608" width="7.42578125" style="189" customWidth="1"/>
    <col min="4609" max="4609" width="8" style="189" bestFit="1" customWidth="1"/>
    <col min="4610" max="4610" width="7.42578125" style="189" bestFit="1" customWidth="1"/>
    <col min="4611" max="4613" width="7.42578125" style="189" customWidth="1"/>
    <col min="4614" max="4619" width="0" style="189" hidden="1" customWidth="1"/>
    <col min="4620" max="4620" width="7.85546875" style="189" customWidth="1"/>
    <col min="4621" max="4859" width="11.42578125" style="189"/>
    <col min="4860" max="4860" width="18.140625" style="189" customWidth="1"/>
    <col min="4861" max="4861" width="8" style="189" bestFit="1" customWidth="1"/>
    <col min="4862" max="4862" width="7.42578125" style="189" bestFit="1" customWidth="1"/>
    <col min="4863" max="4864" width="7.42578125" style="189" customWidth="1"/>
    <col min="4865" max="4865" width="8" style="189" bestFit="1" customWidth="1"/>
    <col min="4866" max="4866" width="7.42578125" style="189" bestFit="1" customWidth="1"/>
    <col min="4867" max="4869" width="7.42578125" style="189" customWidth="1"/>
    <col min="4870" max="4875" width="0" style="189" hidden="1" customWidth="1"/>
    <col min="4876" max="4876" width="7.85546875" style="189" customWidth="1"/>
    <col min="4877" max="5115" width="11.42578125" style="189"/>
    <col min="5116" max="5116" width="18.140625" style="189" customWidth="1"/>
    <col min="5117" max="5117" width="8" style="189" bestFit="1" customWidth="1"/>
    <col min="5118" max="5118" width="7.42578125" style="189" bestFit="1" customWidth="1"/>
    <col min="5119" max="5120" width="7.42578125" style="189" customWidth="1"/>
    <col min="5121" max="5121" width="8" style="189" bestFit="1" customWidth="1"/>
    <col min="5122" max="5122" width="7.42578125" style="189" bestFit="1" customWidth="1"/>
    <col min="5123" max="5125" width="7.42578125" style="189" customWidth="1"/>
    <col min="5126" max="5131" width="0" style="189" hidden="1" customWidth="1"/>
    <col min="5132" max="5132" width="7.85546875" style="189" customWidth="1"/>
    <col min="5133" max="5371" width="11.42578125" style="189"/>
    <col min="5372" max="5372" width="18.140625" style="189" customWidth="1"/>
    <col min="5373" max="5373" width="8" style="189" bestFit="1" customWidth="1"/>
    <col min="5374" max="5374" width="7.42578125" style="189" bestFit="1" customWidth="1"/>
    <col min="5375" max="5376" width="7.42578125" style="189" customWidth="1"/>
    <col min="5377" max="5377" width="8" style="189" bestFit="1" customWidth="1"/>
    <col min="5378" max="5378" width="7.42578125" style="189" bestFit="1" customWidth="1"/>
    <col min="5379" max="5381" width="7.42578125" style="189" customWidth="1"/>
    <col min="5382" max="5387" width="0" style="189" hidden="1" customWidth="1"/>
    <col min="5388" max="5388" width="7.85546875" style="189" customWidth="1"/>
    <col min="5389" max="5627" width="11.42578125" style="189"/>
    <col min="5628" max="5628" width="18.140625" style="189" customWidth="1"/>
    <col min="5629" max="5629" width="8" style="189" bestFit="1" customWidth="1"/>
    <col min="5630" max="5630" width="7.42578125" style="189" bestFit="1" customWidth="1"/>
    <col min="5631" max="5632" width="7.42578125" style="189" customWidth="1"/>
    <col min="5633" max="5633" width="8" style="189" bestFit="1" customWidth="1"/>
    <col min="5634" max="5634" width="7.42578125" style="189" bestFit="1" customWidth="1"/>
    <col min="5635" max="5637" width="7.42578125" style="189" customWidth="1"/>
    <col min="5638" max="5643" width="0" style="189" hidden="1" customWidth="1"/>
    <col min="5644" max="5644" width="7.85546875" style="189" customWidth="1"/>
    <col min="5645" max="5883" width="11.42578125" style="189"/>
    <col min="5884" max="5884" width="18.140625" style="189" customWidth="1"/>
    <col min="5885" max="5885" width="8" style="189" bestFit="1" customWidth="1"/>
    <col min="5886" max="5886" width="7.42578125" style="189" bestFit="1" customWidth="1"/>
    <col min="5887" max="5888" width="7.42578125" style="189" customWidth="1"/>
    <col min="5889" max="5889" width="8" style="189" bestFit="1" customWidth="1"/>
    <col min="5890" max="5890" width="7.42578125" style="189" bestFit="1" customWidth="1"/>
    <col min="5891" max="5893" width="7.42578125" style="189" customWidth="1"/>
    <col min="5894" max="5899" width="0" style="189" hidden="1" customWidth="1"/>
    <col min="5900" max="5900" width="7.85546875" style="189" customWidth="1"/>
    <col min="5901" max="6139" width="11.42578125" style="189"/>
    <col min="6140" max="6140" width="18.140625" style="189" customWidth="1"/>
    <col min="6141" max="6141" width="8" style="189" bestFit="1" customWidth="1"/>
    <col min="6142" max="6142" width="7.42578125" style="189" bestFit="1" customWidth="1"/>
    <col min="6143" max="6144" width="7.42578125" style="189" customWidth="1"/>
    <col min="6145" max="6145" width="8" style="189" bestFit="1" customWidth="1"/>
    <col min="6146" max="6146" width="7.42578125" style="189" bestFit="1" customWidth="1"/>
    <col min="6147" max="6149" width="7.42578125" style="189" customWidth="1"/>
    <col min="6150" max="6155" width="0" style="189" hidden="1" customWidth="1"/>
    <col min="6156" max="6156" width="7.85546875" style="189" customWidth="1"/>
    <col min="6157" max="6395" width="11.42578125" style="189"/>
    <col min="6396" max="6396" width="18.140625" style="189" customWidth="1"/>
    <col min="6397" max="6397" width="8" style="189" bestFit="1" customWidth="1"/>
    <col min="6398" max="6398" width="7.42578125" style="189" bestFit="1" customWidth="1"/>
    <col min="6399" max="6400" width="7.42578125" style="189" customWidth="1"/>
    <col min="6401" max="6401" width="8" style="189" bestFit="1" customWidth="1"/>
    <col min="6402" max="6402" width="7.42578125" style="189" bestFit="1" customWidth="1"/>
    <col min="6403" max="6405" width="7.42578125" style="189" customWidth="1"/>
    <col min="6406" max="6411" width="0" style="189" hidden="1" customWidth="1"/>
    <col min="6412" max="6412" width="7.85546875" style="189" customWidth="1"/>
    <col min="6413" max="6651" width="11.42578125" style="189"/>
    <col min="6652" max="6652" width="18.140625" style="189" customWidth="1"/>
    <col min="6653" max="6653" width="8" style="189" bestFit="1" customWidth="1"/>
    <col min="6654" max="6654" width="7.42578125" style="189" bestFit="1" customWidth="1"/>
    <col min="6655" max="6656" width="7.42578125" style="189" customWidth="1"/>
    <col min="6657" max="6657" width="8" style="189" bestFit="1" customWidth="1"/>
    <col min="6658" max="6658" width="7.42578125" style="189" bestFit="1" customWidth="1"/>
    <col min="6659" max="6661" width="7.42578125" style="189" customWidth="1"/>
    <col min="6662" max="6667" width="0" style="189" hidden="1" customWidth="1"/>
    <col min="6668" max="6668" width="7.85546875" style="189" customWidth="1"/>
    <col min="6669" max="6907" width="11.42578125" style="189"/>
    <col min="6908" max="6908" width="18.140625" style="189" customWidth="1"/>
    <col min="6909" max="6909" width="8" style="189" bestFit="1" customWidth="1"/>
    <col min="6910" max="6910" width="7.42578125" style="189" bestFit="1" customWidth="1"/>
    <col min="6911" max="6912" width="7.42578125" style="189" customWidth="1"/>
    <col min="6913" max="6913" width="8" style="189" bestFit="1" customWidth="1"/>
    <col min="6914" max="6914" width="7.42578125" style="189" bestFit="1" customWidth="1"/>
    <col min="6915" max="6917" width="7.42578125" style="189" customWidth="1"/>
    <col min="6918" max="6923" width="0" style="189" hidden="1" customWidth="1"/>
    <col min="6924" max="6924" width="7.85546875" style="189" customWidth="1"/>
    <col min="6925" max="7163" width="11.42578125" style="189"/>
    <col min="7164" max="7164" width="18.140625" style="189" customWidth="1"/>
    <col min="7165" max="7165" width="8" style="189" bestFit="1" customWidth="1"/>
    <col min="7166" max="7166" width="7.42578125" style="189" bestFit="1" customWidth="1"/>
    <col min="7167" max="7168" width="7.42578125" style="189" customWidth="1"/>
    <col min="7169" max="7169" width="8" style="189" bestFit="1" customWidth="1"/>
    <col min="7170" max="7170" width="7.42578125" style="189" bestFit="1" customWidth="1"/>
    <col min="7171" max="7173" width="7.42578125" style="189" customWidth="1"/>
    <col min="7174" max="7179" width="0" style="189" hidden="1" customWidth="1"/>
    <col min="7180" max="7180" width="7.85546875" style="189" customWidth="1"/>
    <col min="7181" max="7419" width="11.42578125" style="189"/>
    <col min="7420" max="7420" width="18.140625" style="189" customWidth="1"/>
    <col min="7421" max="7421" width="8" style="189" bestFit="1" customWidth="1"/>
    <col min="7422" max="7422" width="7.42578125" style="189" bestFit="1" customWidth="1"/>
    <col min="7423" max="7424" width="7.42578125" style="189" customWidth="1"/>
    <col min="7425" max="7425" width="8" style="189" bestFit="1" customWidth="1"/>
    <col min="7426" max="7426" width="7.42578125" style="189" bestFit="1" customWidth="1"/>
    <col min="7427" max="7429" width="7.42578125" style="189" customWidth="1"/>
    <col min="7430" max="7435" width="0" style="189" hidden="1" customWidth="1"/>
    <col min="7436" max="7436" width="7.85546875" style="189" customWidth="1"/>
    <col min="7437" max="7675" width="11.42578125" style="189"/>
    <col min="7676" max="7676" width="18.140625" style="189" customWidth="1"/>
    <col min="7677" max="7677" width="8" style="189" bestFit="1" customWidth="1"/>
    <col min="7678" max="7678" width="7.42578125" style="189" bestFit="1" customWidth="1"/>
    <col min="7679" max="7680" width="7.42578125" style="189" customWidth="1"/>
    <col min="7681" max="7681" width="8" style="189" bestFit="1" customWidth="1"/>
    <col min="7682" max="7682" width="7.42578125" style="189" bestFit="1" customWidth="1"/>
    <col min="7683" max="7685" width="7.42578125" style="189" customWidth="1"/>
    <col min="7686" max="7691" width="0" style="189" hidden="1" customWidth="1"/>
    <col min="7692" max="7692" width="7.85546875" style="189" customWidth="1"/>
    <col min="7693" max="7931" width="11.42578125" style="189"/>
    <col min="7932" max="7932" width="18.140625" style="189" customWidth="1"/>
    <col min="7933" max="7933" width="8" style="189" bestFit="1" customWidth="1"/>
    <col min="7934" max="7934" width="7.42578125" style="189" bestFit="1" customWidth="1"/>
    <col min="7935" max="7936" width="7.42578125" style="189" customWidth="1"/>
    <col min="7937" max="7937" width="8" style="189" bestFit="1" customWidth="1"/>
    <col min="7938" max="7938" width="7.42578125" style="189" bestFit="1" customWidth="1"/>
    <col min="7939" max="7941" width="7.42578125" style="189" customWidth="1"/>
    <col min="7942" max="7947" width="0" style="189" hidden="1" customWidth="1"/>
    <col min="7948" max="7948" width="7.85546875" style="189" customWidth="1"/>
    <col min="7949" max="8187" width="11.42578125" style="189"/>
    <col min="8188" max="8188" width="18.140625" style="189" customWidth="1"/>
    <col min="8189" max="8189" width="8" style="189" bestFit="1" customWidth="1"/>
    <col min="8190" max="8190" width="7.42578125" style="189" bestFit="1" customWidth="1"/>
    <col min="8191" max="8192" width="7.42578125" style="189" customWidth="1"/>
    <col min="8193" max="8193" width="8" style="189" bestFit="1" customWidth="1"/>
    <col min="8194" max="8194" width="7.42578125" style="189" bestFit="1" customWidth="1"/>
    <col min="8195" max="8197" width="7.42578125" style="189" customWidth="1"/>
    <col min="8198" max="8203" width="0" style="189" hidden="1" customWidth="1"/>
    <col min="8204" max="8204" width="7.85546875" style="189" customWidth="1"/>
    <col min="8205" max="8443" width="11.42578125" style="189"/>
    <col min="8444" max="8444" width="18.140625" style="189" customWidth="1"/>
    <col min="8445" max="8445" width="8" style="189" bestFit="1" customWidth="1"/>
    <col min="8446" max="8446" width="7.42578125" style="189" bestFit="1" customWidth="1"/>
    <col min="8447" max="8448" width="7.42578125" style="189" customWidth="1"/>
    <col min="8449" max="8449" width="8" style="189" bestFit="1" customWidth="1"/>
    <col min="8450" max="8450" width="7.42578125" style="189" bestFit="1" customWidth="1"/>
    <col min="8451" max="8453" width="7.42578125" style="189" customWidth="1"/>
    <col min="8454" max="8459" width="0" style="189" hidden="1" customWidth="1"/>
    <col min="8460" max="8460" width="7.85546875" style="189" customWidth="1"/>
    <col min="8461" max="8699" width="11.42578125" style="189"/>
    <col min="8700" max="8700" width="18.140625" style="189" customWidth="1"/>
    <col min="8701" max="8701" width="8" style="189" bestFit="1" customWidth="1"/>
    <col min="8702" max="8702" width="7.42578125" style="189" bestFit="1" customWidth="1"/>
    <col min="8703" max="8704" width="7.42578125" style="189" customWidth="1"/>
    <col min="8705" max="8705" width="8" style="189" bestFit="1" customWidth="1"/>
    <col min="8706" max="8706" width="7.42578125" style="189" bestFit="1" customWidth="1"/>
    <col min="8707" max="8709" width="7.42578125" style="189" customWidth="1"/>
    <col min="8710" max="8715" width="0" style="189" hidden="1" customWidth="1"/>
    <col min="8716" max="8716" width="7.85546875" style="189" customWidth="1"/>
    <col min="8717" max="8955" width="11.42578125" style="189"/>
    <col min="8956" max="8956" width="18.140625" style="189" customWidth="1"/>
    <col min="8957" max="8957" width="8" style="189" bestFit="1" customWidth="1"/>
    <col min="8958" max="8958" width="7.42578125" style="189" bestFit="1" customWidth="1"/>
    <col min="8959" max="8960" width="7.42578125" style="189" customWidth="1"/>
    <col min="8961" max="8961" width="8" style="189" bestFit="1" customWidth="1"/>
    <col min="8962" max="8962" width="7.42578125" style="189" bestFit="1" customWidth="1"/>
    <col min="8963" max="8965" width="7.42578125" style="189" customWidth="1"/>
    <col min="8966" max="8971" width="0" style="189" hidden="1" customWidth="1"/>
    <col min="8972" max="8972" width="7.85546875" style="189" customWidth="1"/>
    <col min="8973" max="9211" width="11.42578125" style="189"/>
    <col min="9212" max="9212" width="18.140625" style="189" customWidth="1"/>
    <col min="9213" max="9213" width="8" style="189" bestFit="1" customWidth="1"/>
    <col min="9214" max="9214" width="7.42578125" style="189" bestFit="1" customWidth="1"/>
    <col min="9215" max="9216" width="7.42578125" style="189" customWidth="1"/>
    <col min="9217" max="9217" width="8" style="189" bestFit="1" customWidth="1"/>
    <col min="9218" max="9218" width="7.42578125" style="189" bestFit="1" customWidth="1"/>
    <col min="9219" max="9221" width="7.42578125" style="189" customWidth="1"/>
    <col min="9222" max="9227" width="0" style="189" hidden="1" customWidth="1"/>
    <col min="9228" max="9228" width="7.85546875" style="189" customWidth="1"/>
    <col min="9229" max="9467" width="11.42578125" style="189"/>
    <col min="9468" max="9468" width="18.140625" style="189" customWidth="1"/>
    <col min="9469" max="9469" width="8" style="189" bestFit="1" customWidth="1"/>
    <col min="9470" max="9470" width="7.42578125" style="189" bestFit="1" customWidth="1"/>
    <col min="9471" max="9472" width="7.42578125" style="189" customWidth="1"/>
    <col min="9473" max="9473" width="8" style="189" bestFit="1" customWidth="1"/>
    <col min="9474" max="9474" width="7.42578125" style="189" bestFit="1" customWidth="1"/>
    <col min="9475" max="9477" width="7.42578125" style="189" customWidth="1"/>
    <col min="9478" max="9483" width="0" style="189" hidden="1" customWidth="1"/>
    <col min="9484" max="9484" width="7.85546875" style="189" customWidth="1"/>
    <col min="9485" max="9723" width="11.42578125" style="189"/>
    <col min="9724" max="9724" width="18.140625" style="189" customWidth="1"/>
    <col min="9725" max="9725" width="8" style="189" bestFit="1" customWidth="1"/>
    <col min="9726" max="9726" width="7.42578125" style="189" bestFit="1" customWidth="1"/>
    <col min="9727" max="9728" width="7.42578125" style="189" customWidth="1"/>
    <col min="9729" max="9729" width="8" style="189" bestFit="1" customWidth="1"/>
    <col min="9730" max="9730" width="7.42578125" style="189" bestFit="1" customWidth="1"/>
    <col min="9731" max="9733" width="7.42578125" style="189" customWidth="1"/>
    <col min="9734" max="9739" width="0" style="189" hidden="1" customWidth="1"/>
    <col min="9740" max="9740" width="7.85546875" style="189" customWidth="1"/>
    <col min="9741" max="9979" width="11.42578125" style="189"/>
    <col min="9980" max="9980" width="18.140625" style="189" customWidth="1"/>
    <col min="9981" max="9981" width="8" style="189" bestFit="1" customWidth="1"/>
    <col min="9982" max="9982" width="7.42578125" style="189" bestFit="1" customWidth="1"/>
    <col min="9983" max="9984" width="7.42578125" style="189" customWidth="1"/>
    <col min="9985" max="9985" width="8" style="189" bestFit="1" customWidth="1"/>
    <col min="9986" max="9986" width="7.42578125" style="189" bestFit="1" customWidth="1"/>
    <col min="9987" max="9989" width="7.42578125" style="189" customWidth="1"/>
    <col min="9990" max="9995" width="0" style="189" hidden="1" customWidth="1"/>
    <col min="9996" max="9996" width="7.85546875" style="189" customWidth="1"/>
    <col min="9997" max="10235" width="11.42578125" style="189"/>
    <col min="10236" max="10236" width="18.140625" style="189" customWidth="1"/>
    <col min="10237" max="10237" width="8" style="189" bestFit="1" customWidth="1"/>
    <col min="10238" max="10238" width="7.42578125" style="189" bestFit="1" customWidth="1"/>
    <col min="10239" max="10240" width="7.42578125" style="189" customWidth="1"/>
    <col min="10241" max="10241" width="8" style="189" bestFit="1" customWidth="1"/>
    <col min="10242" max="10242" width="7.42578125" style="189" bestFit="1" customWidth="1"/>
    <col min="10243" max="10245" width="7.42578125" style="189" customWidth="1"/>
    <col min="10246" max="10251" width="0" style="189" hidden="1" customWidth="1"/>
    <col min="10252" max="10252" width="7.85546875" style="189" customWidth="1"/>
    <col min="10253" max="10491" width="11.42578125" style="189"/>
    <col min="10492" max="10492" width="18.140625" style="189" customWidth="1"/>
    <col min="10493" max="10493" width="8" style="189" bestFit="1" customWidth="1"/>
    <col min="10494" max="10494" width="7.42578125" style="189" bestFit="1" customWidth="1"/>
    <col min="10495" max="10496" width="7.42578125" style="189" customWidth="1"/>
    <col min="10497" max="10497" width="8" style="189" bestFit="1" customWidth="1"/>
    <col min="10498" max="10498" width="7.42578125" style="189" bestFit="1" customWidth="1"/>
    <col min="10499" max="10501" width="7.42578125" style="189" customWidth="1"/>
    <col min="10502" max="10507" width="0" style="189" hidden="1" customWidth="1"/>
    <col min="10508" max="10508" width="7.85546875" style="189" customWidth="1"/>
    <col min="10509" max="10747" width="11.42578125" style="189"/>
    <col min="10748" max="10748" width="18.140625" style="189" customWidth="1"/>
    <col min="10749" max="10749" width="8" style="189" bestFit="1" customWidth="1"/>
    <col min="10750" max="10750" width="7.42578125" style="189" bestFit="1" customWidth="1"/>
    <col min="10751" max="10752" width="7.42578125" style="189" customWidth="1"/>
    <col min="10753" max="10753" width="8" style="189" bestFit="1" customWidth="1"/>
    <col min="10754" max="10754" width="7.42578125" style="189" bestFit="1" customWidth="1"/>
    <col min="10755" max="10757" width="7.42578125" style="189" customWidth="1"/>
    <col min="10758" max="10763" width="0" style="189" hidden="1" customWidth="1"/>
    <col min="10764" max="10764" width="7.85546875" style="189" customWidth="1"/>
    <col min="10765" max="11003" width="11.42578125" style="189"/>
    <col min="11004" max="11004" width="18.140625" style="189" customWidth="1"/>
    <col min="11005" max="11005" width="8" style="189" bestFit="1" customWidth="1"/>
    <col min="11006" max="11006" width="7.42578125" style="189" bestFit="1" customWidth="1"/>
    <col min="11007" max="11008" width="7.42578125" style="189" customWidth="1"/>
    <col min="11009" max="11009" width="8" style="189" bestFit="1" customWidth="1"/>
    <col min="11010" max="11010" width="7.42578125" style="189" bestFit="1" customWidth="1"/>
    <col min="11011" max="11013" width="7.42578125" style="189" customWidth="1"/>
    <col min="11014" max="11019" width="0" style="189" hidden="1" customWidth="1"/>
    <col min="11020" max="11020" width="7.85546875" style="189" customWidth="1"/>
    <col min="11021" max="11259" width="11.42578125" style="189"/>
    <col min="11260" max="11260" width="18.140625" style="189" customWidth="1"/>
    <col min="11261" max="11261" width="8" style="189" bestFit="1" customWidth="1"/>
    <col min="11262" max="11262" width="7.42578125" style="189" bestFit="1" customWidth="1"/>
    <col min="11263" max="11264" width="7.42578125" style="189" customWidth="1"/>
    <col min="11265" max="11265" width="8" style="189" bestFit="1" customWidth="1"/>
    <col min="11266" max="11266" width="7.42578125" style="189" bestFit="1" customWidth="1"/>
    <col min="11267" max="11269" width="7.42578125" style="189" customWidth="1"/>
    <col min="11270" max="11275" width="0" style="189" hidden="1" customWidth="1"/>
    <col min="11276" max="11276" width="7.85546875" style="189" customWidth="1"/>
    <col min="11277" max="11515" width="11.42578125" style="189"/>
    <col min="11516" max="11516" width="18.140625" style="189" customWidth="1"/>
    <col min="11517" max="11517" width="8" style="189" bestFit="1" customWidth="1"/>
    <col min="11518" max="11518" width="7.42578125" style="189" bestFit="1" customWidth="1"/>
    <col min="11519" max="11520" width="7.42578125" style="189" customWidth="1"/>
    <col min="11521" max="11521" width="8" style="189" bestFit="1" customWidth="1"/>
    <col min="11522" max="11522" width="7.42578125" style="189" bestFit="1" customWidth="1"/>
    <col min="11523" max="11525" width="7.42578125" style="189" customWidth="1"/>
    <col min="11526" max="11531" width="0" style="189" hidden="1" customWidth="1"/>
    <col min="11532" max="11532" width="7.85546875" style="189" customWidth="1"/>
    <col min="11533" max="11771" width="11.42578125" style="189"/>
    <col min="11772" max="11772" width="18.140625" style="189" customWidth="1"/>
    <col min="11773" max="11773" width="8" style="189" bestFit="1" customWidth="1"/>
    <col min="11774" max="11774" width="7.42578125" style="189" bestFit="1" customWidth="1"/>
    <col min="11775" max="11776" width="7.42578125" style="189" customWidth="1"/>
    <col min="11777" max="11777" width="8" style="189" bestFit="1" customWidth="1"/>
    <col min="11778" max="11778" width="7.42578125" style="189" bestFit="1" customWidth="1"/>
    <col min="11779" max="11781" width="7.42578125" style="189" customWidth="1"/>
    <col min="11782" max="11787" width="0" style="189" hidden="1" customWidth="1"/>
    <col min="11788" max="11788" width="7.85546875" style="189" customWidth="1"/>
    <col min="11789" max="12027" width="11.42578125" style="189"/>
    <col min="12028" max="12028" width="18.140625" style="189" customWidth="1"/>
    <col min="12029" max="12029" width="8" style="189" bestFit="1" customWidth="1"/>
    <col min="12030" max="12030" width="7.42578125" style="189" bestFit="1" customWidth="1"/>
    <col min="12031" max="12032" width="7.42578125" style="189" customWidth="1"/>
    <col min="12033" max="12033" width="8" style="189" bestFit="1" customWidth="1"/>
    <col min="12034" max="12034" width="7.42578125" style="189" bestFit="1" customWidth="1"/>
    <col min="12035" max="12037" width="7.42578125" style="189" customWidth="1"/>
    <col min="12038" max="12043" width="0" style="189" hidden="1" customWidth="1"/>
    <col min="12044" max="12044" width="7.85546875" style="189" customWidth="1"/>
    <col min="12045" max="12283" width="11.42578125" style="189"/>
    <col min="12284" max="12284" width="18.140625" style="189" customWidth="1"/>
    <col min="12285" max="12285" width="8" style="189" bestFit="1" customWidth="1"/>
    <col min="12286" max="12286" width="7.42578125" style="189" bestFit="1" customWidth="1"/>
    <col min="12287" max="12288" width="7.42578125" style="189" customWidth="1"/>
    <col min="12289" max="12289" width="8" style="189" bestFit="1" customWidth="1"/>
    <col min="12290" max="12290" width="7.42578125" style="189" bestFit="1" customWidth="1"/>
    <col min="12291" max="12293" width="7.42578125" style="189" customWidth="1"/>
    <col min="12294" max="12299" width="0" style="189" hidden="1" customWidth="1"/>
    <col min="12300" max="12300" width="7.85546875" style="189" customWidth="1"/>
    <col min="12301" max="12539" width="11.42578125" style="189"/>
    <col min="12540" max="12540" width="18.140625" style="189" customWidth="1"/>
    <col min="12541" max="12541" width="8" style="189" bestFit="1" customWidth="1"/>
    <col min="12542" max="12542" width="7.42578125" style="189" bestFit="1" customWidth="1"/>
    <col min="12543" max="12544" width="7.42578125" style="189" customWidth="1"/>
    <col min="12545" max="12545" width="8" style="189" bestFit="1" customWidth="1"/>
    <col min="12546" max="12546" width="7.42578125" style="189" bestFit="1" customWidth="1"/>
    <col min="12547" max="12549" width="7.42578125" style="189" customWidth="1"/>
    <col min="12550" max="12555" width="0" style="189" hidden="1" customWidth="1"/>
    <col min="12556" max="12556" width="7.85546875" style="189" customWidth="1"/>
    <col min="12557" max="12795" width="11.42578125" style="189"/>
    <col min="12796" max="12796" width="18.140625" style="189" customWidth="1"/>
    <col min="12797" max="12797" width="8" style="189" bestFit="1" customWidth="1"/>
    <col min="12798" max="12798" width="7.42578125" style="189" bestFit="1" customWidth="1"/>
    <col min="12799" max="12800" width="7.42578125" style="189" customWidth="1"/>
    <col min="12801" max="12801" width="8" style="189" bestFit="1" customWidth="1"/>
    <col min="12802" max="12802" width="7.42578125" style="189" bestFit="1" customWidth="1"/>
    <col min="12803" max="12805" width="7.42578125" style="189" customWidth="1"/>
    <col min="12806" max="12811" width="0" style="189" hidden="1" customWidth="1"/>
    <col min="12812" max="12812" width="7.85546875" style="189" customWidth="1"/>
    <col min="12813" max="13051" width="11.42578125" style="189"/>
    <col min="13052" max="13052" width="18.140625" style="189" customWidth="1"/>
    <col min="13053" max="13053" width="8" style="189" bestFit="1" customWidth="1"/>
    <col min="13054" max="13054" width="7.42578125" style="189" bestFit="1" customWidth="1"/>
    <col min="13055" max="13056" width="7.42578125" style="189" customWidth="1"/>
    <col min="13057" max="13057" width="8" style="189" bestFit="1" customWidth="1"/>
    <col min="13058" max="13058" width="7.42578125" style="189" bestFit="1" customWidth="1"/>
    <col min="13059" max="13061" width="7.42578125" style="189" customWidth="1"/>
    <col min="13062" max="13067" width="0" style="189" hidden="1" customWidth="1"/>
    <col min="13068" max="13068" width="7.85546875" style="189" customWidth="1"/>
    <col min="13069" max="13307" width="11.42578125" style="189"/>
    <col min="13308" max="13308" width="18.140625" style="189" customWidth="1"/>
    <col min="13309" max="13309" width="8" style="189" bestFit="1" customWidth="1"/>
    <col min="13310" max="13310" width="7.42578125" style="189" bestFit="1" customWidth="1"/>
    <col min="13311" max="13312" width="7.42578125" style="189" customWidth="1"/>
    <col min="13313" max="13313" width="8" style="189" bestFit="1" customWidth="1"/>
    <col min="13314" max="13314" width="7.42578125" style="189" bestFit="1" customWidth="1"/>
    <col min="13315" max="13317" width="7.42578125" style="189" customWidth="1"/>
    <col min="13318" max="13323" width="0" style="189" hidden="1" customWidth="1"/>
    <col min="13324" max="13324" width="7.85546875" style="189" customWidth="1"/>
    <col min="13325" max="13563" width="11.42578125" style="189"/>
    <col min="13564" max="13564" width="18.140625" style="189" customWidth="1"/>
    <col min="13565" max="13565" width="8" style="189" bestFit="1" customWidth="1"/>
    <col min="13566" max="13566" width="7.42578125" style="189" bestFit="1" customWidth="1"/>
    <col min="13567" max="13568" width="7.42578125" style="189" customWidth="1"/>
    <col min="13569" max="13569" width="8" style="189" bestFit="1" customWidth="1"/>
    <col min="13570" max="13570" width="7.42578125" style="189" bestFit="1" customWidth="1"/>
    <col min="13571" max="13573" width="7.42578125" style="189" customWidth="1"/>
    <col min="13574" max="13579" width="0" style="189" hidden="1" customWidth="1"/>
    <col min="13580" max="13580" width="7.85546875" style="189" customWidth="1"/>
    <col min="13581" max="13819" width="11.42578125" style="189"/>
    <col min="13820" max="13820" width="18.140625" style="189" customWidth="1"/>
    <col min="13821" max="13821" width="8" style="189" bestFit="1" customWidth="1"/>
    <col min="13822" max="13822" width="7.42578125" style="189" bestFit="1" customWidth="1"/>
    <col min="13823" max="13824" width="7.42578125" style="189" customWidth="1"/>
    <col min="13825" max="13825" width="8" style="189" bestFit="1" customWidth="1"/>
    <col min="13826" max="13826" width="7.42578125" style="189" bestFit="1" customWidth="1"/>
    <col min="13827" max="13829" width="7.42578125" style="189" customWidth="1"/>
    <col min="13830" max="13835" width="0" style="189" hidden="1" customWidth="1"/>
    <col min="13836" max="13836" width="7.85546875" style="189" customWidth="1"/>
    <col min="13837" max="14075" width="11.42578125" style="189"/>
    <col min="14076" max="14076" width="18.140625" style="189" customWidth="1"/>
    <col min="14077" max="14077" width="8" style="189" bestFit="1" customWidth="1"/>
    <col min="14078" max="14078" width="7.42578125" style="189" bestFit="1" customWidth="1"/>
    <col min="14079" max="14080" width="7.42578125" style="189" customWidth="1"/>
    <col min="14081" max="14081" width="8" style="189" bestFit="1" customWidth="1"/>
    <col min="14082" max="14082" width="7.42578125" style="189" bestFit="1" customWidth="1"/>
    <col min="14083" max="14085" width="7.42578125" style="189" customWidth="1"/>
    <col min="14086" max="14091" width="0" style="189" hidden="1" customWidth="1"/>
    <col min="14092" max="14092" width="7.85546875" style="189" customWidth="1"/>
    <col min="14093" max="14331" width="11.42578125" style="189"/>
    <col min="14332" max="14332" width="18.140625" style="189" customWidth="1"/>
    <col min="14333" max="14333" width="8" style="189" bestFit="1" customWidth="1"/>
    <col min="14334" max="14334" width="7.42578125" style="189" bestFit="1" customWidth="1"/>
    <col min="14335" max="14336" width="7.42578125" style="189" customWidth="1"/>
    <col min="14337" max="14337" width="8" style="189" bestFit="1" customWidth="1"/>
    <col min="14338" max="14338" width="7.42578125" style="189" bestFit="1" customWidth="1"/>
    <col min="14339" max="14341" width="7.42578125" style="189" customWidth="1"/>
    <col min="14342" max="14347" width="0" style="189" hidden="1" customWidth="1"/>
    <col min="14348" max="14348" width="7.85546875" style="189" customWidth="1"/>
    <col min="14349" max="14587" width="11.42578125" style="189"/>
    <col min="14588" max="14588" width="18.140625" style="189" customWidth="1"/>
    <col min="14589" max="14589" width="8" style="189" bestFit="1" customWidth="1"/>
    <col min="14590" max="14590" width="7.42578125" style="189" bestFit="1" customWidth="1"/>
    <col min="14591" max="14592" width="7.42578125" style="189" customWidth="1"/>
    <col min="14593" max="14593" width="8" style="189" bestFit="1" customWidth="1"/>
    <col min="14594" max="14594" width="7.42578125" style="189" bestFit="1" customWidth="1"/>
    <col min="14595" max="14597" width="7.42578125" style="189" customWidth="1"/>
    <col min="14598" max="14603" width="0" style="189" hidden="1" customWidth="1"/>
    <col min="14604" max="14604" width="7.85546875" style="189" customWidth="1"/>
    <col min="14605" max="14843" width="11.42578125" style="189"/>
    <col min="14844" max="14844" width="18.140625" style="189" customWidth="1"/>
    <col min="14845" max="14845" width="8" style="189" bestFit="1" customWidth="1"/>
    <col min="14846" max="14846" width="7.42578125" style="189" bestFit="1" customWidth="1"/>
    <col min="14847" max="14848" width="7.42578125" style="189" customWidth="1"/>
    <col min="14849" max="14849" width="8" style="189" bestFit="1" customWidth="1"/>
    <col min="14850" max="14850" width="7.42578125" style="189" bestFit="1" customWidth="1"/>
    <col min="14851" max="14853" width="7.42578125" style="189" customWidth="1"/>
    <col min="14854" max="14859" width="0" style="189" hidden="1" customWidth="1"/>
    <col min="14860" max="14860" width="7.85546875" style="189" customWidth="1"/>
    <col min="14861" max="15099" width="11.42578125" style="189"/>
    <col min="15100" max="15100" width="18.140625" style="189" customWidth="1"/>
    <col min="15101" max="15101" width="8" style="189" bestFit="1" customWidth="1"/>
    <col min="15102" max="15102" width="7.42578125" style="189" bestFit="1" customWidth="1"/>
    <col min="15103" max="15104" width="7.42578125" style="189" customWidth="1"/>
    <col min="15105" max="15105" width="8" style="189" bestFit="1" customWidth="1"/>
    <col min="15106" max="15106" width="7.42578125" style="189" bestFit="1" customWidth="1"/>
    <col min="15107" max="15109" width="7.42578125" style="189" customWidth="1"/>
    <col min="15110" max="15115" width="0" style="189" hidden="1" customWidth="1"/>
    <col min="15116" max="15116" width="7.85546875" style="189" customWidth="1"/>
    <col min="15117" max="15355" width="11.42578125" style="189"/>
    <col min="15356" max="15356" width="18.140625" style="189" customWidth="1"/>
    <col min="15357" max="15357" width="8" style="189" bestFit="1" customWidth="1"/>
    <col min="15358" max="15358" width="7.42578125" style="189" bestFit="1" customWidth="1"/>
    <col min="15359" max="15360" width="7.42578125" style="189" customWidth="1"/>
    <col min="15361" max="15361" width="8" style="189" bestFit="1" customWidth="1"/>
    <col min="15362" max="15362" width="7.42578125" style="189" bestFit="1" customWidth="1"/>
    <col min="15363" max="15365" width="7.42578125" style="189" customWidth="1"/>
    <col min="15366" max="15371" width="0" style="189" hidden="1" customWidth="1"/>
    <col min="15372" max="15372" width="7.85546875" style="189" customWidth="1"/>
    <col min="15373" max="15611" width="11.42578125" style="189"/>
    <col min="15612" max="15612" width="18.140625" style="189" customWidth="1"/>
    <col min="15613" max="15613" width="8" style="189" bestFit="1" customWidth="1"/>
    <col min="15614" max="15614" width="7.42578125" style="189" bestFit="1" customWidth="1"/>
    <col min="15615" max="15616" width="7.42578125" style="189" customWidth="1"/>
    <col min="15617" max="15617" width="8" style="189" bestFit="1" customWidth="1"/>
    <col min="15618" max="15618" width="7.42578125" style="189" bestFit="1" customWidth="1"/>
    <col min="15619" max="15621" width="7.42578125" style="189" customWidth="1"/>
    <col min="15622" max="15627" width="0" style="189" hidden="1" customWidth="1"/>
    <col min="15628" max="15628" width="7.85546875" style="189" customWidth="1"/>
    <col min="15629" max="15867" width="11.42578125" style="189"/>
    <col min="15868" max="15868" width="18.140625" style="189" customWidth="1"/>
    <col min="15869" max="15869" width="8" style="189" bestFit="1" customWidth="1"/>
    <col min="15870" max="15870" width="7.42578125" style="189" bestFit="1" customWidth="1"/>
    <col min="15871" max="15872" width="7.42578125" style="189" customWidth="1"/>
    <col min="15873" max="15873" width="8" style="189" bestFit="1" customWidth="1"/>
    <col min="15874" max="15874" width="7.42578125" style="189" bestFit="1" customWidth="1"/>
    <col min="15875" max="15877" width="7.42578125" style="189" customWidth="1"/>
    <col min="15878" max="15883" width="0" style="189" hidden="1" customWidth="1"/>
    <col min="15884" max="15884" width="7.85546875" style="189" customWidth="1"/>
    <col min="15885" max="16123" width="11.42578125" style="189"/>
    <col min="16124" max="16124" width="18.140625" style="189" customWidth="1"/>
    <col min="16125" max="16125" width="8" style="189" bestFit="1" customWidth="1"/>
    <col min="16126" max="16126" width="7.42578125" style="189" bestFit="1" customWidth="1"/>
    <col min="16127" max="16128" width="7.42578125" style="189" customWidth="1"/>
    <col min="16129" max="16129" width="8" style="189" bestFit="1" customWidth="1"/>
    <col min="16130" max="16130" width="7.42578125" style="189" bestFit="1" customWidth="1"/>
    <col min="16131" max="16133" width="7.42578125" style="189" customWidth="1"/>
    <col min="16134" max="16139" width="0" style="189" hidden="1" customWidth="1"/>
    <col min="16140" max="16140" width="7.85546875" style="189" customWidth="1"/>
    <col min="16141" max="16384" width="11.42578125" style="189"/>
  </cols>
  <sheetData>
    <row r="1" spans="1:16" s="190" customFormat="1" ht="14.25" customHeight="1" x14ac:dyDescent="0.2">
      <c r="B1" s="203"/>
      <c r="C1" s="203"/>
      <c r="D1" s="203"/>
      <c r="E1" s="203"/>
      <c r="F1" s="203"/>
      <c r="G1" s="203"/>
      <c r="H1" s="203"/>
      <c r="I1" s="203"/>
      <c r="J1" s="203"/>
      <c r="K1" s="203"/>
      <c r="L1" s="203"/>
    </row>
    <row r="2" spans="1:16" s="190" customFormat="1" x14ac:dyDescent="0.2">
      <c r="A2" s="217" t="s">
        <v>121</v>
      </c>
      <c r="B2" s="203"/>
      <c r="C2" s="203"/>
      <c r="D2" s="203"/>
      <c r="E2" s="203"/>
      <c r="F2" s="203"/>
      <c r="G2" s="203"/>
      <c r="H2" s="203"/>
      <c r="I2" s="203"/>
      <c r="K2" s="203"/>
      <c r="L2" s="203"/>
    </row>
    <row r="3" spans="1:16" s="190" customFormat="1" x14ac:dyDescent="0.2">
      <c r="A3" s="217" t="s">
        <v>122</v>
      </c>
      <c r="B3" s="203"/>
      <c r="C3" s="203"/>
      <c r="D3" s="203"/>
      <c r="E3" s="203"/>
      <c r="F3" s="203"/>
      <c r="G3" s="203"/>
      <c r="H3" s="203"/>
      <c r="I3" s="203"/>
      <c r="J3" s="203"/>
      <c r="K3" s="203"/>
      <c r="L3" s="203"/>
    </row>
    <row r="4" spans="1:16" s="190" customFormat="1" ht="15" x14ac:dyDescent="0.25">
      <c r="B4" s="203"/>
      <c r="C4" s="203"/>
      <c r="D4" s="203"/>
      <c r="E4" s="203"/>
      <c r="F4" s="203"/>
      <c r="G4" s="203"/>
      <c r="H4" s="203"/>
      <c r="I4" s="203"/>
      <c r="J4" s="203"/>
      <c r="K4" s="203"/>
      <c r="L4" s="374"/>
    </row>
    <row r="5" spans="1:16" s="190" customFormat="1" ht="12.75" x14ac:dyDescent="0.2">
      <c r="B5" s="421" t="s">
        <v>142</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c r="L6" s="231"/>
    </row>
    <row r="7" spans="1:16" x14ac:dyDescent="0.2">
      <c r="B7" s="191"/>
    </row>
    <row r="8" spans="1:16" ht="15" customHeight="1" x14ac:dyDescent="0.2">
      <c r="B8" s="450" t="s">
        <v>73</v>
      </c>
      <c r="C8" s="451"/>
      <c r="D8" s="451"/>
      <c r="E8" s="451"/>
      <c r="F8" s="451"/>
      <c r="G8" s="451"/>
      <c r="H8" s="451"/>
      <c r="I8" s="451"/>
      <c r="J8" s="451"/>
      <c r="K8" s="452"/>
      <c r="L8" s="208"/>
    </row>
    <row r="9" spans="1:16" ht="20.25" customHeight="1" x14ac:dyDescent="0.2">
      <c r="B9" s="449" t="s">
        <v>74</v>
      </c>
      <c r="C9" s="450" t="s">
        <v>2</v>
      </c>
      <c r="D9" s="451"/>
      <c r="E9" s="451"/>
      <c r="F9" s="451"/>
      <c r="G9" s="451"/>
      <c r="H9" s="451"/>
      <c r="I9" s="451"/>
      <c r="J9" s="451"/>
      <c r="K9" s="452"/>
    </row>
    <row r="10" spans="1:16" ht="24" x14ac:dyDescent="0.2">
      <c r="B10" s="449"/>
      <c r="C10" s="247" t="s">
        <v>75</v>
      </c>
      <c r="D10" s="247" t="s">
        <v>76</v>
      </c>
      <c r="E10" s="247" t="s">
        <v>77</v>
      </c>
      <c r="F10" s="247" t="s">
        <v>78</v>
      </c>
      <c r="G10" s="247" t="s">
        <v>8</v>
      </c>
      <c r="H10" s="247" t="s">
        <v>79</v>
      </c>
      <c r="I10" s="247" t="s">
        <v>80</v>
      </c>
      <c r="J10" s="247" t="s">
        <v>81</v>
      </c>
      <c r="K10" s="247" t="s">
        <v>46</v>
      </c>
    </row>
    <row r="11" spans="1:16" ht="12.75" customHeight="1" x14ac:dyDescent="0.2">
      <c r="B11" s="183" t="s">
        <v>430</v>
      </c>
      <c r="C11" s="181">
        <v>5068</v>
      </c>
      <c r="D11" s="181">
        <v>1445</v>
      </c>
      <c r="E11" s="181">
        <f>C11+D11</f>
        <v>6513</v>
      </c>
      <c r="F11" s="182">
        <f>E11/$E$63</f>
        <v>3.056469362566815E-2</v>
      </c>
      <c r="G11" s="181">
        <v>16863</v>
      </c>
      <c r="H11" s="181">
        <v>725</v>
      </c>
      <c r="I11" s="181">
        <f>G11+H11</f>
        <v>17588</v>
      </c>
      <c r="J11" s="182">
        <f>I11/$I$63</f>
        <v>3.6425918984017577E-2</v>
      </c>
      <c r="K11" s="181">
        <f t="shared" ref="K11:K62" si="0">E11+I11</f>
        <v>24101</v>
      </c>
      <c r="P11" s="194"/>
    </row>
    <row r="12" spans="1:16" ht="12.75" customHeight="1" x14ac:dyDescent="0.2">
      <c r="B12" s="183" t="s">
        <v>431</v>
      </c>
      <c r="C12" s="181">
        <v>2056</v>
      </c>
      <c r="D12" s="181">
        <v>1225</v>
      </c>
      <c r="E12" s="181">
        <f t="shared" ref="E12:E62" si="1">C12+D12</f>
        <v>3281</v>
      </c>
      <c r="F12" s="182">
        <f t="shared" ref="F12:F62" si="2">E12/$E$63</f>
        <v>1.5397322245634453E-2</v>
      </c>
      <c r="G12" s="181">
        <v>6457</v>
      </c>
      <c r="H12" s="181">
        <v>281</v>
      </c>
      <c r="I12" s="181">
        <f t="shared" ref="I12:I62" si="3">G12+H12</f>
        <v>6738</v>
      </c>
      <c r="J12" s="182">
        <f t="shared" ref="J12:J62" si="4">I12/$I$63</f>
        <v>1.3954846606453858E-2</v>
      </c>
      <c r="K12" s="181">
        <f t="shared" si="0"/>
        <v>10019</v>
      </c>
      <c r="P12" s="194"/>
    </row>
    <row r="13" spans="1:16" ht="12.75" customHeight="1" x14ac:dyDescent="0.2">
      <c r="B13" s="183" t="s">
        <v>432</v>
      </c>
      <c r="C13" s="181">
        <v>4910</v>
      </c>
      <c r="D13" s="181">
        <v>2307</v>
      </c>
      <c r="E13" s="181">
        <f t="shared" si="1"/>
        <v>7217</v>
      </c>
      <c r="F13" s="182">
        <f t="shared" si="2"/>
        <v>3.3868477490625985E-2</v>
      </c>
      <c r="G13" s="181">
        <v>13235</v>
      </c>
      <c r="H13" s="181">
        <v>715</v>
      </c>
      <c r="I13" s="181">
        <f t="shared" si="3"/>
        <v>13950</v>
      </c>
      <c r="J13" s="182">
        <f t="shared" si="4"/>
        <v>2.8891378771153355E-2</v>
      </c>
      <c r="K13" s="181">
        <f t="shared" si="0"/>
        <v>21167</v>
      </c>
      <c r="P13" s="194"/>
    </row>
    <row r="14" spans="1:16" ht="12.75" customHeight="1" x14ac:dyDescent="0.2">
      <c r="B14" s="183" t="s">
        <v>433</v>
      </c>
      <c r="C14" s="181">
        <v>2245</v>
      </c>
      <c r="D14" s="181">
        <v>1072</v>
      </c>
      <c r="E14" s="181">
        <f t="shared" si="1"/>
        <v>3317</v>
      </c>
      <c r="F14" s="182">
        <f t="shared" si="2"/>
        <v>1.5566265738728888E-2</v>
      </c>
      <c r="G14" s="181">
        <v>6091</v>
      </c>
      <c r="H14" s="181">
        <v>308</v>
      </c>
      <c r="I14" s="181">
        <f t="shared" si="3"/>
        <v>6399</v>
      </c>
      <c r="J14" s="182">
        <f t="shared" si="4"/>
        <v>1.3252755036316153E-2</v>
      </c>
      <c r="K14" s="181">
        <f t="shared" si="0"/>
        <v>9716</v>
      </c>
      <c r="P14" s="194"/>
    </row>
    <row r="15" spans="1:16" ht="12.75" customHeight="1" x14ac:dyDescent="0.2">
      <c r="B15" s="183" t="s">
        <v>434</v>
      </c>
      <c r="C15" s="181">
        <v>2202</v>
      </c>
      <c r="D15" s="181">
        <v>646</v>
      </c>
      <c r="E15" s="181">
        <f t="shared" si="1"/>
        <v>2848</v>
      </c>
      <c r="F15" s="182">
        <f t="shared" si="2"/>
        <v>1.3365307453693057E-2</v>
      </c>
      <c r="G15" s="181">
        <v>7323</v>
      </c>
      <c r="H15" s="181">
        <v>267</v>
      </c>
      <c r="I15" s="181">
        <f t="shared" si="3"/>
        <v>7590</v>
      </c>
      <c r="J15" s="182">
        <f t="shared" si="4"/>
        <v>1.5719395331401719E-2</v>
      </c>
      <c r="K15" s="181">
        <f t="shared" si="0"/>
        <v>10438</v>
      </c>
      <c r="P15" s="194"/>
    </row>
    <row r="16" spans="1:16" ht="12.75" customHeight="1" x14ac:dyDescent="0.2">
      <c r="B16" s="183" t="s">
        <v>435</v>
      </c>
      <c r="C16" s="181">
        <v>2751</v>
      </c>
      <c r="D16" s="181">
        <v>888</v>
      </c>
      <c r="E16" s="181">
        <f t="shared" si="1"/>
        <v>3639</v>
      </c>
      <c r="F16" s="182">
        <f t="shared" si="2"/>
        <v>1.7077371426962442E-2</v>
      </c>
      <c r="G16" s="181">
        <v>7331</v>
      </c>
      <c r="H16" s="181">
        <v>298</v>
      </c>
      <c r="I16" s="181">
        <f t="shared" si="3"/>
        <v>7629</v>
      </c>
      <c r="J16" s="182">
        <f t="shared" si="4"/>
        <v>1.5800166927966233E-2</v>
      </c>
      <c r="K16" s="181">
        <f t="shared" si="0"/>
        <v>11268</v>
      </c>
      <c r="P16" s="194"/>
    </row>
    <row r="17" spans="2:16" ht="12.75" customHeight="1" x14ac:dyDescent="0.2">
      <c r="B17" s="183" t="s">
        <v>436</v>
      </c>
      <c r="C17" s="181">
        <v>4494</v>
      </c>
      <c r="D17" s="181">
        <v>2743</v>
      </c>
      <c r="E17" s="181">
        <f t="shared" si="1"/>
        <v>7237</v>
      </c>
      <c r="F17" s="182">
        <f t="shared" si="2"/>
        <v>3.3962334986789557E-2</v>
      </c>
      <c r="G17" s="181">
        <v>11996</v>
      </c>
      <c r="H17" s="181">
        <v>893</v>
      </c>
      <c r="I17" s="181">
        <f t="shared" si="3"/>
        <v>12889</v>
      </c>
      <c r="J17" s="182">
        <f t="shared" si="4"/>
        <v>2.6693977131282839E-2</v>
      </c>
      <c r="K17" s="181">
        <f t="shared" si="0"/>
        <v>20126</v>
      </c>
      <c r="P17" s="194"/>
    </row>
    <row r="18" spans="2:16" ht="12.75" customHeight="1" x14ac:dyDescent="0.2">
      <c r="B18" s="183" t="s">
        <v>437</v>
      </c>
      <c r="C18" s="181">
        <v>3809</v>
      </c>
      <c r="D18" s="181">
        <v>718</v>
      </c>
      <c r="E18" s="181">
        <f t="shared" si="1"/>
        <v>4527</v>
      </c>
      <c r="F18" s="182">
        <f t="shared" si="2"/>
        <v>2.1244644256625166E-2</v>
      </c>
      <c r="G18" s="181">
        <v>11397</v>
      </c>
      <c r="H18" s="181">
        <v>300</v>
      </c>
      <c r="I18" s="181">
        <f t="shared" si="3"/>
        <v>11697</v>
      </c>
      <c r="J18" s="182">
        <f t="shared" si="4"/>
        <v>2.4225265769618694E-2</v>
      </c>
      <c r="K18" s="181">
        <f t="shared" si="0"/>
        <v>16224</v>
      </c>
      <c r="P18" s="194"/>
    </row>
    <row r="19" spans="2:16" ht="12.75" customHeight="1" x14ac:dyDescent="0.2">
      <c r="B19" s="183" t="s">
        <v>438</v>
      </c>
      <c r="C19" s="181">
        <v>850</v>
      </c>
      <c r="D19" s="181">
        <v>319</v>
      </c>
      <c r="E19" s="181">
        <f t="shared" si="1"/>
        <v>1169</v>
      </c>
      <c r="F19" s="182">
        <f t="shared" si="2"/>
        <v>5.4859706507609501E-3</v>
      </c>
      <c r="G19" s="181">
        <v>2395</v>
      </c>
      <c r="H19" s="181">
        <v>101</v>
      </c>
      <c r="I19" s="181">
        <f t="shared" si="3"/>
        <v>2496</v>
      </c>
      <c r="J19" s="182">
        <f t="shared" si="4"/>
        <v>5.1693821801289449E-3</v>
      </c>
      <c r="K19" s="181">
        <f t="shared" si="0"/>
        <v>3665</v>
      </c>
      <c r="P19" s="194"/>
    </row>
    <row r="20" spans="2:16" ht="12.75" customHeight="1" x14ac:dyDescent="0.2">
      <c r="B20" s="183" t="s">
        <v>439</v>
      </c>
      <c r="C20" s="181">
        <v>3335</v>
      </c>
      <c r="D20" s="181">
        <v>1289</v>
      </c>
      <c r="E20" s="181">
        <f t="shared" si="1"/>
        <v>4624</v>
      </c>
      <c r="F20" s="182">
        <f t="shared" si="2"/>
        <v>2.1699853113018502E-2</v>
      </c>
      <c r="G20" s="181">
        <v>10497</v>
      </c>
      <c r="H20" s="181">
        <v>427</v>
      </c>
      <c r="I20" s="181">
        <f t="shared" si="3"/>
        <v>10924</v>
      </c>
      <c r="J20" s="182">
        <f t="shared" si="4"/>
        <v>2.2624331304378444E-2</v>
      </c>
      <c r="K20" s="181">
        <f t="shared" si="0"/>
        <v>15548</v>
      </c>
      <c r="P20" s="194"/>
    </row>
    <row r="21" spans="2:16" ht="12.75" customHeight="1" x14ac:dyDescent="0.2">
      <c r="B21" s="183" t="s">
        <v>440</v>
      </c>
      <c r="C21" s="181">
        <v>3037</v>
      </c>
      <c r="D21" s="181">
        <v>857</v>
      </c>
      <c r="E21" s="181">
        <f t="shared" si="1"/>
        <v>3894</v>
      </c>
      <c r="F21" s="182">
        <f t="shared" si="2"/>
        <v>1.8274054503048021E-2</v>
      </c>
      <c r="G21" s="181">
        <v>10072</v>
      </c>
      <c r="H21" s="181">
        <v>339</v>
      </c>
      <c r="I21" s="181">
        <f t="shared" si="3"/>
        <v>10411</v>
      </c>
      <c r="J21" s="182">
        <f t="shared" si="4"/>
        <v>2.1561874149568287E-2</v>
      </c>
      <c r="K21" s="181">
        <f t="shared" si="0"/>
        <v>14305</v>
      </c>
      <c r="P21" s="194"/>
    </row>
    <row r="22" spans="2:16" ht="22.5" customHeight="1" x14ac:dyDescent="0.2">
      <c r="B22" s="183" t="s">
        <v>441</v>
      </c>
      <c r="C22" s="181">
        <v>3561</v>
      </c>
      <c r="D22" s="181">
        <v>1551</v>
      </c>
      <c r="E22" s="181">
        <f t="shared" si="1"/>
        <v>5112</v>
      </c>
      <c r="F22" s="182">
        <f t="shared" si="2"/>
        <v>2.398997601940973E-2</v>
      </c>
      <c r="G22" s="181">
        <v>11290</v>
      </c>
      <c r="H22" s="181">
        <v>511</v>
      </c>
      <c r="I22" s="181">
        <f t="shared" si="3"/>
        <v>11801</v>
      </c>
      <c r="J22" s="182">
        <f t="shared" si="4"/>
        <v>2.4440656693790735E-2</v>
      </c>
      <c r="K22" s="181">
        <f t="shared" si="0"/>
        <v>16913</v>
      </c>
      <c r="P22" s="194"/>
    </row>
    <row r="23" spans="2:16" ht="12.75" customHeight="1" x14ac:dyDescent="0.2">
      <c r="B23" s="183" t="s">
        <v>442</v>
      </c>
      <c r="C23" s="181">
        <v>5022</v>
      </c>
      <c r="D23" s="181">
        <v>2387</v>
      </c>
      <c r="E23" s="181">
        <f t="shared" si="1"/>
        <v>7409</v>
      </c>
      <c r="F23" s="182">
        <f t="shared" si="2"/>
        <v>3.4769509453796303E-2</v>
      </c>
      <c r="G23" s="181">
        <v>16556</v>
      </c>
      <c r="H23" s="181">
        <v>752</v>
      </c>
      <c r="I23" s="181">
        <f t="shared" si="3"/>
        <v>17308</v>
      </c>
      <c r="J23" s="182">
        <f t="shared" si="4"/>
        <v>3.5846020342015936E-2</v>
      </c>
      <c r="K23" s="181">
        <f t="shared" si="0"/>
        <v>24717</v>
      </c>
      <c r="P23" s="194"/>
    </row>
    <row r="24" spans="2:16" ht="12.75" customHeight="1" x14ac:dyDescent="0.2">
      <c r="B24" s="183" t="s">
        <v>443</v>
      </c>
      <c r="C24" s="181">
        <v>3369</v>
      </c>
      <c r="D24" s="181">
        <v>1096</v>
      </c>
      <c r="E24" s="181">
        <f t="shared" si="1"/>
        <v>4465</v>
      </c>
      <c r="F24" s="182">
        <f t="shared" si="2"/>
        <v>2.0953686018518086E-2</v>
      </c>
      <c r="G24" s="181">
        <v>10637</v>
      </c>
      <c r="H24" s="181">
        <v>365</v>
      </c>
      <c r="I24" s="181">
        <f t="shared" si="3"/>
        <v>11002</v>
      </c>
      <c r="J24" s="182">
        <f t="shared" si="4"/>
        <v>2.278587449750747E-2</v>
      </c>
      <c r="K24" s="181">
        <f t="shared" si="0"/>
        <v>15467</v>
      </c>
      <c r="P24" s="194"/>
    </row>
    <row r="25" spans="2:16" ht="12.75" customHeight="1" x14ac:dyDescent="0.2">
      <c r="B25" s="183" t="s">
        <v>444</v>
      </c>
      <c r="C25" s="181">
        <v>3509</v>
      </c>
      <c r="D25" s="181">
        <v>1868</v>
      </c>
      <c r="E25" s="181">
        <f t="shared" si="1"/>
        <v>5377</v>
      </c>
      <c r="F25" s="182">
        <f t="shared" si="2"/>
        <v>2.5233587843577095E-2</v>
      </c>
      <c r="G25" s="181">
        <v>10960</v>
      </c>
      <c r="H25" s="181">
        <v>575</v>
      </c>
      <c r="I25" s="181">
        <f t="shared" si="3"/>
        <v>11535</v>
      </c>
      <c r="J25" s="182">
        <f t="shared" si="4"/>
        <v>2.3889752983889172E-2</v>
      </c>
      <c r="K25" s="181">
        <f t="shared" si="0"/>
        <v>16912</v>
      </c>
      <c r="P25" s="194"/>
    </row>
    <row r="26" spans="2:16" ht="12.75" customHeight="1" x14ac:dyDescent="0.2">
      <c r="B26" s="183" t="s">
        <v>445</v>
      </c>
      <c r="C26" s="181">
        <v>3083</v>
      </c>
      <c r="D26" s="181">
        <v>1287</v>
      </c>
      <c r="E26" s="181">
        <f t="shared" si="1"/>
        <v>4370</v>
      </c>
      <c r="F26" s="182">
        <f t="shared" si="2"/>
        <v>2.0507862911741104E-2</v>
      </c>
      <c r="G26" s="181">
        <v>10218</v>
      </c>
      <c r="H26" s="181">
        <v>399</v>
      </c>
      <c r="I26" s="181">
        <f t="shared" si="3"/>
        <v>10617</v>
      </c>
      <c r="J26" s="182">
        <f t="shared" si="4"/>
        <v>2.198851386475521E-2</v>
      </c>
      <c r="K26" s="181">
        <f t="shared" si="0"/>
        <v>14987</v>
      </c>
      <c r="P26" s="194"/>
    </row>
    <row r="27" spans="2:16" ht="12.75" customHeight="1" x14ac:dyDescent="0.2">
      <c r="B27" s="183" t="s">
        <v>446</v>
      </c>
      <c r="C27" s="181">
        <v>9381</v>
      </c>
      <c r="D27" s="181">
        <v>4205</v>
      </c>
      <c r="E27" s="181">
        <f t="shared" si="1"/>
        <v>13586</v>
      </c>
      <c r="F27" s="182">
        <f t="shared" si="2"/>
        <v>6.3757397143916386E-2</v>
      </c>
      <c r="G27" s="181">
        <v>29063</v>
      </c>
      <c r="H27" s="181">
        <v>1380</v>
      </c>
      <c r="I27" s="181">
        <f t="shared" si="3"/>
        <v>30443</v>
      </c>
      <c r="J27" s="182">
        <f t="shared" si="4"/>
        <v>6.3049479851628787E-2</v>
      </c>
      <c r="K27" s="181">
        <f t="shared" si="0"/>
        <v>44029</v>
      </c>
      <c r="P27" s="194"/>
    </row>
    <row r="28" spans="2:16" ht="12.75" customHeight="1" x14ac:dyDescent="0.2">
      <c r="B28" s="183" t="s">
        <v>447</v>
      </c>
      <c r="C28" s="181">
        <v>412</v>
      </c>
      <c r="D28" s="181">
        <v>158</v>
      </c>
      <c r="E28" s="181">
        <f t="shared" si="1"/>
        <v>570</v>
      </c>
      <c r="F28" s="182">
        <f t="shared" si="2"/>
        <v>2.6749386406618829E-3</v>
      </c>
      <c r="G28" s="181">
        <v>954</v>
      </c>
      <c r="H28" s="181">
        <v>33</v>
      </c>
      <c r="I28" s="181">
        <f t="shared" si="3"/>
        <v>987</v>
      </c>
      <c r="J28" s="182">
        <f t="shared" si="4"/>
        <v>2.0441427130557968E-3</v>
      </c>
      <c r="K28" s="181">
        <f t="shared" si="0"/>
        <v>1557</v>
      </c>
      <c r="P28" s="194"/>
    </row>
    <row r="29" spans="2:16" ht="12.75" customHeight="1" x14ac:dyDescent="0.2">
      <c r="B29" s="183" t="s">
        <v>448</v>
      </c>
      <c r="C29" s="181">
        <v>1263</v>
      </c>
      <c r="D29" s="181">
        <v>928</v>
      </c>
      <c r="E29" s="181">
        <f t="shared" si="1"/>
        <v>2191</v>
      </c>
      <c r="F29" s="182">
        <f t="shared" si="2"/>
        <v>1.0282088704719625E-2</v>
      </c>
      <c r="G29" s="181">
        <v>2933</v>
      </c>
      <c r="H29" s="181">
        <v>200</v>
      </c>
      <c r="I29" s="181">
        <f t="shared" si="3"/>
        <v>3133</v>
      </c>
      <c r="J29" s="182">
        <f t="shared" si="4"/>
        <v>6.4886515906826857E-3</v>
      </c>
      <c r="K29" s="181">
        <f t="shared" si="0"/>
        <v>5324</v>
      </c>
      <c r="P29" s="194"/>
    </row>
    <row r="30" spans="2:16" ht="12.75" customHeight="1" x14ac:dyDescent="0.2">
      <c r="B30" s="183" t="s">
        <v>449</v>
      </c>
      <c r="C30" s="181">
        <v>414</v>
      </c>
      <c r="D30" s="181">
        <v>212</v>
      </c>
      <c r="E30" s="181">
        <f t="shared" si="1"/>
        <v>626</v>
      </c>
      <c r="F30" s="182">
        <f t="shared" si="2"/>
        <v>2.9377396299198927E-3</v>
      </c>
      <c r="G30" s="181">
        <v>1076</v>
      </c>
      <c r="H30" s="181">
        <v>73</v>
      </c>
      <c r="I30" s="181">
        <f t="shared" si="3"/>
        <v>1149</v>
      </c>
      <c r="J30" s="182">
        <f t="shared" si="4"/>
        <v>2.3796554987853195E-3</v>
      </c>
      <c r="K30" s="181">
        <f t="shared" si="0"/>
        <v>1775</v>
      </c>
      <c r="P30" s="194"/>
    </row>
    <row r="31" spans="2:16" ht="12.75" customHeight="1" x14ac:dyDescent="0.2">
      <c r="B31" s="183" t="s">
        <v>450</v>
      </c>
      <c r="C31" s="181">
        <v>1537</v>
      </c>
      <c r="D31" s="181">
        <v>624</v>
      </c>
      <c r="E31" s="181">
        <f t="shared" si="1"/>
        <v>2161</v>
      </c>
      <c r="F31" s="182">
        <f t="shared" si="2"/>
        <v>1.0141302460474262E-2</v>
      </c>
      <c r="G31" s="181">
        <v>5434</v>
      </c>
      <c r="H31" s="181">
        <v>298</v>
      </c>
      <c r="I31" s="181">
        <f t="shared" si="3"/>
        <v>5732</v>
      </c>
      <c r="J31" s="182">
        <f t="shared" si="4"/>
        <v>1.1871353628405093E-2</v>
      </c>
      <c r="K31" s="181">
        <f t="shared" si="0"/>
        <v>7893</v>
      </c>
      <c r="P31" s="194"/>
    </row>
    <row r="32" spans="2:16" ht="12.75" customHeight="1" x14ac:dyDescent="0.2">
      <c r="B32" s="183" t="s">
        <v>451</v>
      </c>
      <c r="C32" s="181">
        <v>415</v>
      </c>
      <c r="D32" s="181">
        <v>170</v>
      </c>
      <c r="E32" s="181">
        <f t="shared" si="1"/>
        <v>585</v>
      </c>
      <c r="F32" s="182">
        <f t="shared" si="2"/>
        <v>2.7453317627845644E-3</v>
      </c>
      <c r="G32" s="181">
        <v>1248</v>
      </c>
      <c r="H32" s="181">
        <v>82</v>
      </c>
      <c r="I32" s="181">
        <f t="shared" si="3"/>
        <v>1330</v>
      </c>
      <c r="J32" s="182">
        <f t="shared" si="4"/>
        <v>2.7545185495078109E-3</v>
      </c>
      <c r="K32" s="181">
        <f t="shared" si="0"/>
        <v>1915</v>
      </c>
      <c r="P32" s="194"/>
    </row>
    <row r="33" spans="2:16" ht="12.75" customHeight="1" x14ac:dyDescent="0.2">
      <c r="B33" s="183" t="s">
        <v>452</v>
      </c>
      <c r="C33" s="181">
        <v>127</v>
      </c>
      <c r="D33" s="181">
        <v>74</v>
      </c>
      <c r="E33" s="181">
        <f t="shared" si="1"/>
        <v>201</v>
      </c>
      <c r="F33" s="182">
        <f t="shared" si="2"/>
        <v>9.4326783644392716E-4</v>
      </c>
      <c r="G33" s="181">
        <v>407</v>
      </c>
      <c r="H33" s="181">
        <v>17</v>
      </c>
      <c r="I33" s="181">
        <f t="shared" si="3"/>
        <v>424</v>
      </c>
      <c r="J33" s="182">
        <f t="shared" si="4"/>
        <v>8.7813222931677586E-4</v>
      </c>
      <c r="K33" s="181">
        <f t="shared" si="0"/>
        <v>625</v>
      </c>
      <c r="P33" s="194"/>
    </row>
    <row r="34" spans="2:16" ht="12.75" customHeight="1" x14ac:dyDescent="0.2">
      <c r="B34" s="183" t="s">
        <v>453</v>
      </c>
      <c r="C34" s="181">
        <v>877</v>
      </c>
      <c r="D34" s="181">
        <v>313</v>
      </c>
      <c r="E34" s="181">
        <f t="shared" si="1"/>
        <v>1190</v>
      </c>
      <c r="F34" s="182">
        <f t="shared" si="2"/>
        <v>5.5845210217327036E-3</v>
      </c>
      <c r="G34" s="181">
        <v>2153</v>
      </c>
      <c r="H34" s="181">
        <v>130</v>
      </c>
      <c r="I34" s="181">
        <f t="shared" si="3"/>
        <v>2283</v>
      </c>
      <c r="J34" s="182">
        <f t="shared" si="4"/>
        <v>4.7282449988919791E-3</v>
      </c>
      <c r="K34" s="181">
        <f t="shared" si="0"/>
        <v>3473</v>
      </c>
      <c r="P34" s="194"/>
    </row>
    <row r="35" spans="2:16" ht="12.75" customHeight="1" x14ac:dyDescent="0.2">
      <c r="B35" s="183" t="s">
        <v>454</v>
      </c>
      <c r="C35" s="181">
        <v>357</v>
      </c>
      <c r="D35" s="181">
        <v>181</v>
      </c>
      <c r="E35" s="181">
        <f t="shared" si="1"/>
        <v>538</v>
      </c>
      <c r="F35" s="182">
        <f t="shared" si="2"/>
        <v>2.5247666468001632E-3</v>
      </c>
      <c r="G35" s="181">
        <v>652</v>
      </c>
      <c r="H35" s="181">
        <v>45</v>
      </c>
      <c r="I35" s="181">
        <f t="shared" si="3"/>
        <v>697</v>
      </c>
      <c r="J35" s="182">
        <f t="shared" si="4"/>
        <v>1.4435334052683791E-3</v>
      </c>
      <c r="K35" s="181">
        <f t="shared" si="0"/>
        <v>1235</v>
      </c>
      <c r="P35" s="194"/>
    </row>
    <row r="36" spans="2:16" ht="12.75" customHeight="1" x14ac:dyDescent="0.2">
      <c r="B36" s="183" t="s">
        <v>455</v>
      </c>
      <c r="C36" s="181">
        <v>880</v>
      </c>
      <c r="D36" s="181">
        <v>390</v>
      </c>
      <c r="E36" s="181">
        <f t="shared" si="1"/>
        <v>1270</v>
      </c>
      <c r="F36" s="182">
        <f t="shared" si="2"/>
        <v>5.9599510063870027E-3</v>
      </c>
      <c r="G36" s="181">
        <v>2288</v>
      </c>
      <c r="H36" s="181">
        <v>104</v>
      </c>
      <c r="I36" s="181">
        <f t="shared" si="3"/>
        <v>2392</v>
      </c>
      <c r="J36" s="182">
        <f t="shared" si="4"/>
        <v>4.9539912559569054E-3</v>
      </c>
      <c r="K36" s="181">
        <f t="shared" si="0"/>
        <v>3662</v>
      </c>
      <c r="P36" s="194"/>
    </row>
    <row r="37" spans="2:16" ht="12.75" customHeight="1" x14ac:dyDescent="0.2">
      <c r="B37" s="183" t="s">
        <v>456</v>
      </c>
      <c r="C37" s="181">
        <v>1129</v>
      </c>
      <c r="D37" s="181">
        <v>513</v>
      </c>
      <c r="E37" s="181">
        <f t="shared" si="1"/>
        <v>1642</v>
      </c>
      <c r="F37" s="182">
        <f t="shared" si="2"/>
        <v>7.7057004350294944E-3</v>
      </c>
      <c r="G37" s="181">
        <v>3779</v>
      </c>
      <c r="H37" s="181">
        <v>186</v>
      </c>
      <c r="I37" s="181">
        <f t="shared" si="3"/>
        <v>3965</v>
      </c>
      <c r="J37" s="182">
        <f t="shared" si="4"/>
        <v>8.2117789840590004E-3</v>
      </c>
      <c r="K37" s="181">
        <f t="shared" si="0"/>
        <v>5607</v>
      </c>
      <c r="P37" s="194"/>
    </row>
    <row r="38" spans="2:16" ht="12.75" customHeight="1" x14ac:dyDescent="0.2">
      <c r="B38" s="183" t="s">
        <v>457</v>
      </c>
      <c r="C38" s="181">
        <v>1850</v>
      </c>
      <c r="D38" s="181">
        <v>752</v>
      </c>
      <c r="E38" s="181">
        <f t="shared" si="1"/>
        <v>2602</v>
      </c>
      <c r="F38" s="182">
        <f t="shared" si="2"/>
        <v>1.2210860250881087E-2</v>
      </c>
      <c r="G38" s="181">
        <v>6702</v>
      </c>
      <c r="H38" s="181">
        <v>342</v>
      </c>
      <c r="I38" s="181">
        <f t="shared" si="3"/>
        <v>7044</v>
      </c>
      <c r="J38" s="182">
        <f t="shared" si="4"/>
        <v>1.4588592979498513E-2</v>
      </c>
      <c r="K38" s="181">
        <f t="shared" si="0"/>
        <v>9646</v>
      </c>
      <c r="P38" s="194"/>
    </row>
    <row r="39" spans="2:16" ht="12.75" customHeight="1" x14ac:dyDescent="0.2">
      <c r="B39" s="183" t="s">
        <v>458</v>
      </c>
      <c r="C39" s="181">
        <v>2230</v>
      </c>
      <c r="D39" s="181">
        <v>1261</v>
      </c>
      <c r="E39" s="181">
        <f t="shared" si="1"/>
        <v>3491</v>
      </c>
      <c r="F39" s="182">
        <f t="shared" si="2"/>
        <v>1.6382825955351989E-2</v>
      </c>
      <c r="G39" s="181">
        <v>6769</v>
      </c>
      <c r="H39" s="181">
        <v>507</v>
      </c>
      <c r="I39" s="181">
        <f t="shared" si="3"/>
        <v>7276</v>
      </c>
      <c r="J39" s="182">
        <f t="shared" si="4"/>
        <v>1.5069080425728446E-2</v>
      </c>
      <c r="K39" s="181">
        <f t="shared" si="0"/>
        <v>10767</v>
      </c>
      <c r="P39" s="194"/>
    </row>
    <row r="40" spans="2:16" ht="12.75" customHeight="1" x14ac:dyDescent="0.2">
      <c r="B40" s="183" t="s">
        <v>459</v>
      </c>
      <c r="C40" s="181">
        <v>4174</v>
      </c>
      <c r="D40" s="181">
        <v>2208</v>
      </c>
      <c r="E40" s="181">
        <f t="shared" si="1"/>
        <v>6382</v>
      </c>
      <c r="F40" s="182">
        <f t="shared" si="2"/>
        <v>2.9949927025796734E-2</v>
      </c>
      <c r="G40" s="181">
        <v>13140</v>
      </c>
      <c r="H40" s="181">
        <v>763</v>
      </c>
      <c r="I40" s="181">
        <f t="shared" si="3"/>
        <v>13903</v>
      </c>
      <c r="J40" s="182">
        <f t="shared" si="4"/>
        <v>2.8794038641960222E-2</v>
      </c>
      <c r="K40" s="181">
        <f t="shared" si="0"/>
        <v>20285</v>
      </c>
      <c r="P40" s="194"/>
    </row>
    <row r="41" spans="2:16" ht="12.75" customHeight="1" x14ac:dyDescent="0.2">
      <c r="B41" s="183" t="s">
        <v>460</v>
      </c>
      <c r="C41" s="181">
        <v>4581</v>
      </c>
      <c r="D41" s="181">
        <v>1467</v>
      </c>
      <c r="E41" s="181">
        <f t="shared" si="1"/>
        <v>6048</v>
      </c>
      <c r="F41" s="182">
        <f t="shared" si="2"/>
        <v>2.8382506839865033E-2</v>
      </c>
      <c r="G41" s="181">
        <v>13832</v>
      </c>
      <c r="H41" s="181">
        <v>614</v>
      </c>
      <c r="I41" s="181">
        <f t="shared" si="3"/>
        <v>14446</v>
      </c>
      <c r="J41" s="182">
        <f t="shared" si="4"/>
        <v>2.9918627794127697E-2</v>
      </c>
      <c r="K41" s="181">
        <f t="shared" si="0"/>
        <v>20494</v>
      </c>
      <c r="P41" s="194"/>
    </row>
    <row r="42" spans="2:16" ht="12.75" customHeight="1" x14ac:dyDescent="0.2">
      <c r="B42" s="183" t="s">
        <v>461</v>
      </c>
      <c r="C42" s="181">
        <v>4529</v>
      </c>
      <c r="D42" s="181">
        <v>1738</v>
      </c>
      <c r="E42" s="181">
        <f t="shared" si="1"/>
        <v>6267</v>
      </c>
      <c r="F42" s="182">
        <f t="shared" si="2"/>
        <v>2.9410246422856178E-2</v>
      </c>
      <c r="G42" s="181">
        <v>13955</v>
      </c>
      <c r="H42" s="181">
        <v>607</v>
      </c>
      <c r="I42" s="181">
        <f t="shared" si="3"/>
        <v>14562</v>
      </c>
      <c r="J42" s="182">
        <f t="shared" si="4"/>
        <v>3.0158871517242666E-2</v>
      </c>
      <c r="K42" s="181">
        <f t="shared" si="0"/>
        <v>20829</v>
      </c>
      <c r="P42" s="194"/>
    </row>
    <row r="43" spans="2:16" ht="12.75" customHeight="1" x14ac:dyDescent="0.2">
      <c r="B43" s="183" t="s">
        <v>462</v>
      </c>
      <c r="C43" s="181">
        <v>1766</v>
      </c>
      <c r="D43" s="181">
        <v>1431</v>
      </c>
      <c r="E43" s="181">
        <f t="shared" si="1"/>
        <v>3197</v>
      </c>
      <c r="F43" s="182">
        <f t="shared" si="2"/>
        <v>1.5003120761747439E-2</v>
      </c>
      <c r="G43" s="181">
        <v>4998</v>
      </c>
      <c r="H43" s="181">
        <v>370</v>
      </c>
      <c r="I43" s="181">
        <f t="shared" si="3"/>
        <v>5368</v>
      </c>
      <c r="J43" s="182">
        <f t="shared" si="4"/>
        <v>1.1117485393802955E-2</v>
      </c>
      <c r="K43" s="181">
        <f t="shared" si="0"/>
        <v>8565</v>
      </c>
      <c r="P43" s="194"/>
    </row>
    <row r="44" spans="2:16" ht="12.75" customHeight="1" x14ac:dyDescent="0.2">
      <c r="B44" s="183" t="s">
        <v>463</v>
      </c>
      <c r="C44" s="181">
        <v>2741</v>
      </c>
      <c r="D44" s="181">
        <v>735</v>
      </c>
      <c r="E44" s="181">
        <f t="shared" si="1"/>
        <v>3476</v>
      </c>
      <c r="F44" s="182">
        <f t="shared" si="2"/>
        <v>1.6312432833229307E-2</v>
      </c>
      <c r="G44" s="181">
        <v>7652</v>
      </c>
      <c r="H44" s="181">
        <v>279</v>
      </c>
      <c r="I44" s="181">
        <f t="shared" si="3"/>
        <v>7931</v>
      </c>
      <c r="J44" s="182">
        <f t="shared" si="4"/>
        <v>1.642562903469658E-2</v>
      </c>
      <c r="K44" s="181">
        <f t="shared" si="0"/>
        <v>11407</v>
      </c>
      <c r="P44" s="194"/>
    </row>
    <row r="45" spans="2:16" ht="12.75" customHeight="1" x14ac:dyDescent="0.2">
      <c r="B45" s="183" t="s">
        <v>464</v>
      </c>
      <c r="C45" s="181">
        <v>3300</v>
      </c>
      <c r="D45" s="181">
        <v>1294</v>
      </c>
      <c r="E45" s="181">
        <f t="shared" si="1"/>
        <v>4594</v>
      </c>
      <c r="F45" s="182">
        <f t="shared" si="2"/>
        <v>2.1559066868773142E-2</v>
      </c>
      <c r="G45" s="181">
        <v>8699</v>
      </c>
      <c r="H45" s="181">
        <v>392</v>
      </c>
      <c r="I45" s="181">
        <f t="shared" si="3"/>
        <v>9091</v>
      </c>
      <c r="J45" s="182">
        <f t="shared" si="4"/>
        <v>1.8828066265846249E-2</v>
      </c>
      <c r="K45" s="181">
        <f t="shared" si="0"/>
        <v>13685</v>
      </c>
      <c r="P45" s="194"/>
    </row>
    <row r="46" spans="2:16" ht="12.75" customHeight="1" x14ac:dyDescent="0.2">
      <c r="B46" s="183" t="s">
        <v>465</v>
      </c>
      <c r="C46" s="181">
        <v>3477</v>
      </c>
      <c r="D46" s="181">
        <v>1617</v>
      </c>
      <c r="E46" s="181">
        <f t="shared" si="1"/>
        <v>5094</v>
      </c>
      <c r="F46" s="182">
        <f t="shared" si="2"/>
        <v>2.3905504272862511E-2</v>
      </c>
      <c r="G46" s="181">
        <v>10334</v>
      </c>
      <c r="H46" s="181">
        <v>534</v>
      </c>
      <c r="I46" s="181">
        <f t="shared" si="3"/>
        <v>10868</v>
      </c>
      <c r="J46" s="182">
        <f t="shared" si="4"/>
        <v>2.2508351575978112E-2</v>
      </c>
      <c r="K46" s="181">
        <f t="shared" si="0"/>
        <v>15962</v>
      </c>
      <c r="P46" s="194"/>
    </row>
    <row r="47" spans="2:16" ht="12.75" customHeight="1" x14ac:dyDescent="0.2">
      <c r="B47" s="183" t="s">
        <v>466</v>
      </c>
      <c r="C47" s="181">
        <v>3288</v>
      </c>
      <c r="D47" s="181">
        <v>1805</v>
      </c>
      <c r="E47" s="181">
        <f t="shared" si="1"/>
        <v>5093</v>
      </c>
      <c r="F47" s="182">
        <f t="shared" si="2"/>
        <v>2.3900811398054334E-2</v>
      </c>
      <c r="G47" s="181">
        <v>9129</v>
      </c>
      <c r="H47" s="181">
        <v>493</v>
      </c>
      <c r="I47" s="181">
        <f t="shared" si="3"/>
        <v>9622</v>
      </c>
      <c r="J47" s="182">
        <f t="shared" si="4"/>
        <v>1.9927802619070796E-2</v>
      </c>
      <c r="K47" s="181">
        <f t="shared" si="0"/>
        <v>14715</v>
      </c>
      <c r="P47" s="194"/>
    </row>
    <row r="48" spans="2:16" ht="12.75" customHeight="1" x14ac:dyDescent="0.2">
      <c r="B48" s="183" t="s">
        <v>467</v>
      </c>
      <c r="C48" s="181">
        <v>475</v>
      </c>
      <c r="D48" s="181">
        <v>221</v>
      </c>
      <c r="E48" s="181">
        <f t="shared" si="1"/>
        <v>696</v>
      </c>
      <c r="F48" s="182">
        <f t="shared" si="2"/>
        <v>3.2662408664924044E-3</v>
      </c>
      <c r="G48" s="181">
        <v>1301</v>
      </c>
      <c r="H48" s="181">
        <v>66</v>
      </c>
      <c r="I48" s="181">
        <f t="shared" si="3"/>
        <v>1367</v>
      </c>
      <c r="J48" s="182">
        <f t="shared" si="4"/>
        <v>2.831148012915171E-3</v>
      </c>
      <c r="K48" s="181">
        <f t="shared" si="0"/>
        <v>2063</v>
      </c>
      <c r="P48" s="194"/>
    </row>
    <row r="49" spans="2:16" ht="12.75" customHeight="1" x14ac:dyDescent="0.2">
      <c r="B49" s="183" t="s">
        <v>468</v>
      </c>
      <c r="C49" s="181">
        <v>1254</v>
      </c>
      <c r="D49" s="181">
        <v>613</v>
      </c>
      <c r="E49" s="181">
        <f t="shared" si="1"/>
        <v>1867</v>
      </c>
      <c r="F49" s="182">
        <f t="shared" si="2"/>
        <v>8.7615972668697115E-3</v>
      </c>
      <c r="G49" s="181">
        <v>4046</v>
      </c>
      <c r="H49" s="181">
        <v>197</v>
      </c>
      <c r="I49" s="181">
        <f t="shared" si="3"/>
        <v>4243</v>
      </c>
      <c r="J49" s="182">
        <f t="shared" si="4"/>
        <v>8.7875354929034897E-3</v>
      </c>
      <c r="K49" s="181">
        <f t="shared" si="0"/>
        <v>6110</v>
      </c>
      <c r="P49" s="194"/>
    </row>
    <row r="50" spans="2:16" ht="12.75" customHeight="1" x14ac:dyDescent="0.2">
      <c r="B50" s="183" t="s">
        <v>469</v>
      </c>
      <c r="C50" s="181">
        <v>6183</v>
      </c>
      <c r="D50" s="181">
        <v>3134</v>
      </c>
      <c r="E50" s="181">
        <f t="shared" si="1"/>
        <v>9317</v>
      </c>
      <c r="F50" s="182">
        <f t="shared" si="2"/>
        <v>4.372351458780134E-2</v>
      </c>
      <c r="G50" s="181">
        <v>17852</v>
      </c>
      <c r="H50" s="181">
        <v>1128</v>
      </c>
      <c r="I50" s="181">
        <f t="shared" si="3"/>
        <v>18980</v>
      </c>
      <c r="J50" s="182">
        <f t="shared" si="4"/>
        <v>3.9308843661397183E-2</v>
      </c>
      <c r="K50" s="181">
        <f t="shared" si="0"/>
        <v>28297</v>
      </c>
      <c r="P50" s="194"/>
    </row>
    <row r="51" spans="2:16" ht="12.75" customHeight="1" x14ac:dyDescent="0.2">
      <c r="B51" s="183" t="s">
        <v>470</v>
      </c>
      <c r="C51" s="181">
        <v>4006</v>
      </c>
      <c r="D51" s="181">
        <v>1649</v>
      </c>
      <c r="E51" s="181">
        <f t="shared" si="1"/>
        <v>5655</v>
      </c>
      <c r="F51" s="182">
        <f t="shared" si="2"/>
        <v>2.6538207040250787E-2</v>
      </c>
      <c r="G51" s="181">
        <v>12287</v>
      </c>
      <c r="H51" s="181">
        <v>581</v>
      </c>
      <c r="I51" s="181">
        <f t="shared" si="3"/>
        <v>12868</v>
      </c>
      <c r="J51" s="182">
        <f t="shared" si="4"/>
        <v>2.6650484733132716E-2</v>
      </c>
      <c r="K51" s="181">
        <f t="shared" si="0"/>
        <v>18523</v>
      </c>
      <c r="P51" s="194"/>
    </row>
    <row r="52" spans="2:16" ht="12.75" customHeight="1" x14ac:dyDescent="0.2">
      <c r="B52" s="183" t="s">
        <v>471</v>
      </c>
      <c r="C52" s="181">
        <v>4282</v>
      </c>
      <c r="D52" s="181">
        <v>2657</v>
      </c>
      <c r="E52" s="181">
        <f t="shared" si="1"/>
        <v>6939</v>
      </c>
      <c r="F52" s="182">
        <f t="shared" si="2"/>
        <v>3.2563858293952294E-2</v>
      </c>
      <c r="G52" s="181">
        <v>14282</v>
      </c>
      <c r="H52" s="181">
        <v>843</v>
      </c>
      <c r="I52" s="181">
        <f t="shared" si="3"/>
        <v>15125</v>
      </c>
      <c r="J52" s="182">
        <f t="shared" si="4"/>
        <v>3.1324882000981685E-2</v>
      </c>
      <c r="K52" s="181">
        <f t="shared" si="0"/>
        <v>22064</v>
      </c>
      <c r="P52" s="194"/>
    </row>
    <row r="53" spans="2:16" ht="12.75" customHeight="1" x14ac:dyDescent="0.2">
      <c r="B53" s="183" t="s">
        <v>472</v>
      </c>
      <c r="C53" s="181">
        <v>9711</v>
      </c>
      <c r="D53" s="181">
        <v>4035</v>
      </c>
      <c r="E53" s="181">
        <f t="shared" si="1"/>
        <v>13746</v>
      </c>
      <c r="F53" s="182">
        <f t="shared" si="2"/>
        <v>6.4508257113224984E-2</v>
      </c>
      <c r="G53" s="181">
        <v>31981</v>
      </c>
      <c r="H53" s="181">
        <v>1281</v>
      </c>
      <c r="I53" s="181">
        <f t="shared" si="3"/>
        <v>33262</v>
      </c>
      <c r="J53" s="182">
        <f t="shared" si="4"/>
        <v>6.8887816536638197E-2</v>
      </c>
      <c r="K53" s="181">
        <f t="shared" si="0"/>
        <v>47008</v>
      </c>
      <c r="P53" s="194"/>
    </row>
    <row r="54" spans="2:16" ht="12.75" customHeight="1" x14ac:dyDescent="0.2">
      <c r="B54" s="183" t="s">
        <v>473</v>
      </c>
      <c r="C54" s="181">
        <v>1363</v>
      </c>
      <c r="D54" s="181">
        <v>658</v>
      </c>
      <c r="E54" s="181">
        <f t="shared" si="1"/>
        <v>2021</v>
      </c>
      <c r="F54" s="182">
        <f t="shared" si="2"/>
        <v>9.4842999873292373E-3</v>
      </c>
      <c r="G54" s="181">
        <v>4849</v>
      </c>
      <c r="H54" s="181">
        <v>292</v>
      </c>
      <c r="I54" s="181">
        <f t="shared" si="3"/>
        <v>5141</v>
      </c>
      <c r="J54" s="182">
        <f t="shared" si="4"/>
        <v>1.0647353280465907E-2</v>
      </c>
      <c r="K54" s="181">
        <f t="shared" si="0"/>
        <v>7162</v>
      </c>
      <c r="P54" s="194"/>
    </row>
    <row r="55" spans="2:16" ht="12.75" customHeight="1" x14ac:dyDescent="0.2">
      <c r="B55" s="183" t="s">
        <v>474</v>
      </c>
      <c r="C55" s="181">
        <v>643</v>
      </c>
      <c r="D55" s="181">
        <v>339</v>
      </c>
      <c r="E55" s="181">
        <f t="shared" si="1"/>
        <v>982</v>
      </c>
      <c r="F55" s="182">
        <f t="shared" si="2"/>
        <v>4.608403061631525E-3</v>
      </c>
      <c r="G55" s="181">
        <v>2493</v>
      </c>
      <c r="H55" s="181">
        <v>154</v>
      </c>
      <c r="I55" s="181">
        <f t="shared" si="3"/>
        <v>2647</v>
      </c>
      <c r="J55" s="182">
        <f t="shared" si="4"/>
        <v>5.4821132334941175E-3</v>
      </c>
      <c r="K55" s="181">
        <f t="shared" si="0"/>
        <v>3629</v>
      </c>
      <c r="P55" s="194"/>
    </row>
    <row r="56" spans="2:16" ht="12.75" customHeight="1" x14ac:dyDescent="0.2">
      <c r="B56" s="183" t="s">
        <v>475</v>
      </c>
      <c r="C56" s="181">
        <v>3321</v>
      </c>
      <c r="D56" s="181">
        <v>1459</v>
      </c>
      <c r="E56" s="181">
        <f t="shared" si="1"/>
        <v>4780</v>
      </c>
      <c r="F56" s="182">
        <f t="shared" si="2"/>
        <v>2.2431941583094389E-2</v>
      </c>
      <c r="G56" s="181">
        <v>9569</v>
      </c>
      <c r="H56" s="181">
        <v>659</v>
      </c>
      <c r="I56" s="181">
        <f t="shared" si="3"/>
        <v>10228</v>
      </c>
      <c r="J56" s="182">
        <f t="shared" si="4"/>
        <v>2.1182868965688641E-2</v>
      </c>
      <c r="K56" s="181">
        <f t="shared" si="0"/>
        <v>15008</v>
      </c>
      <c r="P56" s="194"/>
    </row>
    <row r="57" spans="2:16" ht="12.75" customHeight="1" x14ac:dyDescent="0.2">
      <c r="B57" s="183" t="s">
        <v>476</v>
      </c>
      <c r="C57" s="181">
        <v>331</v>
      </c>
      <c r="D57" s="181">
        <v>204</v>
      </c>
      <c r="E57" s="181">
        <f t="shared" si="1"/>
        <v>535</v>
      </c>
      <c r="F57" s="182">
        <f t="shared" si="2"/>
        <v>2.510688022375627E-3</v>
      </c>
      <c r="G57" s="181">
        <v>970</v>
      </c>
      <c r="H57" s="181">
        <v>76</v>
      </c>
      <c r="I57" s="181">
        <f t="shared" si="3"/>
        <v>1046</v>
      </c>
      <c r="J57" s="182">
        <f t="shared" si="4"/>
        <v>2.1663356411918576E-3</v>
      </c>
      <c r="K57" s="181">
        <f t="shared" si="0"/>
        <v>1581</v>
      </c>
      <c r="P57" s="194"/>
    </row>
    <row r="58" spans="2:16" ht="12.75" customHeight="1" x14ac:dyDescent="0.2">
      <c r="B58" s="183" t="s">
        <v>477</v>
      </c>
      <c r="C58" s="181">
        <v>1863</v>
      </c>
      <c r="D58" s="181">
        <v>282</v>
      </c>
      <c r="E58" s="181">
        <f t="shared" si="1"/>
        <v>2145</v>
      </c>
      <c r="F58" s="182">
        <f t="shared" si="2"/>
        <v>1.0066216463543403E-2</v>
      </c>
      <c r="G58" s="181">
        <v>5429</v>
      </c>
      <c r="H58" s="181">
        <v>122</v>
      </c>
      <c r="I58" s="181">
        <f t="shared" si="3"/>
        <v>5551</v>
      </c>
      <c r="J58" s="182">
        <f t="shared" si="4"/>
        <v>1.1496490577682601E-2</v>
      </c>
      <c r="K58" s="181">
        <f t="shared" si="0"/>
        <v>7696</v>
      </c>
      <c r="P58" s="194"/>
    </row>
    <row r="59" spans="2:16" ht="12.75" customHeight="1" x14ac:dyDescent="0.2">
      <c r="B59" s="183" t="s">
        <v>478</v>
      </c>
      <c r="C59" s="181">
        <v>798</v>
      </c>
      <c r="D59" s="181">
        <v>109</v>
      </c>
      <c r="E59" s="181">
        <f t="shared" si="1"/>
        <v>907</v>
      </c>
      <c r="F59" s="182">
        <f t="shared" si="2"/>
        <v>4.2564374510181196E-3</v>
      </c>
      <c r="G59" s="181">
        <v>1798</v>
      </c>
      <c r="H59" s="181">
        <v>55</v>
      </c>
      <c r="I59" s="181">
        <f t="shared" si="3"/>
        <v>1853</v>
      </c>
      <c r="J59" s="182">
        <f t="shared" si="4"/>
        <v>3.8376863701037396E-3</v>
      </c>
      <c r="K59" s="181">
        <f t="shared" si="0"/>
        <v>2760</v>
      </c>
      <c r="P59" s="194"/>
    </row>
    <row r="60" spans="2:16" ht="12.75" customHeight="1" x14ac:dyDescent="0.2">
      <c r="B60" s="183" t="s">
        <v>479</v>
      </c>
      <c r="C60" s="181">
        <v>3658</v>
      </c>
      <c r="D60" s="181">
        <v>720</v>
      </c>
      <c r="E60" s="181">
        <f t="shared" si="1"/>
        <v>4378</v>
      </c>
      <c r="F60" s="182">
        <f t="shared" si="2"/>
        <v>2.0545405910206534E-2</v>
      </c>
      <c r="G60" s="181">
        <v>13077</v>
      </c>
      <c r="H60" s="181">
        <v>383</v>
      </c>
      <c r="I60" s="181">
        <f t="shared" si="3"/>
        <v>13460</v>
      </c>
      <c r="J60" s="182">
        <f t="shared" si="4"/>
        <v>2.7876556147650479E-2</v>
      </c>
      <c r="K60" s="181">
        <f t="shared" si="0"/>
        <v>17838</v>
      </c>
      <c r="P60" s="194"/>
    </row>
    <row r="61" spans="2:16" ht="12.75" customHeight="1" x14ac:dyDescent="0.2">
      <c r="B61" s="183" t="s">
        <v>480</v>
      </c>
      <c r="C61" s="181">
        <v>1468</v>
      </c>
      <c r="D61" s="181">
        <v>313</v>
      </c>
      <c r="E61" s="181">
        <f t="shared" si="1"/>
        <v>1781</v>
      </c>
      <c r="F61" s="182">
        <f t="shared" si="2"/>
        <v>8.35801003336634E-3</v>
      </c>
      <c r="G61" s="181">
        <v>4748</v>
      </c>
      <c r="H61" s="181">
        <v>151</v>
      </c>
      <c r="I61" s="181">
        <f t="shared" si="3"/>
        <v>4899</v>
      </c>
      <c r="J61" s="182">
        <f t="shared" si="4"/>
        <v>1.01461551684502E-2</v>
      </c>
      <c r="K61" s="181">
        <f t="shared" si="0"/>
        <v>6680</v>
      </c>
      <c r="L61" s="189" t="s">
        <v>120</v>
      </c>
      <c r="P61" s="194"/>
    </row>
    <row r="62" spans="2:16" ht="12.75" customHeight="1" x14ac:dyDescent="0.2">
      <c r="B62" s="183" t="s">
        <v>481</v>
      </c>
      <c r="C62" s="181">
        <v>8946</v>
      </c>
      <c r="D62" s="181">
        <v>2591</v>
      </c>
      <c r="E62" s="181">
        <f t="shared" si="1"/>
        <v>11537</v>
      </c>
      <c r="F62" s="182">
        <f t="shared" si="2"/>
        <v>5.4141696661958151E-2</v>
      </c>
      <c r="G62" s="181">
        <v>27944</v>
      </c>
      <c r="H62" s="181">
        <v>1009</v>
      </c>
      <c r="I62" s="181">
        <f t="shared" si="3"/>
        <v>28953</v>
      </c>
      <c r="J62" s="182">
        <f t="shared" si="4"/>
        <v>5.9963590649548613E-2</v>
      </c>
      <c r="K62" s="181">
        <f t="shared" si="0"/>
        <v>40490</v>
      </c>
      <c r="P62" s="194"/>
    </row>
    <row r="63" spans="2:16" x14ac:dyDescent="0.2">
      <c r="B63" s="183" t="s">
        <v>66</v>
      </c>
      <c r="C63" s="181">
        <f t="shared" ref="C63:H63" si="5">SUM(C11:C62)</f>
        <v>150331</v>
      </c>
      <c r="D63" s="181">
        <f t="shared" si="5"/>
        <v>62758</v>
      </c>
      <c r="E63" s="183">
        <f t="shared" ref="E63" si="6">C63+D63</f>
        <v>213089</v>
      </c>
      <c r="F63" s="185">
        <f t="shared" ref="F63" si="7">E63/$E$63</f>
        <v>1</v>
      </c>
      <c r="G63" s="181">
        <f t="shared" si="5"/>
        <v>461141</v>
      </c>
      <c r="H63" s="181">
        <f t="shared" si="5"/>
        <v>21702</v>
      </c>
      <c r="I63" s="183">
        <f t="shared" ref="I63" si="8">G63+H63</f>
        <v>482843</v>
      </c>
      <c r="J63" s="185">
        <f t="shared" ref="J63" si="9">I63/$I$63</f>
        <v>1</v>
      </c>
      <c r="K63" s="183">
        <f t="shared" ref="K63:K64" si="10">E63+I63</f>
        <v>695932</v>
      </c>
      <c r="P63" s="194"/>
    </row>
    <row r="64" spans="2:16" ht="25.5" customHeight="1" x14ac:dyDescent="0.2">
      <c r="B64" s="195" t="s">
        <v>82</v>
      </c>
      <c r="C64" s="196">
        <f>+C63/$K$63</f>
        <v>0.21601392090031785</v>
      </c>
      <c r="D64" s="196">
        <f>+D63/$K$63</f>
        <v>9.0178350758407425E-2</v>
      </c>
      <c r="E64" s="197">
        <f>C64+D64</f>
        <v>0.30619227165872526</v>
      </c>
      <c r="F64" s="197"/>
      <c r="G64" s="196">
        <f>+G63/$K$63</f>
        <v>0.66262364713793875</v>
      </c>
      <c r="H64" s="196">
        <f>+H63/$K$63</f>
        <v>3.1184081203335958E-2</v>
      </c>
      <c r="I64" s="197">
        <f>G64+H64</f>
        <v>0.69380772834127469</v>
      </c>
      <c r="J64" s="197"/>
      <c r="K64" s="197">
        <f t="shared" si="10"/>
        <v>1</v>
      </c>
    </row>
    <row r="65" spans="2:12" x14ac:dyDescent="0.2">
      <c r="B65" s="188"/>
      <c r="C65" s="201"/>
      <c r="D65" s="201"/>
      <c r="E65" s="201"/>
      <c r="F65" s="201"/>
      <c r="G65" s="201"/>
      <c r="H65" s="201"/>
      <c r="I65" s="201"/>
      <c r="J65" s="201"/>
      <c r="K65" s="201"/>
    </row>
    <row r="66" spans="2:12" ht="12.75" x14ac:dyDescent="0.2">
      <c r="B66" s="421" t="s">
        <v>143</v>
      </c>
      <c r="C66" s="421"/>
      <c r="D66" s="421"/>
      <c r="E66" s="421"/>
      <c r="F66" s="421"/>
      <c r="G66" s="421"/>
      <c r="H66" s="421"/>
      <c r="I66" s="421"/>
      <c r="J66" s="421"/>
      <c r="K66" s="421"/>
    </row>
    <row r="67" spans="2:12" ht="12.75" x14ac:dyDescent="0.2">
      <c r="B67" s="434" t="str">
        <f>'Solicitudes Regiones'!$B$6:$P$6</f>
        <v>Acumuladas de julio de 2008 a mayo de 2018</v>
      </c>
      <c r="C67" s="434"/>
      <c r="D67" s="434"/>
      <c r="E67" s="434"/>
      <c r="F67" s="434"/>
      <c r="G67" s="434"/>
      <c r="H67" s="434"/>
      <c r="I67" s="434"/>
      <c r="J67" s="434"/>
      <c r="K67" s="434"/>
    </row>
    <row r="69" spans="2:12" ht="15" customHeight="1" x14ac:dyDescent="0.2">
      <c r="B69" s="449" t="s">
        <v>83</v>
      </c>
      <c r="C69" s="449"/>
      <c r="D69" s="449"/>
      <c r="E69" s="449"/>
      <c r="F69" s="449"/>
      <c r="G69" s="449"/>
      <c r="H69" s="449"/>
      <c r="I69" s="449"/>
      <c r="J69" s="449"/>
      <c r="K69" s="449"/>
      <c r="L69" s="202"/>
    </row>
    <row r="70" spans="2:12" ht="15" customHeight="1" x14ac:dyDescent="0.2">
      <c r="B70" s="449" t="s">
        <v>74</v>
      </c>
      <c r="C70" s="449" t="s">
        <v>2</v>
      </c>
      <c r="D70" s="449"/>
      <c r="E70" s="449"/>
      <c r="F70" s="449"/>
      <c r="G70" s="449"/>
      <c r="H70" s="449"/>
      <c r="I70" s="449"/>
      <c r="J70" s="449"/>
      <c r="K70" s="449"/>
    </row>
    <row r="71" spans="2:12" ht="15" customHeight="1" x14ac:dyDescent="0.2">
      <c r="B71" s="449"/>
      <c r="C71" s="187" t="s">
        <v>75</v>
      </c>
      <c r="D71" s="187" t="s">
        <v>76</v>
      </c>
      <c r="E71" s="187" t="s">
        <v>77</v>
      </c>
      <c r="F71" s="187" t="s">
        <v>78</v>
      </c>
      <c r="G71" s="187" t="s">
        <v>8</v>
      </c>
      <c r="H71" s="187" t="s">
        <v>79</v>
      </c>
      <c r="I71" s="187" t="s">
        <v>80</v>
      </c>
      <c r="J71" s="187" t="s">
        <v>81</v>
      </c>
      <c r="K71" s="187" t="s">
        <v>46</v>
      </c>
    </row>
    <row r="72" spans="2:12" ht="12.75" customHeight="1" x14ac:dyDescent="0.2">
      <c r="B72" s="183" t="s">
        <v>430</v>
      </c>
      <c r="C72" s="232">
        <v>4411</v>
      </c>
      <c r="D72" s="232">
        <v>961</v>
      </c>
      <c r="E72" s="232">
        <f>C72+D72</f>
        <v>5372</v>
      </c>
      <c r="F72" s="233">
        <f>E72/$E$124</f>
        <v>3.1024585193441638E-2</v>
      </c>
      <c r="G72" s="232">
        <v>13558</v>
      </c>
      <c r="H72" s="232">
        <v>597</v>
      </c>
      <c r="I72" s="232">
        <f>G72+H72</f>
        <v>14155</v>
      </c>
      <c r="J72" s="233">
        <f>I72/$I$124</f>
        <v>3.5159228707615807E-2</v>
      </c>
      <c r="K72" s="232">
        <f t="shared" ref="K72:K123" si="11">E72+I72</f>
        <v>19527</v>
      </c>
    </row>
    <row r="73" spans="2:12" ht="12.75" customHeight="1" x14ac:dyDescent="0.2">
      <c r="B73" s="183" t="s">
        <v>431</v>
      </c>
      <c r="C73" s="232">
        <v>1779</v>
      </c>
      <c r="D73" s="232">
        <v>756</v>
      </c>
      <c r="E73" s="232">
        <f t="shared" ref="E73:E123" si="12">C73+D73</f>
        <v>2535</v>
      </c>
      <c r="F73" s="233">
        <f t="shared" ref="F73:F123" si="13">E73/$E$124</f>
        <v>1.4640231471588711E-2</v>
      </c>
      <c r="G73" s="232">
        <v>5294</v>
      </c>
      <c r="H73" s="232">
        <v>199</v>
      </c>
      <c r="I73" s="232">
        <f t="shared" ref="I73:I123" si="14">G73+H73</f>
        <v>5493</v>
      </c>
      <c r="J73" s="233">
        <f t="shared" ref="J73:J123" si="15">I73/$I$124</f>
        <v>1.3643916869723322E-2</v>
      </c>
      <c r="K73" s="232">
        <f t="shared" si="11"/>
        <v>8028</v>
      </c>
    </row>
    <row r="74" spans="2:12" ht="12.75" customHeight="1" x14ac:dyDescent="0.2">
      <c r="B74" s="183" t="s">
        <v>432</v>
      </c>
      <c r="C74" s="232">
        <v>4366</v>
      </c>
      <c r="D74" s="232">
        <v>1444</v>
      </c>
      <c r="E74" s="232">
        <f t="shared" si="12"/>
        <v>5810</v>
      </c>
      <c r="F74" s="233">
        <f t="shared" si="13"/>
        <v>3.3554139980248684E-2</v>
      </c>
      <c r="G74" s="232">
        <v>11280</v>
      </c>
      <c r="H74" s="232">
        <v>607</v>
      </c>
      <c r="I74" s="232">
        <f t="shared" si="14"/>
        <v>11887</v>
      </c>
      <c r="J74" s="233">
        <f t="shared" si="15"/>
        <v>2.9525803719352105E-2</v>
      </c>
      <c r="K74" s="232">
        <f t="shared" si="11"/>
        <v>17697</v>
      </c>
    </row>
    <row r="75" spans="2:12" ht="12.75" customHeight="1" x14ac:dyDescent="0.2">
      <c r="B75" s="183" t="s">
        <v>433</v>
      </c>
      <c r="C75" s="232">
        <v>1913</v>
      </c>
      <c r="D75" s="232">
        <v>656</v>
      </c>
      <c r="E75" s="232">
        <f t="shared" si="12"/>
        <v>2569</v>
      </c>
      <c r="F75" s="233">
        <f t="shared" si="13"/>
        <v>1.4836589605724418E-2</v>
      </c>
      <c r="G75" s="232">
        <v>4975</v>
      </c>
      <c r="H75" s="232">
        <v>253</v>
      </c>
      <c r="I75" s="232">
        <f t="shared" si="14"/>
        <v>5228</v>
      </c>
      <c r="J75" s="233">
        <f t="shared" si="15"/>
        <v>1.2985690405045243E-2</v>
      </c>
      <c r="K75" s="232">
        <f t="shared" si="11"/>
        <v>7797</v>
      </c>
    </row>
    <row r="76" spans="2:12" ht="12.75" customHeight="1" x14ac:dyDescent="0.2">
      <c r="B76" s="183" t="s">
        <v>434</v>
      </c>
      <c r="C76" s="232">
        <v>1995</v>
      </c>
      <c r="D76" s="232">
        <v>425</v>
      </c>
      <c r="E76" s="232">
        <f t="shared" si="12"/>
        <v>2420</v>
      </c>
      <c r="F76" s="233">
        <f t="shared" si="13"/>
        <v>1.3976078959070879E-2</v>
      </c>
      <c r="G76" s="232">
        <v>6244</v>
      </c>
      <c r="H76" s="232">
        <v>230</v>
      </c>
      <c r="I76" s="232">
        <f t="shared" si="14"/>
        <v>6474</v>
      </c>
      <c r="J76" s="233">
        <f t="shared" si="15"/>
        <v>1.6080596725758015E-2</v>
      </c>
      <c r="K76" s="232">
        <f t="shared" si="11"/>
        <v>8894</v>
      </c>
    </row>
    <row r="77" spans="2:12" ht="12.75" customHeight="1" x14ac:dyDescent="0.2">
      <c r="B77" s="183" t="s">
        <v>435</v>
      </c>
      <c r="C77" s="232">
        <v>2492</v>
      </c>
      <c r="D77" s="232">
        <v>539</v>
      </c>
      <c r="E77" s="232">
        <f t="shared" si="12"/>
        <v>3031</v>
      </c>
      <c r="F77" s="233">
        <f t="shared" si="13"/>
        <v>1.7504750134274313E-2</v>
      </c>
      <c r="G77" s="232">
        <v>6193</v>
      </c>
      <c r="H77" s="232">
        <v>234</v>
      </c>
      <c r="I77" s="232">
        <f t="shared" si="14"/>
        <v>6427</v>
      </c>
      <c r="J77" s="233">
        <f t="shared" si="15"/>
        <v>1.5963854673532094E-2</v>
      </c>
      <c r="K77" s="232">
        <f t="shared" si="11"/>
        <v>9458</v>
      </c>
    </row>
    <row r="78" spans="2:12" ht="12.75" customHeight="1" x14ac:dyDescent="0.2">
      <c r="B78" s="183" t="s">
        <v>436</v>
      </c>
      <c r="C78" s="232">
        <v>4138</v>
      </c>
      <c r="D78" s="232">
        <v>1800</v>
      </c>
      <c r="E78" s="232">
        <f t="shared" si="12"/>
        <v>5938</v>
      </c>
      <c r="F78" s="233">
        <f t="shared" si="13"/>
        <v>3.4293370602877224E-2</v>
      </c>
      <c r="G78" s="232">
        <v>10491</v>
      </c>
      <c r="H78" s="232">
        <v>759</v>
      </c>
      <c r="I78" s="232">
        <f t="shared" si="14"/>
        <v>11250</v>
      </c>
      <c r="J78" s="233">
        <f t="shared" si="15"/>
        <v>2.7943576330673105E-2</v>
      </c>
      <c r="K78" s="232">
        <f t="shared" si="11"/>
        <v>17188</v>
      </c>
    </row>
    <row r="79" spans="2:12" ht="12.75" customHeight="1" x14ac:dyDescent="0.2">
      <c r="B79" s="183" t="s">
        <v>437</v>
      </c>
      <c r="C79" s="232">
        <v>2895</v>
      </c>
      <c r="D79" s="232">
        <v>568</v>
      </c>
      <c r="E79" s="232">
        <f t="shared" si="12"/>
        <v>3463</v>
      </c>
      <c r="F79" s="233">
        <f t="shared" si="13"/>
        <v>1.9999653485645644E-2</v>
      </c>
      <c r="G79" s="232">
        <v>7573</v>
      </c>
      <c r="H79" s="232">
        <v>220</v>
      </c>
      <c r="I79" s="232">
        <f t="shared" si="14"/>
        <v>7793</v>
      </c>
      <c r="J79" s="233">
        <f t="shared" si="15"/>
        <v>1.9356825808438713E-2</v>
      </c>
      <c r="K79" s="232">
        <f t="shared" si="11"/>
        <v>11256</v>
      </c>
    </row>
    <row r="80" spans="2:12" ht="12.75" customHeight="1" x14ac:dyDescent="0.2">
      <c r="B80" s="183" t="s">
        <v>438</v>
      </c>
      <c r="C80" s="232">
        <v>730</v>
      </c>
      <c r="D80" s="232">
        <v>219</v>
      </c>
      <c r="E80" s="232">
        <f t="shared" si="12"/>
        <v>949</v>
      </c>
      <c r="F80" s="233">
        <f t="shared" si="13"/>
        <v>5.4807020380819279E-3</v>
      </c>
      <c r="G80" s="232">
        <v>1999</v>
      </c>
      <c r="H80" s="232">
        <v>70</v>
      </c>
      <c r="I80" s="232">
        <f t="shared" si="14"/>
        <v>2069</v>
      </c>
      <c r="J80" s="233">
        <f t="shared" si="15"/>
        <v>5.1391341713922355E-3</v>
      </c>
      <c r="K80" s="232">
        <f t="shared" si="11"/>
        <v>3018</v>
      </c>
    </row>
    <row r="81" spans="2:11" ht="12.75" customHeight="1" x14ac:dyDescent="0.2">
      <c r="B81" s="183" t="s">
        <v>439</v>
      </c>
      <c r="C81" s="232">
        <v>3000</v>
      </c>
      <c r="D81" s="232">
        <v>792</v>
      </c>
      <c r="E81" s="232">
        <f t="shared" si="12"/>
        <v>3792</v>
      </c>
      <c r="F81" s="233">
        <f t="shared" si="13"/>
        <v>2.1899707195370568E-2</v>
      </c>
      <c r="G81" s="232">
        <v>8954</v>
      </c>
      <c r="H81" s="232">
        <v>323</v>
      </c>
      <c r="I81" s="232">
        <f t="shared" si="14"/>
        <v>9277</v>
      </c>
      <c r="J81" s="233">
        <f t="shared" si="15"/>
        <v>2.3042894010635945E-2</v>
      </c>
      <c r="K81" s="232">
        <f t="shared" si="11"/>
        <v>13069</v>
      </c>
    </row>
    <row r="82" spans="2:11" ht="12.75" customHeight="1" x14ac:dyDescent="0.2">
      <c r="B82" s="183" t="s">
        <v>440</v>
      </c>
      <c r="C82" s="232">
        <v>2718</v>
      </c>
      <c r="D82" s="232">
        <v>580</v>
      </c>
      <c r="E82" s="232">
        <f t="shared" si="12"/>
        <v>3298</v>
      </c>
      <c r="F82" s="233">
        <f t="shared" si="13"/>
        <v>1.9046739011163539E-2</v>
      </c>
      <c r="G82" s="232">
        <v>8551</v>
      </c>
      <c r="H82" s="232">
        <v>280</v>
      </c>
      <c r="I82" s="232">
        <f t="shared" si="14"/>
        <v>8831</v>
      </c>
      <c r="J82" s="233">
        <f t="shared" si="15"/>
        <v>2.1935086451215485E-2</v>
      </c>
      <c r="K82" s="232">
        <f t="shared" si="11"/>
        <v>12129</v>
      </c>
    </row>
    <row r="83" spans="2:11" ht="24" customHeight="1" x14ac:dyDescent="0.2">
      <c r="B83" s="183" t="s">
        <v>441</v>
      </c>
      <c r="C83" s="232">
        <v>3216</v>
      </c>
      <c r="D83" s="232">
        <v>957</v>
      </c>
      <c r="E83" s="232">
        <f t="shared" si="12"/>
        <v>4173</v>
      </c>
      <c r="F83" s="233">
        <f t="shared" si="13"/>
        <v>2.4100073345538341E-2</v>
      </c>
      <c r="G83" s="232">
        <v>9650</v>
      </c>
      <c r="H83" s="232">
        <v>401</v>
      </c>
      <c r="I83" s="232">
        <f t="shared" si="14"/>
        <v>10051</v>
      </c>
      <c r="J83" s="233">
        <f t="shared" si="15"/>
        <v>2.4965412062186255E-2</v>
      </c>
      <c r="K83" s="232">
        <f t="shared" si="11"/>
        <v>14224</v>
      </c>
    </row>
    <row r="84" spans="2:11" ht="12.75" customHeight="1" x14ac:dyDescent="0.2">
      <c r="B84" s="183" t="s">
        <v>442</v>
      </c>
      <c r="C84" s="232">
        <v>4459</v>
      </c>
      <c r="D84" s="232">
        <v>1460</v>
      </c>
      <c r="E84" s="232">
        <f t="shared" si="12"/>
        <v>5919</v>
      </c>
      <c r="F84" s="233">
        <f t="shared" si="13"/>
        <v>3.4183641057330801E-2</v>
      </c>
      <c r="G84" s="232">
        <v>14188</v>
      </c>
      <c r="H84" s="232">
        <v>602</v>
      </c>
      <c r="I84" s="232">
        <f t="shared" si="14"/>
        <v>14790</v>
      </c>
      <c r="J84" s="233">
        <f t="shared" si="15"/>
        <v>3.6736488349391576E-2</v>
      </c>
      <c r="K84" s="232">
        <f t="shared" si="11"/>
        <v>20709</v>
      </c>
    </row>
    <row r="85" spans="2:11" ht="12.75" customHeight="1" x14ac:dyDescent="0.2">
      <c r="B85" s="183" t="s">
        <v>443</v>
      </c>
      <c r="C85" s="232">
        <v>3082</v>
      </c>
      <c r="D85" s="232">
        <v>737</v>
      </c>
      <c r="E85" s="232">
        <f t="shared" si="12"/>
        <v>3819</v>
      </c>
      <c r="F85" s="233">
        <f t="shared" si="13"/>
        <v>2.2055638654831275E-2</v>
      </c>
      <c r="G85" s="232">
        <v>9281</v>
      </c>
      <c r="H85" s="232">
        <v>275</v>
      </c>
      <c r="I85" s="232">
        <f t="shared" si="14"/>
        <v>9556</v>
      </c>
      <c r="J85" s="233">
        <f t="shared" si="15"/>
        <v>2.3735894703636639E-2</v>
      </c>
      <c r="K85" s="232">
        <f t="shared" si="11"/>
        <v>13375</v>
      </c>
    </row>
    <row r="86" spans="2:11" ht="12.75" customHeight="1" x14ac:dyDescent="0.2">
      <c r="B86" s="183" t="s">
        <v>444</v>
      </c>
      <c r="C86" s="232">
        <v>3185</v>
      </c>
      <c r="D86" s="232">
        <v>1157</v>
      </c>
      <c r="E86" s="232">
        <f t="shared" si="12"/>
        <v>4342</v>
      </c>
      <c r="F86" s="233">
        <f t="shared" si="13"/>
        <v>2.5076088776977586E-2</v>
      </c>
      <c r="G86" s="232">
        <v>9421</v>
      </c>
      <c r="H86" s="232">
        <v>467</v>
      </c>
      <c r="I86" s="232">
        <f t="shared" si="14"/>
        <v>9888</v>
      </c>
      <c r="J86" s="233">
        <f t="shared" si="15"/>
        <v>2.4560540689572946E-2</v>
      </c>
      <c r="K86" s="232">
        <f t="shared" si="11"/>
        <v>14230</v>
      </c>
    </row>
    <row r="87" spans="2:11" ht="12.75" customHeight="1" x14ac:dyDescent="0.2">
      <c r="B87" s="183" t="s">
        <v>445</v>
      </c>
      <c r="C87" s="232">
        <v>2850</v>
      </c>
      <c r="D87" s="232">
        <v>755</v>
      </c>
      <c r="E87" s="232">
        <f t="shared" si="12"/>
        <v>3605</v>
      </c>
      <c r="F87" s="233">
        <f t="shared" si="13"/>
        <v>2.0819737457624183E-2</v>
      </c>
      <c r="G87" s="232">
        <v>8947</v>
      </c>
      <c r="H87" s="232">
        <v>305</v>
      </c>
      <c r="I87" s="232">
        <f t="shared" si="14"/>
        <v>9252</v>
      </c>
      <c r="J87" s="233">
        <f t="shared" si="15"/>
        <v>2.2980797174345563E-2</v>
      </c>
      <c r="K87" s="232">
        <f t="shared" si="11"/>
        <v>12857</v>
      </c>
    </row>
    <row r="88" spans="2:11" ht="12.75" customHeight="1" x14ac:dyDescent="0.2">
      <c r="B88" s="183" t="s">
        <v>446</v>
      </c>
      <c r="C88" s="232">
        <v>8335</v>
      </c>
      <c r="D88" s="232">
        <v>2989</v>
      </c>
      <c r="E88" s="232">
        <f t="shared" si="12"/>
        <v>11324</v>
      </c>
      <c r="F88" s="233">
        <f t="shared" si="13"/>
        <v>6.5398809145668854E-2</v>
      </c>
      <c r="G88" s="232">
        <v>24820</v>
      </c>
      <c r="H88" s="232">
        <v>1180</v>
      </c>
      <c r="I88" s="232">
        <f t="shared" si="14"/>
        <v>26000</v>
      </c>
      <c r="J88" s="233">
        <f t="shared" si="15"/>
        <v>6.4580709742000059E-2</v>
      </c>
      <c r="K88" s="232">
        <f t="shared" si="11"/>
        <v>37324</v>
      </c>
    </row>
    <row r="89" spans="2:11" ht="12.75" customHeight="1" x14ac:dyDescent="0.2">
      <c r="B89" s="183" t="s">
        <v>447</v>
      </c>
      <c r="C89" s="232">
        <v>359</v>
      </c>
      <c r="D89" s="232">
        <v>94</v>
      </c>
      <c r="E89" s="232">
        <f t="shared" si="12"/>
        <v>453</v>
      </c>
      <c r="F89" s="233">
        <f t="shared" si="13"/>
        <v>2.6161833753963258E-3</v>
      </c>
      <c r="G89" s="232">
        <v>750</v>
      </c>
      <c r="H89" s="232">
        <v>25</v>
      </c>
      <c r="I89" s="232">
        <f t="shared" si="14"/>
        <v>775</v>
      </c>
      <c r="J89" s="233">
        <f t="shared" si="15"/>
        <v>1.9250019250019251E-3</v>
      </c>
      <c r="K89" s="232">
        <f t="shared" si="11"/>
        <v>1228</v>
      </c>
    </row>
    <row r="90" spans="2:11" ht="12.75" customHeight="1" x14ac:dyDescent="0.2">
      <c r="B90" s="183" t="s">
        <v>448</v>
      </c>
      <c r="C90" s="232">
        <v>1163</v>
      </c>
      <c r="D90" s="232">
        <v>582</v>
      </c>
      <c r="E90" s="232">
        <f t="shared" si="12"/>
        <v>1745</v>
      </c>
      <c r="F90" s="233">
        <f t="shared" si="13"/>
        <v>1.0077792472553176E-2</v>
      </c>
      <c r="G90" s="232">
        <v>2556</v>
      </c>
      <c r="H90" s="232">
        <v>169</v>
      </c>
      <c r="I90" s="232">
        <f t="shared" si="14"/>
        <v>2725</v>
      </c>
      <c r="J90" s="233">
        <f t="shared" si="15"/>
        <v>6.7685551556519296E-3</v>
      </c>
      <c r="K90" s="232">
        <f t="shared" si="11"/>
        <v>4470</v>
      </c>
    </row>
    <row r="91" spans="2:11" ht="12.75" customHeight="1" x14ac:dyDescent="0.2">
      <c r="B91" s="183" t="s">
        <v>449</v>
      </c>
      <c r="C91" s="232">
        <v>358</v>
      </c>
      <c r="D91" s="232">
        <v>110</v>
      </c>
      <c r="E91" s="232">
        <f t="shared" si="12"/>
        <v>468</v>
      </c>
      <c r="F91" s="233">
        <f t="shared" si="13"/>
        <v>2.7028119639856082E-3</v>
      </c>
      <c r="G91" s="232">
        <v>952</v>
      </c>
      <c r="H91" s="232">
        <v>55</v>
      </c>
      <c r="I91" s="232">
        <f t="shared" si="14"/>
        <v>1007</v>
      </c>
      <c r="J91" s="233">
        <f t="shared" si="15"/>
        <v>2.501260565776695E-3</v>
      </c>
      <c r="K91" s="232">
        <f t="shared" si="11"/>
        <v>1475</v>
      </c>
    </row>
    <row r="92" spans="2:11" ht="12.75" customHeight="1" x14ac:dyDescent="0.2">
      <c r="B92" s="183" t="s">
        <v>450</v>
      </c>
      <c r="C92" s="232">
        <v>1357</v>
      </c>
      <c r="D92" s="232">
        <v>429</v>
      </c>
      <c r="E92" s="232">
        <f t="shared" si="12"/>
        <v>1786</v>
      </c>
      <c r="F92" s="233">
        <f t="shared" si="13"/>
        <v>1.031457728136388E-2</v>
      </c>
      <c r="G92" s="232">
        <v>4648</v>
      </c>
      <c r="H92" s="232">
        <v>238</v>
      </c>
      <c r="I92" s="232">
        <f t="shared" si="14"/>
        <v>4886</v>
      </c>
      <c r="J92" s="233">
        <f t="shared" si="15"/>
        <v>1.2136205684592781E-2</v>
      </c>
      <c r="K92" s="232">
        <f t="shared" si="11"/>
        <v>6672</v>
      </c>
    </row>
    <row r="93" spans="2:11" ht="12.75" customHeight="1" x14ac:dyDescent="0.2">
      <c r="B93" s="183" t="s">
        <v>451</v>
      </c>
      <c r="C93" s="232">
        <v>353</v>
      </c>
      <c r="D93" s="232">
        <v>100</v>
      </c>
      <c r="E93" s="232">
        <f t="shared" si="12"/>
        <v>453</v>
      </c>
      <c r="F93" s="233">
        <f t="shared" si="13"/>
        <v>2.6161833753963258E-3</v>
      </c>
      <c r="G93" s="232">
        <v>1041</v>
      </c>
      <c r="H93" s="232">
        <v>61</v>
      </c>
      <c r="I93" s="232">
        <f t="shared" si="14"/>
        <v>1102</v>
      </c>
      <c r="J93" s="233">
        <f t="shared" si="15"/>
        <v>2.7372285436801564E-3</v>
      </c>
      <c r="K93" s="232">
        <f t="shared" si="11"/>
        <v>1555</v>
      </c>
    </row>
    <row r="94" spans="2:11" ht="12.75" customHeight="1" x14ac:dyDescent="0.2">
      <c r="B94" s="183" t="s">
        <v>452</v>
      </c>
      <c r="C94" s="232">
        <v>118</v>
      </c>
      <c r="D94" s="232">
        <v>44</v>
      </c>
      <c r="E94" s="232">
        <f t="shared" si="12"/>
        <v>162</v>
      </c>
      <c r="F94" s="233">
        <f t="shared" si="13"/>
        <v>9.3558875676424892E-4</v>
      </c>
      <c r="G94" s="232">
        <v>360</v>
      </c>
      <c r="H94" s="232">
        <v>12</v>
      </c>
      <c r="I94" s="232">
        <f t="shared" si="14"/>
        <v>372</v>
      </c>
      <c r="J94" s="233">
        <f t="shared" si="15"/>
        <v>9.2400092400092397E-4</v>
      </c>
      <c r="K94" s="232">
        <f t="shared" si="11"/>
        <v>534</v>
      </c>
    </row>
    <row r="95" spans="2:11" ht="12.75" customHeight="1" x14ac:dyDescent="0.2">
      <c r="B95" s="183" t="s">
        <v>453</v>
      </c>
      <c r="C95" s="232">
        <v>773</v>
      </c>
      <c r="D95" s="232">
        <v>176</v>
      </c>
      <c r="E95" s="232">
        <f t="shared" si="12"/>
        <v>949</v>
      </c>
      <c r="F95" s="233">
        <f t="shared" si="13"/>
        <v>5.4807020380819279E-3</v>
      </c>
      <c r="G95" s="232">
        <v>1853</v>
      </c>
      <c r="H95" s="232">
        <v>88</v>
      </c>
      <c r="I95" s="232">
        <f t="shared" si="14"/>
        <v>1941</v>
      </c>
      <c r="J95" s="233">
        <f t="shared" si="15"/>
        <v>4.821198369585466E-3</v>
      </c>
      <c r="K95" s="232">
        <f t="shared" si="11"/>
        <v>2890</v>
      </c>
    </row>
    <row r="96" spans="2:11" ht="12.75" customHeight="1" x14ac:dyDescent="0.2">
      <c r="B96" s="183" t="s">
        <v>454</v>
      </c>
      <c r="C96" s="232">
        <v>323</v>
      </c>
      <c r="D96" s="232">
        <v>80</v>
      </c>
      <c r="E96" s="232">
        <f t="shared" si="12"/>
        <v>403</v>
      </c>
      <c r="F96" s="233">
        <f t="shared" si="13"/>
        <v>2.3274214134320513E-3</v>
      </c>
      <c r="G96" s="232">
        <v>565</v>
      </c>
      <c r="H96" s="232">
        <v>35</v>
      </c>
      <c r="I96" s="232">
        <f t="shared" si="14"/>
        <v>600</v>
      </c>
      <c r="J96" s="233">
        <f t="shared" si="15"/>
        <v>1.4903240709692323E-3</v>
      </c>
      <c r="K96" s="232">
        <f t="shared" si="11"/>
        <v>1003</v>
      </c>
    </row>
    <row r="97" spans="2:11" ht="12.75" customHeight="1" x14ac:dyDescent="0.2">
      <c r="B97" s="183" t="s">
        <v>455</v>
      </c>
      <c r="C97" s="232">
        <v>782</v>
      </c>
      <c r="D97" s="232">
        <v>231</v>
      </c>
      <c r="E97" s="232">
        <f t="shared" si="12"/>
        <v>1013</v>
      </c>
      <c r="F97" s="233">
        <f t="shared" si="13"/>
        <v>5.8503173493961984E-3</v>
      </c>
      <c r="G97" s="232">
        <v>1984</v>
      </c>
      <c r="H97" s="232">
        <v>84</v>
      </c>
      <c r="I97" s="232">
        <f t="shared" si="14"/>
        <v>2068</v>
      </c>
      <c r="J97" s="233">
        <f t="shared" si="15"/>
        <v>5.1366502979406205E-3</v>
      </c>
      <c r="K97" s="232">
        <f t="shared" si="11"/>
        <v>3081</v>
      </c>
    </row>
    <row r="98" spans="2:11" ht="12.75" customHeight="1" x14ac:dyDescent="0.2">
      <c r="B98" s="183" t="s">
        <v>456</v>
      </c>
      <c r="C98" s="232">
        <v>993</v>
      </c>
      <c r="D98" s="232">
        <v>312</v>
      </c>
      <c r="E98" s="232">
        <f t="shared" si="12"/>
        <v>1305</v>
      </c>
      <c r="F98" s="233">
        <f t="shared" si="13"/>
        <v>7.536687207267561E-3</v>
      </c>
      <c r="G98" s="232">
        <v>3236</v>
      </c>
      <c r="H98" s="232">
        <v>137</v>
      </c>
      <c r="I98" s="232">
        <f t="shared" si="14"/>
        <v>3373</v>
      </c>
      <c r="J98" s="233">
        <f t="shared" si="15"/>
        <v>8.3781051522987E-3</v>
      </c>
      <c r="K98" s="232">
        <f t="shared" si="11"/>
        <v>4678</v>
      </c>
    </row>
    <row r="99" spans="2:11" ht="12.75" customHeight="1" x14ac:dyDescent="0.2">
      <c r="B99" s="183" t="s">
        <v>457</v>
      </c>
      <c r="C99" s="232">
        <v>1610</v>
      </c>
      <c r="D99" s="232">
        <v>480</v>
      </c>
      <c r="E99" s="232">
        <f t="shared" si="12"/>
        <v>2090</v>
      </c>
      <c r="F99" s="233">
        <f t="shared" si="13"/>
        <v>1.2070250010106668E-2</v>
      </c>
      <c r="G99" s="232">
        <v>5482</v>
      </c>
      <c r="H99" s="232">
        <v>244</v>
      </c>
      <c r="I99" s="232">
        <f t="shared" si="14"/>
        <v>5726</v>
      </c>
      <c r="J99" s="233">
        <f t="shared" si="15"/>
        <v>1.4222659383949706E-2</v>
      </c>
      <c r="K99" s="232">
        <f t="shared" si="11"/>
        <v>7816</v>
      </c>
    </row>
    <row r="100" spans="2:11" ht="12.75" customHeight="1" x14ac:dyDescent="0.2">
      <c r="B100" s="183" t="s">
        <v>458</v>
      </c>
      <c r="C100" s="232">
        <v>2024</v>
      </c>
      <c r="D100" s="232">
        <v>875</v>
      </c>
      <c r="E100" s="232">
        <f t="shared" si="12"/>
        <v>2899</v>
      </c>
      <c r="F100" s="233">
        <f t="shared" si="13"/>
        <v>1.6742418554688627E-2</v>
      </c>
      <c r="G100" s="232">
        <v>5742</v>
      </c>
      <c r="H100" s="232">
        <v>396</v>
      </c>
      <c r="I100" s="232">
        <f t="shared" si="14"/>
        <v>6138</v>
      </c>
      <c r="J100" s="233">
        <f t="shared" si="15"/>
        <v>1.5246015246015246E-2</v>
      </c>
      <c r="K100" s="232">
        <f t="shared" si="11"/>
        <v>9037</v>
      </c>
    </row>
    <row r="101" spans="2:11" ht="12.75" customHeight="1" x14ac:dyDescent="0.2">
      <c r="B101" s="183" t="s">
        <v>459</v>
      </c>
      <c r="C101" s="232">
        <v>3849</v>
      </c>
      <c r="D101" s="232">
        <v>1325</v>
      </c>
      <c r="E101" s="232">
        <f t="shared" si="12"/>
        <v>5174</v>
      </c>
      <c r="F101" s="233">
        <f t="shared" si="13"/>
        <v>2.9881087824063114E-2</v>
      </c>
      <c r="G101" s="232">
        <v>11607</v>
      </c>
      <c r="H101" s="232">
        <v>580</v>
      </c>
      <c r="I101" s="232">
        <f t="shared" si="14"/>
        <v>12187</v>
      </c>
      <c r="J101" s="233">
        <f t="shared" si="15"/>
        <v>3.0270965754836721E-2</v>
      </c>
      <c r="K101" s="232">
        <f t="shared" si="11"/>
        <v>17361</v>
      </c>
    </row>
    <row r="102" spans="2:11" ht="12.75" customHeight="1" x14ac:dyDescent="0.2">
      <c r="B102" s="183" t="s">
        <v>460</v>
      </c>
      <c r="C102" s="232">
        <v>4046</v>
      </c>
      <c r="D102" s="232">
        <v>936</v>
      </c>
      <c r="E102" s="232">
        <f t="shared" si="12"/>
        <v>4982</v>
      </c>
      <c r="F102" s="233">
        <f t="shared" si="13"/>
        <v>2.8772241890120297E-2</v>
      </c>
      <c r="G102" s="232">
        <v>11539</v>
      </c>
      <c r="H102" s="232">
        <v>452</v>
      </c>
      <c r="I102" s="232">
        <f t="shared" si="14"/>
        <v>11991</v>
      </c>
      <c r="J102" s="233">
        <f t="shared" si="15"/>
        <v>2.9784126558320106E-2</v>
      </c>
      <c r="K102" s="232">
        <f t="shared" si="11"/>
        <v>16973</v>
      </c>
    </row>
    <row r="103" spans="2:11" ht="12.75" customHeight="1" x14ac:dyDescent="0.2">
      <c r="B103" s="183" t="s">
        <v>461</v>
      </c>
      <c r="C103" s="232">
        <v>4087</v>
      </c>
      <c r="D103" s="232">
        <v>1132</v>
      </c>
      <c r="E103" s="232">
        <f t="shared" si="12"/>
        <v>5219</v>
      </c>
      <c r="F103" s="233">
        <f t="shared" si="13"/>
        <v>3.014097358983096E-2</v>
      </c>
      <c r="G103" s="232">
        <v>11817</v>
      </c>
      <c r="H103" s="232">
        <v>497</v>
      </c>
      <c r="I103" s="232">
        <f t="shared" si="14"/>
        <v>12314</v>
      </c>
      <c r="J103" s="233">
        <f t="shared" si="15"/>
        <v>3.0586417683191876E-2</v>
      </c>
      <c r="K103" s="232">
        <f t="shared" si="11"/>
        <v>17533</v>
      </c>
    </row>
    <row r="104" spans="2:11" ht="12.75" customHeight="1" x14ac:dyDescent="0.2">
      <c r="B104" s="183" t="s">
        <v>462</v>
      </c>
      <c r="C104" s="232">
        <v>1610</v>
      </c>
      <c r="D104" s="232">
        <v>760</v>
      </c>
      <c r="E104" s="232">
        <f t="shared" si="12"/>
        <v>2370</v>
      </c>
      <c r="F104" s="233">
        <f t="shared" si="13"/>
        <v>1.3687316997106605E-2</v>
      </c>
      <c r="G104" s="232">
        <v>4378</v>
      </c>
      <c r="H104" s="232">
        <v>292</v>
      </c>
      <c r="I104" s="232">
        <f t="shared" si="14"/>
        <v>4670</v>
      </c>
      <c r="J104" s="233">
        <f t="shared" si="15"/>
        <v>1.1599689019043858E-2</v>
      </c>
      <c r="K104" s="232">
        <f t="shared" si="11"/>
        <v>7040</v>
      </c>
    </row>
    <row r="105" spans="2:11" ht="12.75" customHeight="1" x14ac:dyDescent="0.2">
      <c r="B105" s="183" t="s">
        <v>463</v>
      </c>
      <c r="C105" s="232">
        <v>2510</v>
      </c>
      <c r="D105" s="232">
        <v>476</v>
      </c>
      <c r="E105" s="232">
        <f t="shared" si="12"/>
        <v>2986</v>
      </c>
      <c r="F105" s="233">
        <f t="shared" si="13"/>
        <v>1.7244864368506467E-2</v>
      </c>
      <c r="G105" s="232">
        <v>6442</v>
      </c>
      <c r="H105" s="232">
        <v>202</v>
      </c>
      <c r="I105" s="232">
        <f t="shared" si="14"/>
        <v>6644</v>
      </c>
      <c r="J105" s="233">
        <f t="shared" si="15"/>
        <v>1.6502855212532631E-2</v>
      </c>
      <c r="K105" s="232">
        <f t="shared" si="11"/>
        <v>9630</v>
      </c>
    </row>
    <row r="106" spans="2:11" ht="12.75" customHeight="1" x14ac:dyDescent="0.2">
      <c r="B106" s="183" t="s">
        <v>464</v>
      </c>
      <c r="C106" s="232">
        <v>3038</v>
      </c>
      <c r="D106" s="232">
        <v>828</v>
      </c>
      <c r="E106" s="232">
        <f t="shared" si="12"/>
        <v>3866</v>
      </c>
      <c r="F106" s="233">
        <f t="shared" si="13"/>
        <v>2.2327074899077693E-2</v>
      </c>
      <c r="G106" s="232">
        <v>7787</v>
      </c>
      <c r="H106" s="232">
        <v>313</v>
      </c>
      <c r="I106" s="232">
        <f t="shared" si="14"/>
        <v>8100</v>
      </c>
      <c r="J106" s="233">
        <f t="shared" si="15"/>
        <v>2.0119374958084635E-2</v>
      </c>
      <c r="K106" s="232">
        <f t="shared" si="11"/>
        <v>11966</v>
      </c>
    </row>
    <row r="107" spans="2:11" ht="12.75" customHeight="1" x14ac:dyDescent="0.2">
      <c r="B107" s="183" t="s">
        <v>465</v>
      </c>
      <c r="C107" s="232">
        <v>3080</v>
      </c>
      <c r="D107" s="232">
        <v>1005</v>
      </c>
      <c r="E107" s="232">
        <f t="shared" si="12"/>
        <v>4085</v>
      </c>
      <c r="F107" s="233">
        <f t="shared" si="13"/>
        <v>2.3591852292481216E-2</v>
      </c>
      <c r="G107" s="232">
        <v>8771</v>
      </c>
      <c r="H107" s="232">
        <v>428</v>
      </c>
      <c r="I107" s="232">
        <f t="shared" si="14"/>
        <v>9199</v>
      </c>
      <c r="J107" s="233">
        <f t="shared" si="15"/>
        <v>2.2849151881409947E-2</v>
      </c>
      <c r="K107" s="232">
        <f t="shared" si="11"/>
        <v>13284</v>
      </c>
    </row>
    <row r="108" spans="2:11" ht="12.75" customHeight="1" x14ac:dyDescent="0.2">
      <c r="B108" s="183" t="s">
        <v>466</v>
      </c>
      <c r="C108" s="232">
        <v>2963</v>
      </c>
      <c r="D108" s="232">
        <v>1090</v>
      </c>
      <c r="E108" s="232">
        <f t="shared" si="12"/>
        <v>4053</v>
      </c>
      <c r="F108" s="233">
        <f t="shared" si="13"/>
        <v>2.3407044636824081E-2</v>
      </c>
      <c r="G108" s="232">
        <v>8044</v>
      </c>
      <c r="H108" s="232">
        <v>398</v>
      </c>
      <c r="I108" s="232">
        <f t="shared" si="14"/>
        <v>8442</v>
      </c>
      <c r="J108" s="233">
        <f t="shared" si="15"/>
        <v>2.0968859678537097E-2</v>
      </c>
      <c r="K108" s="232">
        <f t="shared" si="11"/>
        <v>12495</v>
      </c>
    </row>
    <row r="109" spans="2:11" ht="12.75" customHeight="1" x14ac:dyDescent="0.2">
      <c r="B109" s="183" t="s">
        <v>467</v>
      </c>
      <c r="C109" s="232">
        <v>422</v>
      </c>
      <c r="D109" s="232">
        <v>135</v>
      </c>
      <c r="E109" s="232">
        <f t="shared" si="12"/>
        <v>557</v>
      </c>
      <c r="F109" s="233">
        <f t="shared" si="13"/>
        <v>3.2168082562820167E-3</v>
      </c>
      <c r="G109" s="232">
        <v>1096</v>
      </c>
      <c r="H109" s="232">
        <v>51</v>
      </c>
      <c r="I109" s="232">
        <f t="shared" si="14"/>
        <v>1147</v>
      </c>
      <c r="J109" s="233">
        <f t="shared" si="15"/>
        <v>2.8490028490028491E-3</v>
      </c>
      <c r="K109" s="232">
        <f t="shared" si="11"/>
        <v>1704</v>
      </c>
    </row>
    <row r="110" spans="2:11" ht="12.75" customHeight="1" x14ac:dyDescent="0.2">
      <c r="B110" s="183" t="s">
        <v>468</v>
      </c>
      <c r="C110" s="232">
        <v>1142</v>
      </c>
      <c r="D110" s="232">
        <v>400</v>
      </c>
      <c r="E110" s="232">
        <f t="shared" si="12"/>
        <v>1542</v>
      </c>
      <c r="F110" s="233">
        <f t="shared" si="13"/>
        <v>8.9054189069782217E-3</v>
      </c>
      <c r="G110" s="232">
        <v>3531</v>
      </c>
      <c r="H110" s="232">
        <v>161</v>
      </c>
      <c r="I110" s="232">
        <f t="shared" si="14"/>
        <v>3692</v>
      </c>
      <c r="J110" s="233">
        <f t="shared" si="15"/>
        <v>9.1704607833640091E-3</v>
      </c>
      <c r="K110" s="232">
        <f t="shared" si="11"/>
        <v>5234</v>
      </c>
    </row>
    <row r="111" spans="2:11" ht="12.75" customHeight="1" x14ac:dyDescent="0.2">
      <c r="B111" s="183" t="s">
        <v>469</v>
      </c>
      <c r="C111" s="232">
        <v>5546</v>
      </c>
      <c r="D111" s="232">
        <v>2017</v>
      </c>
      <c r="E111" s="232">
        <f t="shared" si="12"/>
        <v>7563</v>
      </c>
      <c r="F111" s="233">
        <f t="shared" si="13"/>
        <v>4.3678134366716144E-2</v>
      </c>
      <c r="G111" s="232">
        <v>15149</v>
      </c>
      <c r="H111" s="232">
        <v>960</v>
      </c>
      <c r="I111" s="232">
        <f t="shared" si="14"/>
        <v>16109</v>
      </c>
      <c r="J111" s="233">
        <f t="shared" si="15"/>
        <v>4.001271743207227E-2</v>
      </c>
      <c r="K111" s="232">
        <f t="shared" si="11"/>
        <v>23672</v>
      </c>
    </row>
    <row r="112" spans="2:11" ht="12.75" customHeight="1" x14ac:dyDescent="0.2">
      <c r="B112" s="183" t="s">
        <v>470</v>
      </c>
      <c r="C112" s="232">
        <v>3634</v>
      </c>
      <c r="D112" s="232">
        <v>999</v>
      </c>
      <c r="E112" s="232">
        <f t="shared" si="12"/>
        <v>4633</v>
      </c>
      <c r="F112" s="233">
        <f t="shared" si="13"/>
        <v>2.6756683395609663E-2</v>
      </c>
      <c r="G112" s="232">
        <v>10460</v>
      </c>
      <c r="H112" s="232">
        <v>443</v>
      </c>
      <c r="I112" s="232">
        <f t="shared" si="14"/>
        <v>10903</v>
      </c>
      <c r="J112" s="233">
        <f t="shared" si="15"/>
        <v>2.7081672242962564E-2</v>
      </c>
      <c r="K112" s="232">
        <f t="shared" si="11"/>
        <v>15536</v>
      </c>
    </row>
    <row r="113" spans="2:11" ht="12.75" customHeight="1" x14ac:dyDescent="0.2">
      <c r="B113" s="183" t="s">
        <v>471</v>
      </c>
      <c r="C113" s="232">
        <v>3865</v>
      </c>
      <c r="D113" s="232">
        <v>1573</v>
      </c>
      <c r="E113" s="232">
        <f t="shared" si="12"/>
        <v>5438</v>
      </c>
      <c r="F113" s="233">
        <f t="shared" si="13"/>
        <v>3.1405750983234483E-2</v>
      </c>
      <c r="G113" s="232">
        <v>12298</v>
      </c>
      <c r="H113" s="232">
        <v>666</v>
      </c>
      <c r="I113" s="232">
        <f t="shared" si="14"/>
        <v>12964</v>
      </c>
      <c r="J113" s="233">
        <f t="shared" si="15"/>
        <v>3.2200935426741878E-2</v>
      </c>
      <c r="K113" s="232">
        <f t="shared" si="11"/>
        <v>18402</v>
      </c>
    </row>
    <row r="114" spans="2:11" ht="12.75" customHeight="1" x14ac:dyDescent="0.2">
      <c r="B114" s="183" t="s">
        <v>472</v>
      </c>
      <c r="C114" s="232">
        <v>8219</v>
      </c>
      <c r="D114" s="232">
        <v>2499</v>
      </c>
      <c r="E114" s="232">
        <f t="shared" si="12"/>
        <v>10718</v>
      </c>
      <c r="F114" s="233">
        <f t="shared" si="13"/>
        <v>6.1899014166661853E-2</v>
      </c>
      <c r="G114" s="232">
        <v>25489</v>
      </c>
      <c r="H114" s="232">
        <v>1007</v>
      </c>
      <c r="I114" s="232">
        <f t="shared" si="14"/>
        <v>26496</v>
      </c>
      <c r="J114" s="233">
        <f t="shared" si="15"/>
        <v>6.5812710974001293E-2</v>
      </c>
      <c r="K114" s="232">
        <f t="shared" si="11"/>
        <v>37214</v>
      </c>
    </row>
    <row r="115" spans="2:11" ht="12.75" customHeight="1" x14ac:dyDescent="0.2">
      <c r="B115" s="183" t="s">
        <v>473</v>
      </c>
      <c r="C115" s="232">
        <v>1201</v>
      </c>
      <c r="D115" s="232">
        <v>393</v>
      </c>
      <c r="E115" s="232">
        <f t="shared" si="12"/>
        <v>1594</v>
      </c>
      <c r="F115" s="233">
        <f t="shared" si="13"/>
        <v>9.2057313474210676E-3</v>
      </c>
      <c r="G115" s="232">
        <v>4122</v>
      </c>
      <c r="H115" s="232">
        <v>188</v>
      </c>
      <c r="I115" s="232">
        <f t="shared" si="14"/>
        <v>4310</v>
      </c>
      <c r="J115" s="233">
        <f t="shared" si="15"/>
        <v>1.0705494576462318E-2</v>
      </c>
      <c r="K115" s="232">
        <f t="shared" si="11"/>
        <v>5904</v>
      </c>
    </row>
    <row r="116" spans="2:11" ht="12.75" customHeight="1" x14ac:dyDescent="0.2">
      <c r="B116" s="183" t="s">
        <v>474</v>
      </c>
      <c r="C116" s="232">
        <v>572</v>
      </c>
      <c r="D116" s="232">
        <v>198</v>
      </c>
      <c r="E116" s="232">
        <f t="shared" si="12"/>
        <v>770</v>
      </c>
      <c r="F116" s="233">
        <f t="shared" si="13"/>
        <v>4.446934214249825E-3</v>
      </c>
      <c r="G116" s="232">
        <v>2227</v>
      </c>
      <c r="H116" s="232">
        <v>124</v>
      </c>
      <c r="I116" s="232">
        <f t="shared" si="14"/>
        <v>2351</v>
      </c>
      <c r="J116" s="233">
        <f t="shared" si="15"/>
        <v>5.8395864847477748E-3</v>
      </c>
      <c r="K116" s="232">
        <f t="shared" si="11"/>
        <v>3121</v>
      </c>
    </row>
    <row r="117" spans="2:11" ht="12.75" customHeight="1" x14ac:dyDescent="0.2">
      <c r="B117" s="183" t="s">
        <v>475</v>
      </c>
      <c r="C117" s="232">
        <v>2928</v>
      </c>
      <c r="D117" s="232">
        <v>829</v>
      </c>
      <c r="E117" s="232">
        <f t="shared" si="12"/>
        <v>3757</v>
      </c>
      <c r="F117" s="233">
        <f t="shared" si="13"/>
        <v>2.1697573821995577E-2</v>
      </c>
      <c r="G117" s="232">
        <v>8062</v>
      </c>
      <c r="H117" s="232">
        <v>441</v>
      </c>
      <c r="I117" s="232">
        <f t="shared" si="14"/>
        <v>8503</v>
      </c>
      <c r="J117" s="233">
        <f t="shared" si="15"/>
        <v>2.1120375959085638E-2</v>
      </c>
      <c r="K117" s="232">
        <f t="shared" si="11"/>
        <v>12260</v>
      </c>
    </row>
    <row r="118" spans="2:11" ht="12.75" customHeight="1" x14ac:dyDescent="0.2">
      <c r="B118" s="183" t="s">
        <v>476</v>
      </c>
      <c r="C118" s="232">
        <v>272</v>
      </c>
      <c r="D118" s="232">
        <v>95</v>
      </c>
      <c r="E118" s="232">
        <f t="shared" si="12"/>
        <v>367</v>
      </c>
      <c r="F118" s="233">
        <f t="shared" si="13"/>
        <v>2.1195128008177737E-3</v>
      </c>
      <c r="G118" s="232">
        <v>779</v>
      </c>
      <c r="H118" s="232">
        <v>48</v>
      </c>
      <c r="I118" s="232">
        <f t="shared" si="14"/>
        <v>827</v>
      </c>
      <c r="J118" s="233">
        <f t="shared" si="15"/>
        <v>2.0541633444859249E-3</v>
      </c>
      <c r="K118" s="232">
        <f t="shared" si="11"/>
        <v>1194</v>
      </c>
    </row>
    <row r="119" spans="2:11" ht="12.75" customHeight="1" x14ac:dyDescent="0.2">
      <c r="B119" s="183" t="s">
        <v>477</v>
      </c>
      <c r="C119" s="232">
        <v>1582</v>
      </c>
      <c r="D119" s="232">
        <v>219</v>
      </c>
      <c r="E119" s="232">
        <f t="shared" si="12"/>
        <v>1801</v>
      </c>
      <c r="F119" s="233">
        <f t="shared" si="13"/>
        <v>1.0401205869953163E-2</v>
      </c>
      <c r="G119" s="232">
        <v>3928</v>
      </c>
      <c r="H119" s="232">
        <v>100</v>
      </c>
      <c r="I119" s="232">
        <f t="shared" si="14"/>
        <v>4028</v>
      </c>
      <c r="J119" s="233">
        <f t="shared" si="15"/>
        <v>1.000504226310678E-2</v>
      </c>
      <c r="K119" s="232">
        <f t="shared" si="11"/>
        <v>5829</v>
      </c>
    </row>
    <row r="120" spans="2:11" ht="12.75" customHeight="1" x14ac:dyDescent="0.2">
      <c r="B120" s="183" t="s">
        <v>478</v>
      </c>
      <c r="C120" s="232">
        <v>614</v>
      </c>
      <c r="D120" s="232">
        <v>90</v>
      </c>
      <c r="E120" s="232">
        <f t="shared" si="12"/>
        <v>704</v>
      </c>
      <c r="F120" s="233">
        <f t="shared" si="13"/>
        <v>4.0657684244569834E-3</v>
      </c>
      <c r="G120" s="232">
        <v>1200</v>
      </c>
      <c r="H120" s="232">
        <v>45</v>
      </c>
      <c r="I120" s="232">
        <f t="shared" si="14"/>
        <v>1245</v>
      </c>
      <c r="J120" s="233">
        <f t="shared" si="15"/>
        <v>3.092422447261157E-3</v>
      </c>
      <c r="K120" s="232">
        <f t="shared" si="11"/>
        <v>1949</v>
      </c>
    </row>
    <row r="121" spans="2:11" ht="12.75" customHeight="1" x14ac:dyDescent="0.2">
      <c r="B121" s="183" t="s">
        <v>479</v>
      </c>
      <c r="C121" s="232">
        <v>3254</v>
      </c>
      <c r="D121" s="232">
        <v>554</v>
      </c>
      <c r="E121" s="232">
        <f t="shared" si="12"/>
        <v>3808</v>
      </c>
      <c r="F121" s="233">
        <f t="shared" si="13"/>
        <v>2.1992111023199135E-2</v>
      </c>
      <c r="G121" s="232">
        <v>10364</v>
      </c>
      <c r="H121" s="232">
        <v>309</v>
      </c>
      <c r="I121" s="232">
        <f t="shared" si="14"/>
        <v>10673</v>
      </c>
      <c r="J121" s="233">
        <f t="shared" si="15"/>
        <v>2.6510381349091026E-2</v>
      </c>
      <c r="K121" s="232">
        <f t="shared" si="11"/>
        <v>14481</v>
      </c>
    </row>
    <row r="122" spans="2:11" ht="12.75" customHeight="1" x14ac:dyDescent="0.2">
      <c r="B122" s="183" t="s">
        <v>480</v>
      </c>
      <c r="C122" s="232">
        <v>1299</v>
      </c>
      <c r="D122" s="232">
        <v>260</v>
      </c>
      <c r="E122" s="232">
        <f t="shared" si="12"/>
        <v>1559</v>
      </c>
      <c r="F122" s="233">
        <f t="shared" si="13"/>
        <v>9.003597974046075E-3</v>
      </c>
      <c r="G122" s="232">
        <v>3794</v>
      </c>
      <c r="H122" s="232">
        <v>131</v>
      </c>
      <c r="I122" s="232">
        <f t="shared" si="14"/>
        <v>3925</v>
      </c>
      <c r="J122" s="233">
        <f t="shared" si="15"/>
        <v>9.7492032975903947E-3</v>
      </c>
      <c r="K122" s="232">
        <f t="shared" si="11"/>
        <v>5484</v>
      </c>
    </row>
    <row r="123" spans="2:11" ht="12.75" customHeight="1" x14ac:dyDescent="0.2">
      <c r="B123" s="183" t="s">
        <v>481</v>
      </c>
      <c r="C123" s="232">
        <v>7715</v>
      </c>
      <c r="D123" s="232">
        <v>1807</v>
      </c>
      <c r="E123" s="232">
        <f t="shared" si="12"/>
        <v>9522</v>
      </c>
      <c r="F123" s="233">
        <f t="shared" si="13"/>
        <v>5.4991828036476412E-2</v>
      </c>
      <c r="G123" s="232">
        <v>21968</v>
      </c>
      <c r="H123" s="232">
        <v>775</v>
      </c>
      <c r="I123" s="232">
        <f t="shared" si="14"/>
        <v>22743</v>
      </c>
      <c r="J123" s="233">
        <f t="shared" si="15"/>
        <v>5.6490733910088749E-2</v>
      </c>
      <c r="K123" s="232">
        <f t="shared" si="11"/>
        <v>32265</v>
      </c>
    </row>
    <row r="124" spans="2:11" ht="12.75" customHeight="1" x14ac:dyDescent="0.2">
      <c r="B124" s="183" t="s">
        <v>66</v>
      </c>
      <c r="C124" s="232">
        <f t="shared" ref="C124:H124" si="16">SUM(C72:C123)</f>
        <v>133225</v>
      </c>
      <c r="D124" s="232">
        <f t="shared" si="16"/>
        <v>39928</v>
      </c>
      <c r="E124" s="234">
        <f t="shared" ref="E124" si="17">C124+D124</f>
        <v>173153</v>
      </c>
      <c r="F124" s="235">
        <f t="shared" ref="F124" si="18">E124/$E$124</f>
        <v>1</v>
      </c>
      <c r="G124" s="232">
        <f t="shared" si="16"/>
        <v>385440</v>
      </c>
      <c r="H124" s="232">
        <f t="shared" si="16"/>
        <v>17157</v>
      </c>
      <c r="I124" s="234">
        <f t="shared" ref="I124" si="19">G124+H124</f>
        <v>402597</v>
      </c>
      <c r="J124" s="235">
        <f t="shared" ref="J124" si="20">I124/$I$124</f>
        <v>1</v>
      </c>
      <c r="K124" s="234">
        <f t="shared" ref="K124:K125" si="21">E124+I124</f>
        <v>575750</v>
      </c>
    </row>
    <row r="125" spans="2:11" ht="24" x14ac:dyDescent="0.2">
      <c r="B125" s="195" t="s">
        <v>84</v>
      </c>
      <c r="C125" s="196">
        <f>+C124/$K$124</f>
        <v>0.23139383412939643</v>
      </c>
      <c r="D125" s="196">
        <f>+D124/$K$124</f>
        <v>6.9349544072948327E-2</v>
      </c>
      <c r="E125" s="197">
        <f>C125+D125</f>
        <v>0.30074337820234476</v>
      </c>
      <c r="F125" s="196"/>
      <c r="G125" s="196">
        <f>+G124/$K$124</f>
        <v>0.66945722970039079</v>
      </c>
      <c r="H125" s="196">
        <f>+H124/$K$124</f>
        <v>2.9799392097264437E-2</v>
      </c>
      <c r="I125" s="197">
        <f>G125+H125</f>
        <v>0.69925662179765524</v>
      </c>
      <c r="J125" s="196"/>
      <c r="K125" s="196">
        <f t="shared" si="21"/>
        <v>1</v>
      </c>
    </row>
    <row r="126" spans="2:11" x14ac:dyDescent="0.2">
      <c r="B126" s="188" t="s">
        <v>149</v>
      </c>
    </row>
    <row r="127" spans="2:11" x14ac:dyDescent="0.2">
      <c r="B127" s="188" t="s">
        <v>150</v>
      </c>
    </row>
  </sheetData>
  <mergeCells count="10">
    <mergeCell ref="B70:B71"/>
    <mergeCell ref="C70:K70"/>
    <mergeCell ref="B8:K8"/>
    <mergeCell ref="B9:B10"/>
    <mergeCell ref="C9:K9"/>
    <mergeCell ref="B6:K6"/>
    <mergeCell ref="B5:K5"/>
    <mergeCell ref="B67:K67"/>
    <mergeCell ref="B66:K66"/>
    <mergeCell ref="B69:K69"/>
  </mergeCells>
  <hyperlinks>
    <hyperlink ref="M5" location="'Índice Pensiones Solidarias'!A1" display="Volver Sistema de Pensiones Solidadias"/>
  </hyperlinks>
  <pageMargins left="0.74803149606299213" right="0.74803149606299213" top="0.98425196850393704" bottom="0.98425196850393704" header="0" footer="0"/>
  <pageSetup scale="74" fitToHeight="2" orientation="portrait" r:id="rId1"/>
  <headerFooter alignWithMargins="0"/>
  <rowBreaks count="1" manualBreakCount="1">
    <brk id="69" min="1"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3"/>
  <sheetViews>
    <sheetView showGridLines="0" workbookViewId="0">
      <selection activeCell="M17" sqref="M17"/>
    </sheetView>
  </sheetViews>
  <sheetFormatPr baseColWidth="10" defaultRowHeight="15" x14ac:dyDescent="0.25"/>
  <cols>
    <col min="1" max="1" width="6" customWidth="1"/>
  </cols>
  <sheetData>
    <row r="2" spans="1:14" x14ac:dyDescent="0.25">
      <c r="A2" s="217" t="s">
        <v>121</v>
      </c>
    </row>
    <row r="3" spans="1:14" x14ac:dyDescent="0.25">
      <c r="A3" s="217" t="s">
        <v>122</v>
      </c>
    </row>
    <row r="5" spans="1:14" x14ac:dyDescent="0.25">
      <c r="B5" s="385" t="s">
        <v>595</v>
      </c>
      <c r="C5" s="373"/>
      <c r="D5" s="373"/>
      <c r="N5" s="405" t="s">
        <v>603</v>
      </c>
    </row>
    <row r="7" spans="1:14" x14ac:dyDescent="0.25">
      <c r="B7" s="387" t="s">
        <v>144</v>
      </c>
      <c r="C7" s="388"/>
      <c r="D7" s="388"/>
      <c r="E7" s="388"/>
      <c r="F7" s="388"/>
      <c r="G7" s="388"/>
      <c r="H7" s="388"/>
      <c r="I7" s="388"/>
      <c r="J7" s="388"/>
      <c r="K7" s="388"/>
      <c r="L7" s="388"/>
      <c r="M7" s="388"/>
      <c r="N7" s="389"/>
    </row>
    <row r="8" spans="1:14" ht="27" customHeight="1" x14ac:dyDescent="0.25">
      <c r="B8" s="456" t="s">
        <v>621</v>
      </c>
      <c r="C8" s="457"/>
      <c r="D8" s="457"/>
      <c r="E8" s="457"/>
      <c r="F8" s="457"/>
      <c r="G8" s="457"/>
      <c r="H8" s="457"/>
      <c r="I8" s="457"/>
      <c r="J8" s="457"/>
      <c r="K8" s="457"/>
      <c r="L8" s="457"/>
      <c r="M8" s="457"/>
      <c r="N8" s="458"/>
    </row>
    <row r="10" spans="1:14" x14ac:dyDescent="0.25">
      <c r="B10" s="396" t="s">
        <v>548</v>
      </c>
    </row>
    <row r="11" spans="1:14" x14ac:dyDescent="0.25">
      <c r="B11" s="393" t="s">
        <v>622</v>
      </c>
    </row>
    <row r="12" spans="1:14" x14ac:dyDescent="0.25">
      <c r="B12" s="393" t="s">
        <v>623</v>
      </c>
    </row>
    <row r="13" spans="1:14" x14ac:dyDescent="0.25">
      <c r="B13" s="393" t="s">
        <v>624</v>
      </c>
    </row>
  </sheetData>
  <mergeCells count="1">
    <mergeCell ref="B8:N8"/>
  </mergeCells>
  <hyperlinks>
    <hyperlink ref="B11" location="'Concesiones Mensuales BxH'!A1" display="Concesiones de Bono por Hijo a nivel nacional, por mes, desde Agosto 2009 a marzo 2018"/>
    <hyperlink ref="B12" location="'Solicitudes y Rechazos BxH'!A1" display="Solicitudes, Rechazos y concesiones a nivel nacional, por mes, desde Agosto 2009 a marzo 2018"/>
    <hyperlink ref="B13" location="'Concesiones Mensuales Regional'!A1" display="Concesiones de Bono por Hijo a nivel regional en el mes de marzo de 2018"/>
    <hyperlink ref="N5" location="Índice!A1" display="Volver"/>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89"/>
  <sheetViews>
    <sheetView showGridLines="0" zoomScaleNormal="100" workbookViewId="0"/>
  </sheetViews>
  <sheetFormatPr baseColWidth="10" defaultRowHeight="12" x14ac:dyDescent="0.2"/>
  <cols>
    <col min="1" max="1" width="6" style="188" customWidth="1"/>
    <col min="2" max="2" width="12.5703125" style="188" customWidth="1"/>
    <col min="3" max="11" width="11.42578125" style="188"/>
    <col min="12" max="12" width="15.7109375" style="218" customWidth="1"/>
    <col min="13" max="252" width="11.42578125" style="188"/>
    <col min="253" max="253" width="4.5703125" style="188" customWidth="1"/>
    <col min="254" max="254" width="12.5703125" style="188" customWidth="1"/>
    <col min="255" max="256" width="11.42578125" style="188"/>
    <col min="257" max="257" width="11.42578125" style="188" customWidth="1"/>
    <col min="258" max="259" width="11.42578125" style="188"/>
    <col min="260" max="260" width="11.42578125" style="188" customWidth="1"/>
    <col min="261" max="262" width="11.42578125" style="188"/>
    <col min="263" max="263" width="0" style="188" hidden="1" customWidth="1"/>
    <col min="264" max="265" width="11.42578125" style="188"/>
    <col min="266" max="266" width="0" style="188" hidden="1" customWidth="1"/>
    <col min="267" max="267" width="11.42578125" style="188"/>
    <col min="268" max="268" width="15.7109375" style="188" customWidth="1"/>
    <col min="269" max="508" width="11.42578125" style="188"/>
    <col min="509" max="509" width="4.5703125" style="188" customWidth="1"/>
    <col min="510" max="510" width="12.5703125" style="188" customWidth="1"/>
    <col min="511" max="512" width="11.42578125" style="188"/>
    <col min="513" max="513" width="11.42578125" style="188" customWidth="1"/>
    <col min="514" max="515" width="11.42578125" style="188"/>
    <col min="516" max="516" width="11.42578125" style="188" customWidth="1"/>
    <col min="517" max="518" width="11.42578125" style="188"/>
    <col min="519" max="519" width="0" style="188" hidden="1" customWidth="1"/>
    <col min="520" max="521" width="11.42578125" style="188"/>
    <col min="522" max="522" width="0" style="188" hidden="1" customWidth="1"/>
    <col min="523" max="523" width="11.42578125" style="188"/>
    <col min="524" max="524" width="15.7109375" style="188" customWidth="1"/>
    <col min="525" max="764" width="11.42578125" style="188"/>
    <col min="765" max="765" width="4.5703125" style="188" customWidth="1"/>
    <col min="766" max="766" width="12.5703125" style="188" customWidth="1"/>
    <col min="767" max="768" width="11.42578125" style="188"/>
    <col min="769" max="769" width="11.42578125" style="188" customWidth="1"/>
    <col min="770" max="771" width="11.42578125" style="188"/>
    <col min="772" max="772" width="11.42578125" style="188" customWidth="1"/>
    <col min="773" max="774" width="11.42578125" style="188"/>
    <col min="775" max="775" width="0" style="188" hidden="1" customWidth="1"/>
    <col min="776" max="777" width="11.42578125" style="188"/>
    <col min="778" max="778" width="0" style="188" hidden="1" customWidth="1"/>
    <col min="779" max="779" width="11.42578125" style="188"/>
    <col min="780" max="780" width="15.7109375" style="188" customWidth="1"/>
    <col min="781" max="1020" width="11.42578125" style="188"/>
    <col min="1021" max="1021" width="4.5703125" style="188" customWidth="1"/>
    <col min="1022" max="1022" width="12.5703125" style="188" customWidth="1"/>
    <col min="1023" max="1024" width="11.42578125" style="188"/>
    <col min="1025" max="1025" width="11.42578125" style="188" customWidth="1"/>
    <col min="1026" max="1027" width="11.42578125" style="188"/>
    <col min="1028" max="1028" width="11.42578125" style="188" customWidth="1"/>
    <col min="1029" max="1030" width="11.42578125" style="188"/>
    <col min="1031" max="1031" width="0" style="188" hidden="1" customWidth="1"/>
    <col min="1032" max="1033" width="11.42578125" style="188"/>
    <col min="1034" max="1034" width="0" style="188" hidden="1" customWidth="1"/>
    <col min="1035" max="1035" width="11.42578125" style="188"/>
    <col min="1036" max="1036" width="15.7109375" style="188" customWidth="1"/>
    <col min="1037" max="1276" width="11.42578125" style="188"/>
    <col min="1277" max="1277" width="4.5703125" style="188" customWidth="1"/>
    <col min="1278" max="1278" width="12.5703125" style="188" customWidth="1"/>
    <col min="1279" max="1280" width="11.42578125" style="188"/>
    <col min="1281" max="1281" width="11.42578125" style="188" customWidth="1"/>
    <col min="1282" max="1283" width="11.42578125" style="188"/>
    <col min="1284" max="1284" width="11.42578125" style="188" customWidth="1"/>
    <col min="1285" max="1286" width="11.42578125" style="188"/>
    <col min="1287" max="1287" width="0" style="188" hidden="1" customWidth="1"/>
    <col min="1288" max="1289" width="11.42578125" style="188"/>
    <col min="1290" max="1290" width="0" style="188" hidden="1" customWidth="1"/>
    <col min="1291" max="1291" width="11.42578125" style="188"/>
    <col min="1292" max="1292" width="15.7109375" style="188" customWidth="1"/>
    <col min="1293" max="1532" width="11.42578125" style="188"/>
    <col min="1533" max="1533" width="4.5703125" style="188" customWidth="1"/>
    <col min="1534" max="1534" width="12.5703125" style="188" customWidth="1"/>
    <col min="1535" max="1536" width="11.42578125" style="188"/>
    <col min="1537" max="1537" width="11.42578125" style="188" customWidth="1"/>
    <col min="1538" max="1539" width="11.42578125" style="188"/>
    <col min="1540" max="1540" width="11.42578125" style="188" customWidth="1"/>
    <col min="1541" max="1542" width="11.42578125" style="188"/>
    <col min="1543" max="1543" width="0" style="188" hidden="1" customWidth="1"/>
    <col min="1544" max="1545" width="11.42578125" style="188"/>
    <col min="1546" max="1546" width="0" style="188" hidden="1" customWidth="1"/>
    <col min="1547" max="1547" width="11.42578125" style="188"/>
    <col min="1548" max="1548" width="15.7109375" style="188" customWidth="1"/>
    <col min="1549" max="1788" width="11.42578125" style="188"/>
    <col min="1789" max="1789" width="4.5703125" style="188" customWidth="1"/>
    <col min="1790" max="1790" width="12.5703125" style="188" customWidth="1"/>
    <col min="1791" max="1792" width="11.42578125" style="188"/>
    <col min="1793" max="1793" width="11.42578125" style="188" customWidth="1"/>
    <col min="1794" max="1795" width="11.42578125" style="188"/>
    <col min="1796" max="1796" width="11.42578125" style="188" customWidth="1"/>
    <col min="1797" max="1798" width="11.42578125" style="188"/>
    <col min="1799" max="1799" width="0" style="188" hidden="1" customWidth="1"/>
    <col min="1800" max="1801" width="11.42578125" style="188"/>
    <col min="1802" max="1802" width="0" style="188" hidden="1" customWidth="1"/>
    <col min="1803" max="1803" width="11.42578125" style="188"/>
    <col min="1804" max="1804" width="15.7109375" style="188" customWidth="1"/>
    <col min="1805" max="2044" width="11.42578125" style="188"/>
    <col min="2045" max="2045" width="4.5703125" style="188" customWidth="1"/>
    <col min="2046" max="2046" width="12.5703125" style="188" customWidth="1"/>
    <col min="2047" max="2048" width="11.42578125" style="188"/>
    <col min="2049" max="2049" width="11.42578125" style="188" customWidth="1"/>
    <col min="2050" max="2051" width="11.42578125" style="188"/>
    <col min="2052" max="2052" width="11.42578125" style="188" customWidth="1"/>
    <col min="2053" max="2054" width="11.42578125" style="188"/>
    <col min="2055" max="2055" width="0" style="188" hidden="1" customWidth="1"/>
    <col min="2056" max="2057" width="11.42578125" style="188"/>
    <col min="2058" max="2058" width="0" style="188" hidden="1" customWidth="1"/>
    <col min="2059" max="2059" width="11.42578125" style="188"/>
    <col min="2060" max="2060" width="15.7109375" style="188" customWidth="1"/>
    <col min="2061" max="2300" width="11.42578125" style="188"/>
    <col min="2301" max="2301" width="4.5703125" style="188" customWidth="1"/>
    <col min="2302" max="2302" width="12.5703125" style="188" customWidth="1"/>
    <col min="2303" max="2304" width="11.42578125" style="188"/>
    <col min="2305" max="2305" width="11.42578125" style="188" customWidth="1"/>
    <col min="2306" max="2307" width="11.42578125" style="188"/>
    <col min="2308" max="2308" width="11.42578125" style="188" customWidth="1"/>
    <col min="2309" max="2310" width="11.42578125" style="188"/>
    <col min="2311" max="2311" width="0" style="188" hidden="1" customWidth="1"/>
    <col min="2312" max="2313" width="11.42578125" style="188"/>
    <col min="2314" max="2314" width="0" style="188" hidden="1" customWidth="1"/>
    <col min="2315" max="2315" width="11.42578125" style="188"/>
    <col min="2316" max="2316" width="15.7109375" style="188" customWidth="1"/>
    <col min="2317" max="2556" width="11.42578125" style="188"/>
    <col min="2557" max="2557" width="4.5703125" style="188" customWidth="1"/>
    <col min="2558" max="2558" width="12.5703125" style="188" customWidth="1"/>
    <col min="2559" max="2560" width="11.42578125" style="188"/>
    <col min="2561" max="2561" width="11.42578125" style="188" customWidth="1"/>
    <col min="2562" max="2563" width="11.42578125" style="188"/>
    <col min="2564" max="2564" width="11.42578125" style="188" customWidth="1"/>
    <col min="2565" max="2566" width="11.42578125" style="188"/>
    <col min="2567" max="2567" width="0" style="188" hidden="1" customWidth="1"/>
    <col min="2568" max="2569" width="11.42578125" style="188"/>
    <col min="2570" max="2570" width="0" style="188" hidden="1" customWidth="1"/>
    <col min="2571" max="2571" width="11.42578125" style="188"/>
    <col min="2572" max="2572" width="15.7109375" style="188" customWidth="1"/>
    <col min="2573" max="2812" width="11.42578125" style="188"/>
    <col min="2813" max="2813" width="4.5703125" style="188" customWidth="1"/>
    <col min="2814" max="2814" width="12.5703125" style="188" customWidth="1"/>
    <col min="2815" max="2816" width="11.42578125" style="188"/>
    <col min="2817" max="2817" width="11.42578125" style="188" customWidth="1"/>
    <col min="2818" max="2819" width="11.42578125" style="188"/>
    <col min="2820" max="2820" width="11.42578125" style="188" customWidth="1"/>
    <col min="2821" max="2822" width="11.42578125" style="188"/>
    <col min="2823" max="2823" width="0" style="188" hidden="1" customWidth="1"/>
    <col min="2824" max="2825" width="11.42578125" style="188"/>
    <col min="2826" max="2826" width="0" style="188" hidden="1" customWidth="1"/>
    <col min="2827" max="2827" width="11.42578125" style="188"/>
    <col min="2828" max="2828" width="15.7109375" style="188" customWidth="1"/>
    <col min="2829" max="3068" width="11.42578125" style="188"/>
    <col min="3069" max="3069" width="4.5703125" style="188" customWidth="1"/>
    <col min="3070" max="3070" width="12.5703125" style="188" customWidth="1"/>
    <col min="3071" max="3072" width="11.42578125" style="188"/>
    <col min="3073" max="3073" width="11.42578125" style="188" customWidth="1"/>
    <col min="3074" max="3075" width="11.42578125" style="188"/>
    <col min="3076" max="3076" width="11.42578125" style="188" customWidth="1"/>
    <col min="3077" max="3078" width="11.42578125" style="188"/>
    <col min="3079" max="3079" width="0" style="188" hidden="1" customWidth="1"/>
    <col min="3080" max="3081" width="11.42578125" style="188"/>
    <col min="3082" max="3082" width="0" style="188" hidden="1" customWidth="1"/>
    <col min="3083" max="3083" width="11.42578125" style="188"/>
    <col min="3084" max="3084" width="15.7109375" style="188" customWidth="1"/>
    <col min="3085" max="3324" width="11.42578125" style="188"/>
    <col min="3325" max="3325" width="4.5703125" style="188" customWidth="1"/>
    <col min="3326" max="3326" width="12.5703125" style="188" customWidth="1"/>
    <col min="3327" max="3328" width="11.42578125" style="188"/>
    <col min="3329" max="3329" width="11.42578125" style="188" customWidth="1"/>
    <col min="3330" max="3331" width="11.42578125" style="188"/>
    <col min="3332" max="3332" width="11.42578125" style="188" customWidth="1"/>
    <col min="3333" max="3334" width="11.42578125" style="188"/>
    <col min="3335" max="3335" width="0" style="188" hidden="1" customWidth="1"/>
    <col min="3336" max="3337" width="11.42578125" style="188"/>
    <col min="3338" max="3338" width="0" style="188" hidden="1" customWidth="1"/>
    <col min="3339" max="3339" width="11.42578125" style="188"/>
    <col min="3340" max="3340" width="15.7109375" style="188" customWidth="1"/>
    <col min="3341" max="3580" width="11.42578125" style="188"/>
    <col min="3581" max="3581" width="4.5703125" style="188" customWidth="1"/>
    <col min="3582" max="3582" width="12.5703125" style="188" customWidth="1"/>
    <col min="3583" max="3584" width="11.42578125" style="188"/>
    <col min="3585" max="3585" width="11.42578125" style="188" customWidth="1"/>
    <col min="3586" max="3587" width="11.42578125" style="188"/>
    <col min="3588" max="3588" width="11.42578125" style="188" customWidth="1"/>
    <col min="3589" max="3590" width="11.42578125" style="188"/>
    <col min="3591" max="3591" width="0" style="188" hidden="1" customWidth="1"/>
    <col min="3592" max="3593" width="11.42578125" style="188"/>
    <col min="3594" max="3594" width="0" style="188" hidden="1" customWidth="1"/>
    <col min="3595" max="3595" width="11.42578125" style="188"/>
    <col min="3596" max="3596" width="15.7109375" style="188" customWidth="1"/>
    <col min="3597" max="3836" width="11.42578125" style="188"/>
    <col min="3837" max="3837" width="4.5703125" style="188" customWidth="1"/>
    <col min="3838" max="3838" width="12.5703125" style="188" customWidth="1"/>
    <col min="3839" max="3840" width="11.42578125" style="188"/>
    <col min="3841" max="3841" width="11.42578125" style="188" customWidth="1"/>
    <col min="3842" max="3843" width="11.42578125" style="188"/>
    <col min="3844" max="3844" width="11.42578125" style="188" customWidth="1"/>
    <col min="3845" max="3846" width="11.42578125" style="188"/>
    <col min="3847" max="3847" width="0" style="188" hidden="1" customWidth="1"/>
    <col min="3848" max="3849" width="11.42578125" style="188"/>
    <col min="3850" max="3850" width="0" style="188" hidden="1" customWidth="1"/>
    <col min="3851" max="3851" width="11.42578125" style="188"/>
    <col min="3852" max="3852" width="15.7109375" style="188" customWidth="1"/>
    <col min="3853" max="4092" width="11.42578125" style="188"/>
    <col min="4093" max="4093" width="4.5703125" style="188" customWidth="1"/>
    <col min="4094" max="4094" width="12.5703125" style="188" customWidth="1"/>
    <col min="4095" max="4096" width="11.42578125" style="188"/>
    <col min="4097" max="4097" width="11.42578125" style="188" customWidth="1"/>
    <col min="4098" max="4099" width="11.42578125" style="188"/>
    <col min="4100" max="4100" width="11.42578125" style="188" customWidth="1"/>
    <col min="4101" max="4102" width="11.42578125" style="188"/>
    <col min="4103" max="4103" width="0" style="188" hidden="1" customWidth="1"/>
    <col min="4104" max="4105" width="11.42578125" style="188"/>
    <col min="4106" max="4106" width="0" style="188" hidden="1" customWidth="1"/>
    <col min="4107" max="4107" width="11.42578125" style="188"/>
    <col min="4108" max="4108" width="15.7109375" style="188" customWidth="1"/>
    <col min="4109" max="4348" width="11.42578125" style="188"/>
    <col min="4349" max="4349" width="4.5703125" style="188" customWidth="1"/>
    <col min="4350" max="4350" width="12.5703125" style="188" customWidth="1"/>
    <col min="4351" max="4352" width="11.42578125" style="188"/>
    <col min="4353" max="4353" width="11.42578125" style="188" customWidth="1"/>
    <col min="4354" max="4355" width="11.42578125" style="188"/>
    <col min="4356" max="4356" width="11.42578125" style="188" customWidth="1"/>
    <col min="4357" max="4358" width="11.42578125" style="188"/>
    <col min="4359" max="4359" width="0" style="188" hidden="1" customWidth="1"/>
    <col min="4360" max="4361" width="11.42578125" style="188"/>
    <col min="4362" max="4362" width="0" style="188" hidden="1" customWidth="1"/>
    <col min="4363" max="4363" width="11.42578125" style="188"/>
    <col min="4364" max="4364" width="15.7109375" style="188" customWidth="1"/>
    <col min="4365" max="4604" width="11.42578125" style="188"/>
    <col min="4605" max="4605" width="4.5703125" style="188" customWidth="1"/>
    <col min="4606" max="4606" width="12.5703125" style="188" customWidth="1"/>
    <col min="4607" max="4608" width="11.42578125" style="188"/>
    <col min="4609" max="4609" width="11.42578125" style="188" customWidth="1"/>
    <col min="4610" max="4611" width="11.42578125" style="188"/>
    <col min="4612" max="4612" width="11.42578125" style="188" customWidth="1"/>
    <col min="4613" max="4614" width="11.42578125" style="188"/>
    <col min="4615" max="4615" width="0" style="188" hidden="1" customWidth="1"/>
    <col min="4616" max="4617" width="11.42578125" style="188"/>
    <col min="4618" max="4618" width="0" style="188" hidden="1" customWidth="1"/>
    <col min="4619" max="4619" width="11.42578125" style="188"/>
    <col min="4620" max="4620" width="15.7109375" style="188" customWidth="1"/>
    <col min="4621" max="4860" width="11.42578125" style="188"/>
    <col min="4861" max="4861" width="4.5703125" style="188" customWidth="1"/>
    <col min="4862" max="4862" width="12.5703125" style="188" customWidth="1"/>
    <col min="4863" max="4864" width="11.42578125" style="188"/>
    <col min="4865" max="4865" width="11.42578125" style="188" customWidth="1"/>
    <col min="4866" max="4867" width="11.42578125" style="188"/>
    <col min="4868" max="4868" width="11.42578125" style="188" customWidth="1"/>
    <col min="4869" max="4870" width="11.42578125" style="188"/>
    <col min="4871" max="4871" width="0" style="188" hidden="1" customWidth="1"/>
    <col min="4872" max="4873" width="11.42578125" style="188"/>
    <col min="4874" max="4874" width="0" style="188" hidden="1" customWidth="1"/>
    <col min="4875" max="4875" width="11.42578125" style="188"/>
    <col min="4876" max="4876" width="15.7109375" style="188" customWidth="1"/>
    <col min="4877" max="5116" width="11.42578125" style="188"/>
    <col min="5117" max="5117" width="4.5703125" style="188" customWidth="1"/>
    <col min="5118" max="5118" width="12.5703125" style="188" customWidth="1"/>
    <col min="5119" max="5120" width="11.42578125" style="188"/>
    <col min="5121" max="5121" width="11.42578125" style="188" customWidth="1"/>
    <col min="5122" max="5123" width="11.42578125" style="188"/>
    <col min="5124" max="5124" width="11.42578125" style="188" customWidth="1"/>
    <col min="5125" max="5126" width="11.42578125" style="188"/>
    <col min="5127" max="5127" width="0" style="188" hidden="1" customWidth="1"/>
    <col min="5128" max="5129" width="11.42578125" style="188"/>
    <col min="5130" max="5130" width="0" style="188" hidden="1" customWidth="1"/>
    <col min="5131" max="5131" width="11.42578125" style="188"/>
    <col min="5132" max="5132" width="15.7109375" style="188" customWidth="1"/>
    <col min="5133" max="5372" width="11.42578125" style="188"/>
    <col min="5373" max="5373" width="4.5703125" style="188" customWidth="1"/>
    <col min="5374" max="5374" width="12.5703125" style="188" customWidth="1"/>
    <col min="5375" max="5376" width="11.42578125" style="188"/>
    <col min="5377" max="5377" width="11.42578125" style="188" customWidth="1"/>
    <col min="5378" max="5379" width="11.42578125" style="188"/>
    <col min="5380" max="5380" width="11.42578125" style="188" customWidth="1"/>
    <col min="5381" max="5382" width="11.42578125" style="188"/>
    <col min="5383" max="5383" width="0" style="188" hidden="1" customWidth="1"/>
    <col min="5384" max="5385" width="11.42578125" style="188"/>
    <col min="5386" max="5386" width="0" style="188" hidden="1" customWidth="1"/>
    <col min="5387" max="5387" width="11.42578125" style="188"/>
    <col min="5388" max="5388" width="15.7109375" style="188" customWidth="1"/>
    <col min="5389" max="5628" width="11.42578125" style="188"/>
    <col min="5629" max="5629" width="4.5703125" style="188" customWidth="1"/>
    <col min="5630" max="5630" width="12.5703125" style="188" customWidth="1"/>
    <col min="5631" max="5632" width="11.42578125" style="188"/>
    <col min="5633" max="5633" width="11.42578125" style="188" customWidth="1"/>
    <col min="5634" max="5635" width="11.42578125" style="188"/>
    <col min="5636" max="5636" width="11.42578125" style="188" customWidth="1"/>
    <col min="5637" max="5638" width="11.42578125" style="188"/>
    <col min="5639" max="5639" width="0" style="188" hidden="1" customWidth="1"/>
    <col min="5640" max="5641" width="11.42578125" style="188"/>
    <col min="5642" max="5642" width="0" style="188" hidden="1" customWidth="1"/>
    <col min="5643" max="5643" width="11.42578125" style="188"/>
    <col min="5644" max="5644" width="15.7109375" style="188" customWidth="1"/>
    <col min="5645" max="5884" width="11.42578125" style="188"/>
    <col min="5885" max="5885" width="4.5703125" style="188" customWidth="1"/>
    <col min="5886" max="5886" width="12.5703125" style="188" customWidth="1"/>
    <col min="5887" max="5888" width="11.42578125" style="188"/>
    <col min="5889" max="5889" width="11.42578125" style="188" customWidth="1"/>
    <col min="5890" max="5891" width="11.42578125" style="188"/>
    <col min="5892" max="5892" width="11.42578125" style="188" customWidth="1"/>
    <col min="5893" max="5894" width="11.42578125" style="188"/>
    <col min="5895" max="5895" width="0" style="188" hidden="1" customWidth="1"/>
    <col min="5896" max="5897" width="11.42578125" style="188"/>
    <col min="5898" max="5898" width="0" style="188" hidden="1" customWidth="1"/>
    <col min="5899" max="5899" width="11.42578125" style="188"/>
    <col min="5900" max="5900" width="15.7109375" style="188" customWidth="1"/>
    <col min="5901" max="6140" width="11.42578125" style="188"/>
    <col min="6141" max="6141" width="4.5703125" style="188" customWidth="1"/>
    <col min="6142" max="6142" width="12.5703125" style="188" customWidth="1"/>
    <col min="6143" max="6144" width="11.42578125" style="188"/>
    <col min="6145" max="6145" width="11.42578125" style="188" customWidth="1"/>
    <col min="6146" max="6147" width="11.42578125" style="188"/>
    <col min="6148" max="6148" width="11.42578125" style="188" customWidth="1"/>
    <col min="6149" max="6150" width="11.42578125" style="188"/>
    <col min="6151" max="6151" width="0" style="188" hidden="1" customWidth="1"/>
    <col min="6152" max="6153" width="11.42578125" style="188"/>
    <col min="6154" max="6154" width="0" style="188" hidden="1" customWidth="1"/>
    <col min="6155" max="6155" width="11.42578125" style="188"/>
    <col min="6156" max="6156" width="15.7109375" style="188" customWidth="1"/>
    <col min="6157" max="6396" width="11.42578125" style="188"/>
    <col min="6397" max="6397" width="4.5703125" style="188" customWidth="1"/>
    <col min="6398" max="6398" width="12.5703125" style="188" customWidth="1"/>
    <col min="6399" max="6400" width="11.42578125" style="188"/>
    <col min="6401" max="6401" width="11.42578125" style="188" customWidth="1"/>
    <col min="6402" max="6403" width="11.42578125" style="188"/>
    <col min="6404" max="6404" width="11.42578125" style="188" customWidth="1"/>
    <col min="6405" max="6406" width="11.42578125" style="188"/>
    <col min="6407" max="6407" width="0" style="188" hidden="1" customWidth="1"/>
    <col min="6408" max="6409" width="11.42578125" style="188"/>
    <col min="6410" max="6410" width="0" style="188" hidden="1" customWidth="1"/>
    <col min="6411" max="6411" width="11.42578125" style="188"/>
    <col min="6412" max="6412" width="15.7109375" style="188" customWidth="1"/>
    <col min="6413" max="6652" width="11.42578125" style="188"/>
    <col min="6653" max="6653" width="4.5703125" style="188" customWidth="1"/>
    <col min="6654" max="6654" width="12.5703125" style="188" customWidth="1"/>
    <col min="6655" max="6656" width="11.42578125" style="188"/>
    <col min="6657" max="6657" width="11.42578125" style="188" customWidth="1"/>
    <col min="6658" max="6659" width="11.42578125" style="188"/>
    <col min="6660" max="6660" width="11.42578125" style="188" customWidth="1"/>
    <col min="6661" max="6662" width="11.42578125" style="188"/>
    <col min="6663" max="6663" width="0" style="188" hidden="1" customWidth="1"/>
    <col min="6664" max="6665" width="11.42578125" style="188"/>
    <col min="6666" max="6666" width="0" style="188" hidden="1" customWidth="1"/>
    <col min="6667" max="6667" width="11.42578125" style="188"/>
    <col min="6668" max="6668" width="15.7109375" style="188" customWidth="1"/>
    <col min="6669" max="6908" width="11.42578125" style="188"/>
    <col min="6909" max="6909" width="4.5703125" style="188" customWidth="1"/>
    <col min="6910" max="6910" width="12.5703125" style="188" customWidth="1"/>
    <col min="6911" max="6912" width="11.42578125" style="188"/>
    <col min="6913" max="6913" width="11.42578125" style="188" customWidth="1"/>
    <col min="6914" max="6915" width="11.42578125" style="188"/>
    <col min="6916" max="6916" width="11.42578125" style="188" customWidth="1"/>
    <col min="6917" max="6918" width="11.42578125" style="188"/>
    <col min="6919" max="6919" width="0" style="188" hidden="1" customWidth="1"/>
    <col min="6920" max="6921" width="11.42578125" style="188"/>
    <col min="6922" max="6922" width="0" style="188" hidden="1" customWidth="1"/>
    <col min="6923" max="6923" width="11.42578125" style="188"/>
    <col min="6924" max="6924" width="15.7109375" style="188" customWidth="1"/>
    <col min="6925" max="7164" width="11.42578125" style="188"/>
    <col min="7165" max="7165" width="4.5703125" style="188" customWidth="1"/>
    <col min="7166" max="7166" width="12.5703125" style="188" customWidth="1"/>
    <col min="7167" max="7168" width="11.42578125" style="188"/>
    <col min="7169" max="7169" width="11.42578125" style="188" customWidth="1"/>
    <col min="7170" max="7171" width="11.42578125" style="188"/>
    <col min="7172" max="7172" width="11.42578125" style="188" customWidth="1"/>
    <col min="7173" max="7174" width="11.42578125" style="188"/>
    <col min="7175" max="7175" width="0" style="188" hidden="1" customWidth="1"/>
    <col min="7176" max="7177" width="11.42578125" style="188"/>
    <col min="7178" max="7178" width="0" style="188" hidden="1" customWidth="1"/>
    <col min="7179" max="7179" width="11.42578125" style="188"/>
    <col min="7180" max="7180" width="15.7109375" style="188" customWidth="1"/>
    <col min="7181" max="7420" width="11.42578125" style="188"/>
    <col min="7421" max="7421" width="4.5703125" style="188" customWidth="1"/>
    <col min="7422" max="7422" width="12.5703125" style="188" customWidth="1"/>
    <col min="7423" max="7424" width="11.42578125" style="188"/>
    <col min="7425" max="7425" width="11.42578125" style="188" customWidth="1"/>
    <col min="7426" max="7427" width="11.42578125" style="188"/>
    <col min="7428" max="7428" width="11.42578125" style="188" customWidth="1"/>
    <col min="7429" max="7430" width="11.42578125" style="188"/>
    <col min="7431" max="7431" width="0" style="188" hidden="1" customWidth="1"/>
    <col min="7432" max="7433" width="11.42578125" style="188"/>
    <col min="7434" max="7434" width="0" style="188" hidden="1" customWidth="1"/>
    <col min="7435" max="7435" width="11.42578125" style="188"/>
    <col min="7436" max="7436" width="15.7109375" style="188" customWidth="1"/>
    <col min="7437" max="7676" width="11.42578125" style="188"/>
    <col min="7677" max="7677" width="4.5703125" style="188" customWidth="1"/>
    <col min="7678" max="7678" width="12.5703125" style="188" customWidth="1"/>
    <col min="7679" max="7680" width="11.42578125" style="188"/>
    <col min="7681" max="7681" width="11.42578125" style="188" customWidth="1"/>
    <col min="7682" max="7683" width="11.42578125" style="188"/>
    <col min="7684" max="7684" width="11.42578125" style="188" customWidth="1"/>
    <col min="7685" max="7686" width="11.42578125" style="188"/>
    <col min="7687" max="7687" width="0" style="188" hidden="1" customWidth="1"/>
    <col min="7688" max="7689" width="11.42578125" style="188"/>
    <col min="7690" max="7690" width="0" style="188" hidden="1" customWidth="1"/>
    <col min="7691" max="7691" width="11.42578125" style="188"/>
    <col min="7692" max="7692" width="15.7109375" style="188" customWidth="1"/>
    <col min="7693" max="7932" width="11.42578125" style="188"/>
    <col min="7933" max="7933" width="4.5703125" style="188" customWidth="1"/>
    <col min="7934" max="7934" width="12.5703125" style="188" customWidth="1"/>
    <col min="7935" max="7936" width="11.42578125" style="188"/>
    <col min="7937" max="7937" width="11.42578125" style="188" customWidth="1"/>
    <col min="7938" max="7939" width="11.42578125" style="188"/>
    <col min="7940" max="7940" width="11.42578125" style="188" customWidth="1"/>
    <col min="7941" max="7942" width="11.42578125" style="188"/>
    <col min="7943" max="7943" width="0" style="188" hidden="1" customWidth="1"/>
    <col min="7944" max="7945" width="11.42578125" style="188"/>
    <col min="7946" max="7946" width="0" style="188" hidden="1" customWidth="1"/>
    <col min="7947" max="7947" width="11.42578125" style="188"/>
    <col min="7948" max="7948" width="15.7109375" style="188" customWidth="1"/>
    <col min="7949" max="8188" width="11.42578125" style="188"/>
    <col min="8189" max="8189" width="4.5703125" style="188" customWidth="1"/>
    <col min="8190" max="8190" width="12.5703125" style="188" customWidth="1"/>
    <col min="8191" max="8192" width="11.42578125" style="188"/>
    <col min="8193" max="8193" width="11.42578125" style="188" customWidth="1"/>
    <col min="8194" max="8195" width="11.42578125" style="188"/>
    <col min="8196" max="8196" width="11.42578125" style="188" customWidth="1"/>
    <col min="8197" max="8198" width="11.42578125" style="188"/>
    <col min="8199" max="8199" width="0" style="188" hidden="1" customWidth="1"/>
    <col min="8200" max="8201" width="11.42578125" style="188"/>
    <col min="8202" max="8202" width="0" style="188" hidden="1" customWidth="1"/>
    <col min="8203" max="8203" width="11.42578125" style="188"/>
    <col min="8204" max="8204" width="15.7109375" style="188" customWidth="1"/>
    <col min="8205" max="8444" width="11.42578125" style="188"/>
    <col min="8445" max="8445" width="4.5703125" style="188" customWidth="1"/>
    <col min="8446" max="8446" width="12.5703125" style="188" customWidth="1"/>
    <col min="8447" max="8448" width="11.42578125" style="188"/>
    <col min="8449" max="8449" width="11.42578125" style="188" customWidth="1"/>
    <col min="8450" max="8451" width="11.42578125" style="188"/>
    <col min="8452" max="8452" width="11.42578125" style="188" customWidth="1"/>
    <col min="8453" max="8454" width="11.42578125" style="188"/>
    <col min="8455" max="8455" width="0" style="188" hidden="1" customWidth="1"/>
    <col min="8456" max="8457" width="11.42578125" style="188"/>
    <col min="8458" max="8458" width="0" style="188" hidden="1" customWidth="1"/>
    <col min="8459" max="8459" width="11.42578125" style="188"/>
    <col min="8460" max="8460" width="15.7109375" style="188" customWidth="1"/>
    <col min="8461" max="8700" width="11.42578125" style="188"/>
    <col min="8701" max="8701" width="4.5703125" style="188" customWidth="1"/>
    <col min="8702" max="8702" width="12.5703125" style="188" customWidth="1"/>
    <col min="8703" max="8704" width="11.42578125" style="188"/>
    <col min="8705" max="8705" width="11.42578125" style="188" customWidth="1"/>
    <col min="8706" max="8707" width="11.42578125" style="188"/>
    <col min="8708" max="8708" width="11.42578125" style="188" customWidth="1"/>
    <col min="8709" max="8710" width="11.42578125" style="188"/>
    <col min="8711" max="8711" width="0" style="188" hidden="1" customWidth="1"/>
    <col min="8712" max="8713" width="11.42578125" style="188"/>
    <col min="8714" max="8714" width="0" style="188" hidden="1" customWidth="1"/>
    <col min="8715" max="8715" width="11.42578125" style="188"/>
    <col min="8716" max="8716" width="15.7109375" style="188" customWidth="1"/>
    <col min="8717" max="8956" width="11.42578125" style="188"/>
    <col min="8957" max="8957" width="4.5703125" style="188" customWidth="1"/>
    <col min="8958" max="8958" width="12.5703125" style="188" customWidth="1"/>
    <col min="8959" max="8960" width="11.42578125" style="188"/>
    <col min="8961" max="8961" width="11.42578125" style="188" customWidth="1"/>
    <col min="8962" max="8963" width="11.42578125" style="188"/>
    <col min="8964" max="8964" width="11.42578125" style="188" customWidth="1"/>
    <col min="8965" max="8966" width="11.42578125" style="188"/>
    <col min="8967" max="8967" width="0" style="188" hidden="1" customWidth="1"/>
    <col min="8968" max="8969" width="11.42578125" style="188"/>
    <col min="8970" max="8970" width="0" style="188" hidden="1" customWidth="1"/>
    <col min="8971" max="8971" width="11.42578125" style="188"/>
    <col min="8972" max="8972" width="15.7109375" style="188" customWidth="1"/>
    <col min="8973" max="9212" width="11.42578125" style="188"/>
    <col min="9213" max="9213" width="4.5703125" style="188" customWidth="1"/>
    <col min="9214" max="9214" width="12.5703125" style="188" customWidth="1"/>
    <col min="9215" max="9216" width="11.42578125" style="188"/>
    <col min="9217" max="9217" width="11.42578125" style="188" customWidth="1"/>
    <col min="9218" max="9219" width="11.42578125" style="188"/>
    <col min="9220" max="9220" width="11.42578125" style="188" customWidth="1"/>
    <col min="9221" max="9222" width="11.42578125" style="188"/>
    <col min="9223" max="9223" width="0" style="188" hidden="1" customWidth="1"/>
    <col min="9224" max="9225" width="11.42578125" style="188"/>
    <col min="9226" max="9226" width="0" style="188" hidden="1" customWidth="1"/>
    <col min="9227" max="9227" width="11.42578125" style="188"/>
    <col min="9228" max="9228" width="15.7109375" style="188" customWidth="1"/>
    <col min="9229" max="9468" width="11.42578125" style="188"/>
    <col min="9469" max="9469" width="4.5703125" style="188" customWidth="1"/>
    <col min="9470" max="9470" width="12.5703125" style="188" customWidth="1"/>
    <col min="9471" max="9472" width="11.42578125" style="188"/>
    <col min="9473" max="9473" width="11.42578125" style="188" customWidth="1"/>
    <col min="9474" max="9475" width="11.42578125" style="188"/>
    <col min="9476" max="9476" width="11.42578125" style="188" customWidth="1"/>
    <col min="9477" max="9478" width="11.42578125" style="188"/>
    <col min="9479" max="9479" width="0" style="188" hidden="1" customWidth="1"/>
    <col min="9480" max="9481" width="11.42578125" style="188"/>
    <col min="9482" max="9482" width="0" style="188" hidden="1" customWidth="1"/>
    <col min="9483" max="9483" width="11.42578125" style="188"/>
    <col min="9484" max="9484" width="15.7109375" style="188" customWidth="1"/>
    <col min="9485" max="9724" width="11.42578125" style="188"/>
    <col min="9725" max="9725" width="4.5703125" style="188" customWidth="1"/>
    <col min="9726" max="9726" width="12.5703125" style="188" customWidth="1"/>
    <col min="9727" max="9728" width="11.42578125" style="188"/>
    <col min="9729" max="9729" width="11.42578125" style="188" customWidth="1"/>
    <col min="9730" max="9731" width="11.42578125" style="188"/>
    <col min="9732" max="9732" width="11.42578125" style="188" customWidth="1"/>
    <col min="9733" max="9734" width="11.42578125" style="188"/>
    <col min="9735" max="9735" width="0" style="188" hidden="1" customWidth="1"/>
    <col min="9736" max="9737" width="11.42578125" style="188"/>
    <col min="9738" max="9738" width="0" style="188" hidden="1" customWidth="1"/>
    <col min="9739" max="9739" width="11.42578125" style="188"/>
    <col min="9740" max="9740" width="15.7109375" style="188" customWidth="1"/>
    <col min="9741" max="9980" width="11.42578125" style="188"/>
    <col min="9981" max="9981" width="4.5703125" style="188" customWidth="1"/>
    <col min="9982" max="9982" width="12.5703125" style="188" customWidth="1"/>
    <col min="9983" max="9984" width="11.42578125" style="188"/>
    <col min="9985" max="9985" width="11.42578125" style="188" customWidth="1"/>
    <col min="9986" max="9987" width="11.42578125" style="188"/>
    <col min="9988" max="9988" width="11.42578125" style="188" customWidth="1"/>
    <col min="9989" max="9990" width="11.42578125" style="188"/>
    <col min="9991" max="9991" width="0" style="188" hidden="1" customWidth="1"/>
    <col min="9992" max="9993" width="11.42578125" style="188"/>
    <col min="9994" max="9994" width="0" style="188" hidden="1" customWidth="1"/>
    <col min="9995" max="9995" width="11.42578125" style="188"/>
    <col min="9996" max="9996" width="15.7109375" style="188" customWidth="1"/>
    <col min="9997" max="10236" width="11.42578125" style="188"/>
    <col min="10237" max="10237" width="4.5703125" style="188" customWidth="1"/>
    <col min="10238" max="10238" width="12.5703125" style="188" customWidth="1"/>
    <col min="10239" max="10240" width="11.42578125" style="188"/>
    <col min="10241" max="10241" width="11.42578125" style="188" customWidth="1"/>
    <col min="10242" max="10243" width="11.42578125" style="188"/>
    <col min="10244" max="10244" width="11.42578125" style="188" customWidth="1"/>
    <col min="10245" max="10246" width="11.42578125" style="188"/>
    <col min="10247" max="10247" width="0" style="188" hidden="1" customWidth="1"/>
    <col min="10248" max="10249" width="11.42578125" style="188"/>
    <col min="10250" max="10250" width="0" style="188" hidden="1" customWidth="1"/>
    <col min="10251" max="10251" width="11.42578125" style="188"/>
    <col min="10252" max="10252" width="15.7109375" style="188" customWidth="1"/>
    <col min="10253" max="10492" width="11.42578125" style="188"/>
    <col min="10493" max="10493" width="4.5703125" style="188" customWidth="1"/>
    <col min="10494" max="10494" width="12.5703125" style="188" customWidth="1"/>
    <col min="10495" max="10496" width="11.42578125" style="188"/>
    <col min="10497" max="10497" width="11.42578125" style="188" customWidth="1"/>
    <col min="10498" max="10499" width="11.42578125" style="188"/>
    <col min="10500" max="10500" width="11.42578125" style="188" customWidth="1"/>
    <col min="10501" max="10502" width="11.42578125" style="188"/>
    <col min="10503" max="10503" width="0" style="188" hidden="1" customWidth="1"/>
    <col min="10504" max="10505" width="11.42578125" style="188"/>
    <col min="10506" max="10506" width="0" style="188" hidden="1" customWidth="1"/>
    <col min="10507" max="10507" width="11.42578125" style="188"/>
    <col min="10508" max="10508" width="15.7109375" style="188" customWidth="1"/>
    <col min="10509" max="10748" width="11.42578125" style="188"/>
    <col min="10749" max="10749" width="4.5703125" style="188" customWidth="1"/>
    <col min="10750" max="10750" width="12.5703125" style="188" customWidth="1"/>
    <col min="10751" max="10752" width="11.42578125" style="188"/>
    <col min="10753" max="10753" width="11.42578125" style="188" customWidth="1"/>
    <col min="10754" max="10755" width="11.42578125" style="188"/>
    <col min="10756" max="10756" width="11.42578125" style="188" customWidth="1"/>
    <col min="10757" max="10758" width="11.42578125" style="188"/>
    <col min="10759" max="10759" width="0" style="188" hidden="1" customWidth="1"/>
    <col min="10760" max="10761" width="11.42578125" style="188"/>
    <col min="10762" max="10762" width="0" style="188" hidden="1" customWidth="1"/>
    <col min="10763" max="10763" width="11.42578125" style="188"/>
    <col min="10764" max="10764" width="15.7109375" style="188" customWidth="1"/>
    <col min="10765" max="11004" width="11.42578125" style="188"/>
    <col min="11005" max="11005" width="4.5703125" style="188" customWidth="1"/>
    <col min="11006" max="11006" width="12.5703125" style="188" customWidth="1"/>
    <col min="11007" max="11008" width="11.42578125" style="188"/>
    <col min="11009" max="11009" width="11.42578125" style="188" customWidth="1"/>
    <col min="11010" max="11011" width="11.42578125" style="188"/>
    <col min="11012" max="11012" width="11.42578125" style="188" customWidth="1"/>
    <col min="11013" max="11014" width="11.42578125" style="188"/>
    <col min="11015" max="11015" width="0" style="188" hidden="1" customWidth="1"/>
    <col min="11016" max="11017" width="11.42578125" style="188"/>
    <col min="11018" max="11018" width="0" style="188" hidden="1" customWidth="1"/>
    <col min="11019" max="11019" width="11.42578125" style="188"/>
    <col min="11020" max="11020" width="15.7109375" style="188" customWidth="1"/>
    <col min="11021" max="11260" width="11.42578125" style="188"/>
    <col min="11261" max="11261" width="4.5703125" style="188" customWidth="1"/>
    <col min="11262" max="11262" width="12.5703125" style="188" customWidth="1"/>
    <col min="11263" max="11264" width="11.42578125" style="188"/>
    <col min="11265" max="11265" width="11.42578125" style="188" customWidth="1"/>
    <col min="11266" max="11267" width="11.42578125" style="188"/>
    <col min="11268" max="11268" width="11.42578125" style="188" customWidth="1"/>
    <col min="11269" max="11270" width="11.42578125" style="188"/>
    <col min="11271" max="11271" width="0" style="188" hidden="1" customWidth="1"/>
    <col min="11272" max="11273" width="11.42578125" style="188"/>
    <col min="11274" max="11274" width="0" style="188" hidden="1" customWidth="1"/>
    <col min="11275" max="11275" width="11.42578125" style="188"/>
    <col min="11276" max="11276" width="15.7109375" style="188" customWidth="1"/>
    <col min="11277" max="11516" width="11.42578125" style="188"/>
    <col min="11517" max="11517" width="4.5703125" style="188" customWidth="1"/>
    <col min="11518" max="11518" width="12.5703125" style="188" customWidth="1"/>
    <col min="11519" max="11520" width="11.42578125" style="188"/>
    <col min="11521" max="11521" width="11.42578125" style="188" customWidth="1"/>
    <col min="11522" max="11523" width="11.42578125" style="188"/>
    <col min="11524" max="11524" width="11.42578125" style="188" customWidth="1"/>
    <col min="11525" max="11526" width="11.42578125" style="188"/>
    <col min="11527" max="11527" width="0" style="188" hidden="1" customWidth="1"/>
    <col min="11528" max="11529" width="11.42578125" style="188"/>
    <col min="11530" max="11530" width="0" style="188" hidden="1" customWidth="1"/>
    <col min="11531" max="11531" width="11.42578125" style="188"/>
    <col min="11532" max="11532" width="15.7109375" style="188" customWidth="1"/>
    <col min="11533" max="11772" width="11.42578125" style="188"/>
    <col min="11773" max="11773" width="4.5703125" style="188" customWidth="1"/>
    <col min="11774" max="11774" width="12.5703125" style="188" customWidth="1"/>
    <col min="11775" max="11776" width="11.42578125" style="188"/>
    <col min="11777" max="11777" width="11.42578125" style="188" customWidth="1"/>
    <col min="11778" max="11779" width="11.42578125" style="188"/>
    <col min="11780" max="11780" width="11.42578125" style="188" customWidth="1"/>
    <col min="11781" max="11782" width="11.42578125" style="188"/>
    <col min="11783" max="11783" width="0" style="188" hidden="1" customWidth="1"/>
    <col min="11784" max="11785" width="11.42578125" style="188"/>
    <col min="11786" max="11786" width="0" style="188" hidden="1" customWidth="1"/>
    <col min="11787" max="11787" width="11.42578125" style="188"/>
    <col min="11788" max="11788" width="15.7109375" style="188" customWidth="1"/>
    <col min="11789" max="12028" width="11.42578125" style="188"/>
    <col min="12029" max="12029" width="4.5703125" style="188" customWidth="1"/>
    <col min="12030" max="12030" width="12.5703125" style="188" customWidth="1"/>
    <col min="12031" max="12032" width="11.42578125" style="188"/>
    <col min="12033" max="12033" width="11.42578125" style="188" customWidth="1"/>
    <col min="12034" max="12035" width="11.42578125" style="188"/>
    <col min="12036" max="12036" width="11.42578125" style="188" customWidth="1"/>
    <col min="12037" max="12038" width="11.42578125" style="188"/>
    <col min="12039" max="12039" width="0" style="188" hidden="1" customWidth="1"/>
    <col min="12040" max="12041" width="11.42578125" style="188"/>
    <col min="12042" max="12042" width="0" style="188" hidden="1" customWidth="1"/>
    <col min="12043" max="12043" width="11.42578125" style="188"/>
    <col min="12044" max="12044" width="15.7109375" style="188" customWidth="1"/>
    <col min="12045" max="12284" width="11.42578125" style="188"/>
    <col min="12285" max="12285" width="4.5703125" style="188" customWidth="1"/>
    <col min="12286" max="12286" width="12.5703125" style="188" customWidth="1"/>
    <col min="12287" max="12288" width="11.42578125" style="188"/>
    <col min="12289" max="12289" width="11.42578125" style="188" customWidth="1"/>
    <col min="12290" max="12291" width="11.42578125" style="188"/>
    <col min="12292" max="12292" width="11.42578125" style="188" customWidth="1"/>
    <col min="12293" max="12294" width="11.42578125" style="188"/>
    <col min="12295" max="12295" width="0" style="188" hidden="1" customWidth="1"/>
    <col min="12296" max="12297" width="11.42578125" style="188"/>
    <col min="12298" max="12298" width="0" style="188" hidden="1" customWidth="1"/>
    <col min="12299" max="12299" width="11.42578125" style="188"/>
    <col min="12300" max="12300" width="15.7109375" style="188" customWidth="1"/>
    <col min="12301" max="12540" width="11.42578125" style="188"/>
    <col min="12541" max="12541" width="4.5703125" style="188" customWidth="1"/>
    <col min="12542" max="12542" width="12.5703125" style="188" customWidth="1"/>
    <col min="12543" max="12544" width="11.42578125" style="188"/>
    <col min="12545" max="12545" width="11.42578125" style="188" customWidth="1"/>
    <col min="12546" max="12547" width="11.42578125" style="188"/>
    <col min="12548" max="12548" width="11.42578125" style="188" customWidth="1"/>
    <col min="12549" max="12550" width="11.42578125" style="188"/>
    <col min="12551" max="12551" width="0" style="188" hidden="1" customWidth="1"/>
    <col min="12552" max="12553" width="11.42578125" style="188"/>
    <col min="12554" max="12554" width="0" style="188" hidden="1" customWidth="1"/>
    <col min="12555" max="12555" width="11.42578125" style="188"/>
    <col min="12556" max="12556" width="15.7109375" style="188" customWidth="1"/>
    <col min="12557" max="12796" width="11.42578125" style="188"/>
    <col min="12797" max="12797" width="4.5703125" style="188" customWidth="1"/>
    <col min="12798" max="12798" width="12.5703125" style="188" customWidth="1"/>
    <col min="12799" max="12800" width="11.42578125" style="188"/>
    <col min="12801" max="12801" width="11.42578125" style="188" customWidth="1"/>
    <col min="12802" max="12803" width="11.42578125" style="188"/>
    <col min="12804" max="12804" width="11.42578125" style="188" customWidth="1"/>
    <col min="12805" max="12806" width="11.42578125" style="188"/>
    <col min="12807" max="12807" width="0" style="188" hidden="1" customWidth="1"/>
    <col min="12808" max="12809" width="11.42578125" style="188"/>
    <col min="12810" max="12810" width="0" style="188" hidden="1" customWidth="1"/>
    <col min="12811" max="12811" width="11.42578125" style="188"/>
    <col min="12812" max="12812" width="15.7109375" style="188" customWidth="1"/>
    <col min="12813" max="13052" width="11.42578125" style="188"/>
    <col min="13053" max="13053" width="4.5703125" style="188" customWidth="1"/>
    <col min="13054" max="13054" width="12.5703125" style="188" customWidth="1"/>
    <col min="13055" max="13056" width="11.42578125" style="188"/>
    <col min="13057" max="13057" width="11.42578125" style="188" customWidth="1"/>
    <col min="13058" max="13059" width="11.42578125" style="188"/>
    <col min="13060" max="13060" width="11.42578125" style="188" customWidth="1"/>
    <col min="13061" max="13062" width="11.42578125" style="188"/>
    <col min="13063" max="13063" width="0" style="188" hidden="1" customWidth="1"/>
    <col min="13064" max="13065" width="11.42578125" style="188"/>
    <col min="13066" max="13066" width="0" style="188" hidden="1" customWidth="1"/>
    <col min="13067" max="13067" width="11.42578125" style="188"/>
    <col min="13068" max="13068" width="15.7109375" style="188" customWidth="1"/>
    <col min="13069" max="13308" width="11.42578125" style="188"/>
    <col min="13309" max="13309" width="4.5703125" style="188" customWidth="1"/>
    <col min="13310" max="13310" width="12.5703125" style="188" customWidth="1"/>
    <col min="13311" max="13312" width="11.42578125" style="188"/>
    <col min="13313" max="13313" width="11.42578125" style="188" customWidth="1"/>
    <col min="13314" max="13315" width="11.42578125" style="188"/>
    <col min="13316" max="13316" width="11.42578125" style="188" customWidth="1"/>
    <col min="13317" max="13318" width="11.42578125" style="188"/>
    <col min="13319" max="13319" width="0" style="188" hidden="1" customWidth="1"/>
    <col min="13320" max="13321" width="11.42578125" style="188"/>
    <col min="13322" max="13322" width="0" style="188" hidden="1" customWidth="1"/>
    <col min="13323" max="13323" width="11.42578125" style="188"/>
    <col min="13324" max="13324" width="15.7109375" style="188" customWidth="1"/>
    <col min="13325" max="13564" width="11.42578125" style="188"/>
    <col min="13565" max="13565" width="4.5703125" style="188" customWidth="1"/>
    <col min="13566" max="13566" width="12.5703125" style="188" customWidth="1"/>
    <col min="13567" max="13568" width="11.42578125" style="188"/>
    <col min="13569" max="13569" width="11.42578125" style="188" customWidth="1"/>
    <col min="13570" max="13571" width="11.42578125" style="188"/>
    <col min="13572" max="13572" width="11.42578125" style="188" customWidth="1"/>
    <col min="13573" max="13574" width="11.42578125" style="188"/>
    <col min="13575" max="13575" width="0" style="188" hidden="1" customWidth="1"/>
    <col min="13576" max="13577" width="11.42578125" style="188"/>
    <col min="13578" max="13578" width="0" style="188" hidden="1" customWidth="1"/>
    <col min="13579" max="13579" width="11.42578125" style="188"/>
    <col min="13580" max="13580" width="15.7109375" style="188" customWidth="1"/>
    <col min="13581" max="13820" width="11.42578125" style="188"/>
    <col min="13821" max="13821" width="4.5703125" style="188" customWidth="1"/>
    <col min="13822" max="13822" width="12.5703125" style="188" customWidth="1"/>
    <col min="13823" max="13824" width="11.42578125" style="188"/>
    <col min="13825" max="13825" width="11.42578125" style="188" customWidth="1"/>
    <col min="13826" max="13827" width="11.42578125" style="188"/>
    <col min="13828" max="13828" width="11.42578125" style="188" customWidth="1"/>
    <col min="13829" max="13830" width="11.42578125" style="188"/>
    <col min="13831" max="13831" width="0" style="188" hidden="1" customWidth="1"/>
    <col min="13832" max="13833" width="11.42578125" style="188"/>
    <col min="13834" max="13834" width="0" style="188" hidden="1" customWidth="1"/>
    <col min="13835" max="13835" width="11.42578125" style="188"/>
    <col min="13836" max="13836" width="15.7109375" style="188" customWidth="1"/>
    <col min="13837" max="14076" width="11.42578125" style="188"/>
    <col min="14077" max="14077" width="4.5703125" style="188" customWidth="1"/>
    <col min="14078" max="14078" width="12.5703125" style="188" customWidth="1"/>
    <col min="14079" max="14080" width="11.42578125" style="188"/>
    <col min="14081" max="14081" width="11.42578125" style="188" customWidth="1"/>
    <col min="14082" max="14083" width="11.42578125" style="188"/>
    <col min="14084" max="14084" width="11.42578125" style="188" customWidth="1"/>
    <col min="14085" max="14086" width="11.42578125" style="188"/>
    <col min="14087" max="14087" width="0" style="188" hidden="1" customWidth="1"/>
    <col min="14088" max="14089" width="11.42578125" style="188"/>
    <col min="14090" max="14090" width="0" style="188" hidden="1" customWidth="1"/>
    <col min="14091" max="14091" width="11.42578125" style="188"/>
    <col min="14092" max="14092" width="15.7109375" style="188" customWidth="1"/>
    <col min="14093" max="14332" width="11.42578125" style="188"/>
    <col min="14333" max="14333" width="4.5703125" style="188" customWidth="1"/>
    <col min="14334" max="14334" width="12.5703125" style="188" customWidth="1"/>
    <col min="14335" max="14336" width="11.42578125" style="188"/>
    <col min="14337" max="14337" width="11.42578125" style="188" customWidth="1"/>
    <col min="14338" max="14339" width="11.42578125" style="188"/>
    <col min="14340" max="14340" width="11.42578125" style="188" customWidth="1"/>
    <col min="14341" max="14342" width="11.42578125" style="188"/>
    <col min="14343" max="14343" width="0" style="188" hidden="1" customWidth="1"/>
    <col min="14344" max="14345" width="11.42578125" style="188"/>
    <col min="14346" max="14346" width="0" style="188" hidden="1" customWidth="1"/>
    <col min="14347" max="14347" width="11.42578125" style="188"/>
    <col min="14348" max="14348" width="15.7109375" style="188" customWidth="1"/>
    <col min="14349" max="14588" width="11.42578125" style="188"/>
    <col min="14589" max="14589" width="4.5703125" style="188" customWidth="1"/>
    <col min="14590" max="14590" width="12.5703125" style="188" customWidth="1"/>
    <col min="14591" max="14592" width="11.42578125" style="188"/>
    <col min="14593" max="14593" width="11.42578125" style="188" customWidth="1"/>
    <col min="14594" max="14595" width="11.42578125" style="188"/>
    <col min="14596" max="14596" width="11.42578125" style="188" customWidth="1"/>
    <col min="14597" max="14598" width="11.42578125" style="188"/>
    <col min="14599" max="14599" width="0" style="188" hidden="1" customWidth="1"/>
    <col min="14600" max="14601" width="11.42578125" style="188"/>
    <col min="14602" max="14602" width="0" style="188" hidden="1" customWidth="1"/>
    <col min="14603" max="14603" width="11.42578125" style="188"/>
    <col min="14604" max="14604" width="15.7109375" style="188" customWidth="1"/>
    <col min="14605" max="14844" width="11.42578125" style="188"/>
    <col min="14845" max="14845" width="4.5703125" style="188" customWidth="1"/>
    <col min="14846" max="14846" width="12.5703125" style="188" customWidth="1"/>
    <col min="14847" max="14848" width="11.42578125" style="188"/>
    <col min="14849" max="14849" width="11.42578125" style="188" customWidth="1"/>
    <col min="14850" max="14851" width="11.42578125" style="188"/>
    <col min="14852" max="14852" width="11.42578125" style="188" customWidth="1"/>
    <col min="14853" max="14854" width="11.42578125" style="188"/>
    <col min="14855" max="14855" width="0" style="188" hidden="1" customWidth="1"/>
    <col min="14856" max="14857" width="11.42578125" style="188"/>
    <col min="14858" max="14858" width="0" style="188" hidden="1" customWidth="1"/>
    <col min="14859" max="14859" width="11.42578125" style="188"/>
    <col min="14860" max="14860" width="15.7109375" style="188" customWidth="1"/>
    <col min="14861" max="15100" width="11.42578125" style="188"/>
    <col min="15101" max="15101" width="4.5703125" style="188" customWidth="1"/>
    <col min="15102" max="15102" width="12.5703125" style="188" customWidth="1"/>
    <col min="15103" max="15104" width="11.42578125" style="188"/>
    <col min="15105" max="15105" width="11.42578125" style="188" customWidth="1"/>
    <col min="15106" max="15107" width="11.42578125" style="188"/>
    <col min="15108" max="15108" width="11.42578125" style="188" customWidth="1"/>
    <col min="15109" max="15110" width="11.42578125" style="188"/>
    <col min="15111" max="15111" width="0" style="188" hidden="1" customWidth="1"/>
    <col min="15112" max="15113" width="11.42578125" style="188"/>
    <col min="15114" max="15114" width="0" style="188" hidden="1" customWidth="1"/>
    <col min="15115" max="15115" width="11.42578125" style="188"/>
    <col min="15116" max="15116" width="15.7109375" style="188" customWidth="1"/>
    <col min="15117" max="15356" width="11.42578125" style="188"/>
    <col min="15357" max="15357" width="4.5703125" style="188" customWidth="1"/>
    <col min="15358" max="15358" width="12.5703125" style="188" customWidth="1"/>
    <col min="15359" max="15360" width="11.42578125" style="188"/>
    <col min="15361" max="15361" width="11.42578125" style="188" customWidth="1"/>
    <col min="15362" max="15363" width="11.42578125" style="188"/>
    <col min="15364" max="15364" width="11.42578125" style="188" customWidth="1"/>
    <col min="15365" max="15366" width="11.42578125" style="188"/>
    <col min="15367" max="15367" width="0" style="188" hidden="1" customWidth="1"/>
    <col min="15368" max="15369" width="11.42578125" style="188"/>
    <col min="15370" max="15370" width="0" style="188" hidden="1" customWidth="1"/>
    <col min="15371" max="15371" width="11.42578125" style="188"/>
    <col min="15372" max="15372" width="15.7109375" style="188" customWidth="1"/>
    <col min="15373" max="15612" width="11.42578125" style="188"/>
    <col min="15613" max="15613" width="4.5703125" style="188" customWidth="1"/>
    <col min="15614" max="15614" width="12.5703125" style="188" customWidth="1"/>
    <col min="15615" max="15616" width="11.42578125" style="188"/>
    <col min="15617" max="15617" width="11.42578125" style="188" customWidth="1"/>
    <col min="15618" max="15619" width="11.42578125" style="188"/>
    <col min="15620" max="15620" width="11.42578125" style="188" customWidth="1"/>
    <col min="15621" max="15622" width="11.42578125" style="188"/>
    <col min="15623" max="15623" width="0" style="188" hidden="1" customWidth="1"/>
    <col min="15624" max="15625" width="11.42578125" style="188"/>
    <col min="15626" max="15626" width="0" style="188" hidden="1" customWidth="1"/>
    <col min="15627" max="15627" width="11.42578125" style="188"/>
    <col min="15628" max="15628" width="15.7109375" style="188" customWidth="1"/>
    <col min="15629" max="15868" width="11.42578125" style="188"/>
    <col min="15869" max="15869" width="4.5703125" style="188" customWidth="1"/>
    <col min="15870" max="15870" width="12.5703125" style="188" customWidth="1"/>
    <col min="15871" max="15872" width="11.42578125" style="188"/>
    <col min="15873" max="15873" width="11.42578125" style="188" customWidth="1"/>
    <col min="15874" max="15875" width="11.42578125" style="188"/>
    <col min="15876" max="15876" width="11.42578125" style="188" customWidth="1"/>
    <col min="15877" max="15878" width="11.42578125" style="188"/>
    <col min="15879" max="15879" width="0" style="188" hidden="1" customWidth="1"/>
    <col min="15880" max="15881" width="11.42578125" style="188"/>
    <col min="15882" max="15882" width="0" style="188" hidden="1" customWidth="1"/>
    <col min="15883" max="15883" width="11.42578125" style="188"/>
    <col min="15884" max="15884" width="15.7109375" style="188" customWidth="1"/>
    <col min="15885" max="16124" width="11.42578125" style="188"/>
    <col min="16125" max="16125" width="4.5703125" style="188" customWidth="1"/>
    <col min="16126" max="16126" width="12.5703125" style="188" customWidth="1"/>
    <col min="16127" max="16128" width="11.42578125" style="188"/>
    <col min="16129" max="16129" width="11.42578125" style="188" customWidth="1"/>
    <col min="16130" max="16131" width="11.42578125" style="188"/>
    <col min="16132" max="16132" width="11.42578125" style="188" customWidth="1"/>
    <col min="16133" max="16134" width="11.42578125" style="188"/>
    <col min="16135" max="16135" width="0" style="188" hidden="1" customWidth="1"/>
    <col min="16136" max="16137" width="11.42578125" style="188"/>
    <col min="16138" max="16138" width="0" style="188" hidden="1" customWidth="1"/>
    <col min="16139" max="16139" width="11.42578125" style="188"/>
    <col min="16140" max="16140" width="15.7109375" style="188" customWidth="1"/>
    <col min="16141" max="16384" width="11.42578125" style="188"/>
  </cols>
  <sheetData>
    <row r="2" spans="1:12" x14ac:dyDescent="0.2">
      <c r="A2" s="217" t="s">
        <v>121</v>
      </c>
    </row>
    <row r="3" spans="1:12" x14ac:dyDescent="0.2">
      <c r="A3" s="217" t="s">
        <v>122</v>
      </c>
    </row>
    <row r="5" spans="1:12" ht="12.75" x14ac:dyDescent="0.2">
      <c r="B5" s="421" t="s">
        <v>484</v>
      </c>
      <c r="C5" s="421"/>
      <c r="D5" s="421"/>
      <c r="E5" s="421"/>
      <c r="F5" s="421"/>
      <c r="G5" s="421"/>
      <c r="H5" s="421"/>
      <c r="I5" s="421"/>
      <c r="J5" s="421"/>
      <c r="L5" s="395" t="s">
        <v>600</v>
      </c>
    </row>
    <row r="6" spans="1:12" ht="12.75" x14ac:dyDescent="0.2">
      <c r="B6" s="421" t="s">
        <v>625</v>
      </c>
      <c r="C6" s="421"/>
      <c r="D6" s="421"/>
      <c r="E6" s="421"/>
      <c r="F6" s="421"/>
      <c r="G6" s="421"/>
      <c r="H6" s="421"/>
      <c r="I6" s="421"/>
      <c r="J6" s="421"/>
    </row>
    <row r="8" spans="1:12" x14ac:dyDescent="0.2">
      <c r="B8" s="462" t="s">
        <v>483</v>
      </c>
      <c r="C8" s="463" t="s">
        <v>485</v>
      </c>
      <c r="D8" s="463"/>
      <c r="E8" s="463"/>
      <c r="F8" s="463"/>
      <c r="G8" s="463"/>
      <c r="H8" s="463"/>
      <c r="I8" s="463"/>
      <c r="J8" s="463"/>
    </row>
    <row r="9" spans="1:12" x14ac:dyDescent="0.2">
      <c r="B9" s="462"/>
      <c r="C9" s="463" t="s">
        <v>486</v>
      </c>
      <c r="D9" s="463"/>
      <c r="E9" s="463" t="s">
        <v>487</v>
      </c>
      <c r="F9" s="463"/>
      <c r="G9" s="463" t="s">
        <v>488</v>
      </c>
      <c r="H9" s="463"/>
      <c r="I9" s="463" t="s">
        <v>43</v>
      </c>
      <c r="J9" s="463"/>
    </row>
    <row r="10" spans="1:12" ht="24" x14ac:dyDescent="0.2">
      <c r="B10" s="462"/>
      <c r="C10" s="250" t="s">
        <v>489</v>
      </c>
      <c r="D10" s="250" t="s">
        <v>490</v>
      </c>
      <c r="E10" s="250" t="s">
        <v>489</v>
      </c>
      <c r="F10" s="250" t="s">
        <v>490</v>
      </c>
      <c r="G10" s="250" t="s">
        <v>489</v>
      </c>
      <c r="H10" s="250" t="s">
        <v>490</v>
      </c>
      <c r="I10" s="250" t="s">
        <v>489</v>
      </c>
      <c r="J10" s="250" t="s">
        <v>491</v>
      </c>
    </row>
    <row r="11" spans="1:12" x14ac:dyDescent="0.2">
      <c r="B11" s="251" t="s">
        <v>492</v>
      </c>
      <c r="C11" s="252"/>
      <c r="D11" s="252"/>
      <c r="E11" s="252"/>
      <c r="F11" s="252"/>
      <c r="G11" s="252"/>
      <c r="H11" s="252"/>
      <c r="I11" s="253">
        <v>23671</v>
      </c>
      <c r="J11" s="253">
        <v>102602</v>
      </c>
    </row>
    <row r="12" spans="1:12" x14ac:dyDescent="0.2">
      <c r="B12" s="251">
        <v>2010</v>
      </c>
      <c r="C12" s="252"/>
      <c r="D12" s="252"/>
      <c r="E12" s="252"/>
      <c r="F12" s="252"/>
      <c r="G12" s="252"/>
      <c r="H12" s="252"/>
      <c r="I12" s="253">
        <v>90591</v>
      </c>
      <c r="J12" s="253">
        <v>283345</v>
      </c>
    </row>
    <row r="13" spans="1:12" x14ac:dyDescent="0.2">
      <c r="B13" s="251">
        <v>2011</v>
      </c>
      <c r="C13" s="252"/>
      <c r="D13" s="252"/>
      <c r="E13" s="252"/>
      <c r="F13" s="252"/>
      <c r="G13" s="252"/>
      <c r="H13" s="252"/>
      <c r="I13" s="253">
        <v>105822</v>
      </c>
      <c r="J13" s="253">
        <v>430659</v>
      </c>
    </row>
    <row r="14" spans="1:12" x14ac:dyDescent="0.2">
      <c r="B14" s="251">
        <v>2012</v>
      </c>
      <c r="C14" s="252"/>
      <c r="D14" s="252"/>
      <c r="E14" s="252"/>
      <c r="F14" s="252"/>
      <c r="G14" s="252"/>
      <c r="H14" s="252"/>
      <c r="I14" s="253">
        <v>54727</v>
      </c>
      <c r="J14" s="253">
        <v>214792</v>
      </c>
    </row>
    <row r="15" spans="1:12" x14ac:dyDescent="0.2">
      <c r="B15" s="254">
        <v>41275</v>
      </c>
      <c r="C15" s="255">
        <v>1344</v>
      </c>
      <c r="D15" s="255">
        <v>5074</v>
      </c>
      <c r="E15" s="256">
        <v>84</v>
      </c>
      <c r="F15" s="256">
        <v>433</v>
      </c>
      <c r="G15" s="255">
        <v>1525</v>
      </c>
      <c r="H15" s="255">
        <v>5846</v>
      </c>
      <c r="I15" s="255">
        <v>2953</v>
      </c>
      <c r="J15" s="255">
        <v>11353</v>
      </c>
    </row>
    <row r="16" spans="1:12" x14ac:dyDescent="0.2">
      <c r="B16" s="254">
        <v>41306</v>
      </c>
      <c r="C16" s="255">
        <v>1353</v>
      </c>
      <c r="D16" s="255">
        <v>5003</v>
      </c>
      <c r="E16" s="256">
        <v>87</v>
      </c>
      <c r="F16" s="256">
        <v>397</v>
      </c>
      <c r="G16" s="255">
        <v>1589</v>
      </c>
      <c r="H16" s="255">
        <v>5817</v>
      </c>
      <c r="I16" s="255">
        <v>3029</v>
      </c>
      <c r="J16" s="255">
        <v>11217</v>
      </c>
    </row>
    <row r="17" spans="2:13" x14ac:dyDescent="0.2">
      <c r="B17" s="254">
        <v>41334</v>
      </c>
      <c r="C17" s="255">
        <v>1556</v>
      </c>
      <c r="D17" s="255">
        <v>5790</v>
      </c>
      <c r="E17" s="256">
        <v>83</v>
      </c>
      <c r="F17" s="256">
        <v>353</v>
      </c>
      <c r="G17" s="255">
        <v>1708</v>
      </c>
      <c r="H17" s="255">
        <v>5791</v>
      </c>
      <c r="I17" s="255">
        <v>3347</v>
      </c>
      <c r="J17" s="255">
        <v>11934</v>
      </c>
    </row>
    <row r="18" spans="2:13" x14ac:dyDescent="0.2">
      <c r="B18" s="254">
        <v>41365</v>
      </c>
      <c r="C18" s="255">
        <v>1076</v>
      </c>
      <c r="D18" s="255">
        <v>4086</v>
      </c>
      <c r="E18" s="256">
        <v>69</v>
      </c>
      <c r="F18" s="256">
        <v>271</v>
      </c>
      <c r="G18" s="255">
        <v>1727</v>
      </c>
      <c r="H18" s="255">
        <v>5901</v>
      </c>
      <c r="I18" s="255">
        <v>2872</v>
      </c>
      <c r="J18" s="255">
        <v>10258</v>
      </c>
    </row>
    <row r="19" spans="2:13" x14ac:dyDescent="0.2">
      <c r="B19" s="254">
        <v>41395</v>
      </c>
      <c r="C19" s="256">
        <v>920</v>
      </c>
      <c r="D19" s="255">
        <v>3380</v>
      </c>
      <c r="E19" s="256">
        <v>38</v>
      </c>
      <c r="F19" s="256">
        <v>168</v>
      </c>
      <c r="G19" s="255">
        <v>1182</v>
      </c>
      <c r="H19" s="255">
        <v>4056</v>
      </c>
      <c r="I19" s="255">
        <v>2140</v>
      </c>
      <c r="J19" s="255">
        <v>7604</v>
      </c>
    </row>
    <row r="20" spans="2:13" x14ac:dyDescent="0.2">
      <c r="B20" s="254">
        <v>41426</v>
      </c>
      <c r="C20" s="256">
        <v>911</v>
      </c>
      <c r="D20" s="255">
        <v>3309</v>
      </c>
      <c r="E20" s="256">
        <v>125</v>
      </c>
      <c r="F20" s="256">
        <v>648</v>
      </c>
      <c r="G20" s="255">
        <v>1778</v>
      </c>
      <c r="H20" s="255">
        <v>6154</v>
      </c>
      <c r="I20" s="255">
        <v>2814</v>
      </c>
      <c r="J20" s="255">
        <v>10111</v>
      </c>
    </row>
    <row r="21" spans="2:13" x14ac:dyDescent="0.2">
      <c r="B21" s="254">
        <v>41456</v>
      </c>
      <c r="C21" s="255">
        <v>1073</v>
      </c>
      <c r="D21" s="255">
        <v>3717</v>
      </c>
      <c r="E21" s="256">
        <v>75</v>
      </c>
      <c r="F21" s="256">
        <v>297</v>
      </c>
      <c r="G21" s="255">
        <v>1520</v>
      </c>
      <c r="H21" s="255">
        <v>5115</v>
      </c>
      <c r="I21" s="255">
        <v>2668</v>
      </c>
      <c r="J21" s="255">
        <v>9129</v>
      </c>
    </row>
    <row r="22" spans="2:13" x14ac:dyDescent="0.2">
      <c r="B22" s="254">
        <v>41487</v>
      </c>
      <c r="C22" s="257">
        <v>1037</v>
      </c>
      <c r="D22" s="257">
        <v>3504</v>
      </c>
      <c r="E22" s="258">
        <v>284</v>
      </c>
      <c r="F22" s="257">
        <v>1590</v>
      </c>
      <c r="G22" s="255">
        <v>2172</v>
      </c>
      <c r="H22" s="255">
        <v>6454</v>
      </c>
      <c r="I22" s="255">
        <v>3493</v>
      </c>
      <c r="J22" s="255">
        <v>11548</v>
      </c>
    </row>
    <row r="23" spans="2:13" x14ac:dyDescent="0.2">
      <c r="B23" s="254">
        <v>41518</v>
      </c>
      <c r="C23" s="255">
        <v>2257</v>
      </c>
      <c r="D23" s="255">
        <v>8307</v>
      </c>
      <c r="E23" s="256">
        <v>45</v>
      </c>
      <c r="F23" s="256">
        <v>183</v>
      </c>
      <c r="G23" s="255">
        <v>1509</v>
      </c>
      <c r="H23" s="255">
        <v>5003</v>
      </c>
      <c r="I23" s="255">
        <v>3811</v>
      </c>
      <c r="J23" s="255">
        <v>13493</v>
      </c>
    </row>
    <row r="24" spans="2:13" x14ac:dyDescent="0.2">
      <c r="B24" s="254">
        <v>41548</v>
      </c>
      <c r="C24" s="255">
        <v>2716</v>
      </c>
      <c r="D24" s="255">
        <v>10131</v>
      </c>
      <c r="E24" s="256">
        <v>147</v>
      </c>
      <c r="F24" s="256">
        <v>685</v>
      </c>
      <c r="G24" s="255">
        <v>1865</v>
      </c>
      <c r="H24" s="255">
        <v>6227</v>
      </c>
      <c r="I24" s="255">
        <v>4728</v>
      </c>
      <c r="J24" s="255">
        <v>17043</v>
      </c>
    </row>
    <row r="25" spans="2:13" x14ac:dyDescent="0.2">
      <c r="B25" s="254">
        <v>41579</v>
      </c>
      <c r="C25" s="255">
        <v>1624</v>
      </c>
      <c r="D25" s="255">
        <v>5781</v>
      </c>
      <c r="E25" s="256">
        <v>79</v>
      </c>
      <c r="F25" s="256">
        <v>348</v>
      </c>
      <c r="G25" s="255">
        <v>1639</v>
      </c>
      <c r="H25" s="255">
        <v>5415</v>
      </c>
      <c r="I25" s="255">
        <v>3342</v>
      </c>
      <c r="J25" s="255">
        <v>11544</v>
      </c>
    </row>
    <row r="26" spans="2:13" x14ac:dyDescent="0.2">
      <c r="B26" s="254">
        <v>41609</v>
      </c>
      <c r="C26" s="255">
        <v>1527</v>
      </c>
      <c r="D26" s="255">
        <v>5675</v>
      </c>
      <c r="E26" s="256">
        <v>77</v>
      </c>
      <c r="F26" s="256">
        <v>312</v>
      </c>
      <c r="G26" s="255">
        <v>1584</v>
      </c>
      <c r="H26" s="255">
        <v>4895</v>
      </c>
      <c r="I26" s="255">
        <v>3188</v>
      </c>
      <c r="J26" s="255">
        <v>10882</v>
      </c>
    </row>
    <row r="27" spans="2:13" x14ac:dyDescent="0.2">
      <c r="B27" s="259">
        <v>2013</v>
      </c>
      <c r="C27" s="260">
        <v>17394</v>
      </c>
      <c r="D27" s="260">
        <v>63757</v>
      </c>
      <c r="E27" s="260">
        <v>1193</v>
      </c>
      <c r="F27" s="260">
        <v>5685</v>
      </c>
      <c r="G27" s="260">
        <v>19798</v>
      </c>
      <c r="H27" s="260">
        <v>66674</v>
      </c>
      <c r="I27" s="260">
        <f>SUM(I15:I26)</f>
        <v>38385</v>
      </c>
      <c r="J27" s="260">
        <f>SUM(J15:J26)</f>
        <v>136116</v>
      </c>
    </row>
    <row r="28" spans="2:13" x14ac:dyDescent="0.2">
      <c r="B28" s="254">
        <v>41640</v>
      </c>
      <c r="C28" s="255">
        <v>1680</v>
      </c>
      <c r="D28" s="255">
        <v>6027</v>
      </c>
      <c r="E28" s="256">
        <v>52</v>
      </c>
      <c r="F28" s="256">
        <v>220</v>
      </c>
      <c r="G28" s="255">
        <v>1280</v>
      </c>
      <c r="H28" s="255">
        <v>4011</v>
      </c>
      <c r="I28" s="255">
        <v>3012</v>
      </c>
      <c r="J28" s="255">
        <v>10258</v>
      </c>
    </row>
    <row r="29" spans="2:13" x14ac:dyDescent="0.2">
      <c r="B29" s="254">
        <v>41671</v>
      </c>
      <c r="C29" s="255">
        <v>1550</v>
      </c>
      <c r="D29" s="255">
        <v>5590</v>
      </c>
      <c r="E29" s="256">
        <v>76</v>
      </c>
      <c r="F29" s="256">
        <v>318</v>
      </c>
      <c r="G29" s="255">
        <v>1520</v>
      </c>
      <c r="H29" s="255">
        <v>4945</v>
      </c>
      <c r="I29" s="255">
        <v>3146</v>
      </c>
      <c r="J29" s="255">
        <v>10853</v>
      </c>
    </row>
    <row r="30" spans="2:13" x14ac:dyDescent="0.2">
      <c r="B30" s="254">
        <v>41699</v>
      </c>
      <c r="C30" s="255">
        <v>1367</v>
      </c>
      <c r="D30" s="255">
        <v>4922</v>
      </c>
      <c r="E30" s="256">
        <v>99</v>
      </c>
      <c r="F30" s="256">
        <v>470</v>
      </c>
      <c r="G30" s="255">
        <v>1354</v>
      </c>
      <c r="H30" s="255">
        <v>4290</v>
      </c>
      <c r="I30" s="255">
        <v>2820</v>
      </c>
      <c r="J30" s="255">
        <v>9682</v>
      </c>
    </row>
    <row r="31" spans="2:13" x14ac:dyDescent="0.2">
      <c r="B31" s="254">
        <v>41730</v>
      </c>
      <c r="C31" s="255">
        <v>1713</v>
      </c>
      <c r="D31" s="255">
        <v>6039</v>
      </c>
      <c r="E31" s="256">
        <v>117</v>
      </c>
      <c r="F31" s="256">
        <v>534</v>
      </c>
      <c r="G31" s="255">
        <v>1841</v>
      </c>
      <c r="H31" s="255">
        <v>6029</v>
      </c>
      <c r="I31" s="255">
        <v>3671</v>
      </c>
      <c r="J31" s="255">
        <v>12602</v>
      </c>
    </row>
    <row r="32" spans="2:13" x14ac:dyDescent="0.2">
      <c r="B32" s="254">
        <v>41760</v>
      </c>
      <c r="C32" s="255">
        <v>1767</v>
      </c>
      <c r="D32" s="255">
        <v>6174</v>
      </c>
      <c r="E32" s="256">
        <v>124</v>
      </c>
      <c r="F32" s="256">
        <v>523</v>
      </c>
      <c r="G32" s="255">
        <v>1514</v>
      </c>
      <c r="H32" s="255">
        <v>4663</v>
      </c>
      <c r="I32" s="255">
        <v>3405</v>
      </c>
      <c r="J32" s="255">
        <v>11360</v>
      </c>
      <c r="M32" s="218"/>
    </row>
    <row r="33" spans="2:10" x14ac:dyDescent="0.2">
      <c r="B33" s="254">
        <v>41791</v>
      </c>
      <c r="C33" s="255">
        <v>1613</v>
      </c>
      <c r="D33" s="255">
        <v>5821</v>
      </c>
      <c r="E33" s="256">
        <v>120</v>
      </c>
      <c r="F33" s="256">
        <v>517</v>
      </c>
      <c r="G33" s="255">
        <v>1715</v>
      </c>
      <c r="H33" s="255">
        <v>5301</v>
      </c>
      <c r="I33" s="255">
        <v>3448</v>
      </c>
      <c r="J33" s="255">
        <v>11639</v>
      </c>
    </row>
    <row r="34" spans="2:10" x14ac:dyDescent="0.2">
      <c r="B34" s="254">
        <v>41821</v>
      </c>
      <c r="C34" s="255">
        <v>1419</v>
      </c>
      <c r="D34" s="255">
        <v>4978</v>
      </c>
      <c r="E34" s="256">
        <v>88</v>
      </c>
      <c r="F34" s="256">
        <v>412</v>
      </c>
      <c r="G34" s="255">
        <v>1625</v>
      </c>
      <c r="H34" s="255">
        <v>5129</v>
      </c>
      <c r="I34" s="255">
        <v>3132</v>
      </c>
      <c r="J34" s="255">
        <v>10519</v>
      </c>
    </row>
    <row r="35" spans="2:10" x14ac:dyDescent="0.2">
      <c r="B35" s="254">
        <v>41852</v>
      </c>
      <c r="C35" s="255">
        <v>1494</v>
      </c>
      <c r="D35" s="255">
        <v>5380</v>
      </c>
      <c r="E35" s="256">
        <v>98</v>
      </c>
      <c r="F35" s="256">
        <v>469</v>
      </c>
      <c r="G35" s="255">
        <v>2110</v>
      </c>
      <c r="H35" s="255">
        <v>6696</v>
      </c>
      <c r="I35" s="255">
        <f t="shared" ref="I35:J39" si="0">C35+E35+G35</f>
        <v>3702</v>
      </c>
      <c r="J35" s="255">
        <f t="shared" si="0"/>
        <v>12545</v>
      </c>
    </row>
    <row r="36" spans="2:10" x14ac:dyDescent="0.2">
      <c r="B36" s="254">
        <v>41883</v>
      </c>
      <c r="C36" s="255">
        <v>2074</v>
      </c>
      <c r="D36" s="255">
        <v>6815</v>
      </c>
      <c r="E36" s="256">
        <v>153</v>
      </c>
      <c r="F36" s="256">
        <v>619</v>
      </c>
      <c r="G36" s="255">
        <v>1891</v>
      </c>
      <c r="H36" s="255">
        <v>5544</v>
      </c>
      <c r="I36" s="255">
        <f t="shared" si="0"/>
        <v>4118</v>
      </c>
      <c r="J36" s="255">
        <f t="shared" si="0"/>
        <v>12978</v>
      </c>
    </row>
    <row r="37" spans="2:10" x14ac:dyDescent="0.2">
      <c r="B37" s="254">
        <v>41913</v>
      </c>
      <c r="C37" s="255">
        <v>1793</v>
      </c>
      <c r="D37" s="255">
        <v>6196</v>
      </c>
      <c r="E37" s="256">
        <v>99</v>
      </c>
      <c r="F37" s="256">
        <v>453</v>
      </c>
      <c r="G37" s="255">
        <v>2822</v>
      </c>
      <c r="H37" s="255">
        <v>9121</v>
      </c>
      <c r="I37" s="255">
        <f t="shared" si="0"/>
        <v>4714</v>
      </c>
      <c r="J37" s="255">
        <f t="shared" si="0"/>
        <v>15770</v>
      </c>
    </row>
    <row r="38" spans="2:10" x14ac:dyDescent="0.2">
      <c r="B38" s="254">
        <v>41944</v>
      </c>
      <c r="C38" s="255">
        <v>1417</v>
      </c>
      <c r="D38" s="255">
        <v>5025</v>
      </c>
      <c r="E38" s="256">
        <v>119</v>
      </c>
      <c r="F38" s="256">
        <v>521</v>
      </c>
      <c r="G38" s="255">
        <v>2963</v>
      </c>
      <c r="H38" s="255">
        <v>9093</v>
      </c>
      <c r="I38" s="255">
        <f t="shared" si="0"/>
        <v>4499</v>
      </c>
      <c r="J38" s="255">
        <f t="shared" si="0"/>
        <v>14639</v>
      </c>
    </row>
    <row r="39" spans="2:10" x14ac:dyDescent="0.2">
      <c r="B39" s="254">
        <v>41974</v>
      </c>
      <c r="C39" s="255">
        <v>2023</v>
      </c>
      <c r="D39" s="255">
        <v>7131</v>
      </c>
      <c r="E39" s="256">
        <v>157</v>
      </c>
      <c r="F39" s="256">
        <v>606</v>
      </c>
      <c r="G39" s="255">
        <v>2407</v>
      </c>
      <c r="H39" s="255">
        <v>7565</v>
      </c>
      <c r="I39" s="255">
        <f t="shared" si="0"/>
        <v>4587</v>
      </c>
      <c r="J39" s="255">
        <f t="shared" si="0"/>
        <v>15302</v>
      </c>
    </row>
    <row r="40" spans="2:10" x14ac:dyDescent="0.2">
      <c r="B40" s="259">
        <v>2014</v>
      </c>
      <c r="C40" s="260">
        <f>SUM(C28:C39)</f>
        <v>19910</v>
      </c>
      <c r="D40" s="260">
        <f t="shared" ref="D40:H40" si="1">SUM(D28:D39)</f>
        <v>70098</v>
      </c>
      <c r="E40" s="260">
        <f t="shared" si="1"/>
        <v>1302</v>
      </c>
      <c r="F40" s="260">
        <f t="shared" si="1"/>
        <v>5662</v>
      </c>
      <c r="G40" s="260">
        <f t="shared" si="1"/>
        <v>23042</v>
      </c>
      <c r="H40" s="260">
        <f t="shared" si="1"/>
        <v>72387</v>
      </c>
      <c r="I40" s="260">
        <f>SUM(I28:I39)</f>
        <v>44254</v>
      </c>
      <c r="J40" s="260">
        <f>SUM(J28:J39)</f>
        <v>148147</v>
      </c>
    </row>
    <row r="41" spans="2:10" x14ac:dyDescent="0.2">
      <c r="B41" s="261">
        <v>42005</v>
      </c>
      <c r="C41" s="262">
        <v>1303</v>
      </c>
      <c r="D41" s="262">
        <v>4627</v>
      </c>
      <c r="E41" s="262">
        <v>90</v>
      </c>
      <c r="F41" s="262">
        <v>407</v>
      </c>
      <c r="G41" s="262">
        <v>2299</v>
      </c>
      <c r="H41" s="262">
        <v>7138</v>
      </c>
      <c r="I41" s="255">
        <f t="shared" ref="I41:J52" si="2">C41+E41+G41</f>
        <v>3692</v>
      </c>
      <c r="J41" s="255">
        <f t="shared" si="2"/>
        <v>12172</v>
      </c>
    </row>
    <row r="42" spans="2:10" x14ac:dyDescent="0.2">
      <c r="B42" s="261">
        <v>42036</v>
      </c>
      <c r="C42" s="262">
        <v>1126</v>
      </c>
      <c r="D42" s="262">
        <v>4105</v>
      </c>
      <c r="E42" s="262">
        <v>68</v>
      </c>
      <c r="F42" s="262">
        <v>319</v>
      </c>
      <c r="G42" s="262">
        <v>1895</v>
      </c>
      <c r="H42" s="262">
        <v>5828</v>
      </c>
      <c r="I42" s="255">
        <f t="shared" si="2"/>
        <v>3089</v>
      </c>
      <c r="J42" s="255">
        <f t="shared" si="2"/>
        <v>10252</v>
      </c>
    </row>
    <row r="43" spans="2:10" x14ac:dyDescent="0.2">
      <c r="B43" s="261">
        <v>42064</v>
      </c>
      <c r="C43" s="262">
        <v>1509</v>
      </c>
      <c r="D43" s="262">
        <v>5148</v>
      </c>
      <c r="E43" s="262">
        <v>142</v>
      </c>
      <c r="F43" s="262">
        <v>601</v>
      </c>
      <c r="G43" s="262">
        <v>2308</v>
      </c>
      <c r="H43" s="262">
        <v>7031</v>
      </c>
      <c r="I43" s="255">
        <f t="shared" si="2"/>
        <v>3959</v>
      </c>
      <c r="J43" s="255">
        <f t="shared" si="2"/>
        <v>12780</v>
      </c>
    </row>
    <row r="44" spans="2:10" x14ac:dyDescent="0.2">
      <c r="B44" s="261">
        <v>42095</v>
      </c>
      <c r="C44" s="262">
        <v>1305</v>
      </c>
      <c r="D44" s="262">
        <v>4297</v>
      </c>
      <c r="E44" s="262">
        <v>154</v>
      </c>
      <c r="F44" s="262">
        <v>670</v>
      </c>
      <c r="G44" s="262">
        <v>2740</v>
      </c>
      <c r="H44" s="262">
        <v>8147</v>
      </c>
      <c r="I44" s="255">
        <f t="shared" si="2"/>
        <v>4199</v>
      </c>
      <c r="J44" s="255">
        <f t="shared" si="2"/>
        <v>13114</v>
      </c>
    </row>
    <row r="45" spans="2:10" x14ac:dyDescent="0.2">
      <c r="B45" s="261">
        <v>42125</v>
      </c>
      <c r="C45" s="262">
        <v>1328</v>
      </c>
      <c r="D45" s="262">
        <v>4634</v>
      </c>
      <c r="E45" s="262">
        <v>162</v>
      </c>
      <c r="F45" s="262">
        <v>698</v>
      </c>
      <c r="G45" s="262">
        <v>2387</v>
      </c>
      <c r="H45" s="262">
        <v>7056</v>
      </c>
      <c r="I45" s="255">
        <f t="shared" si="2"/>
        <v>3877</v>
      </c>
      <c r="J45" s="255">
        <f t="shared" si="2"/>
        <v>12388</v>
      </c>
    </row>
    <row r="46" spans="2:10" x14ac:dyDescent="0.2">
      <c r="B46" s="261">
        <v>42156</v>
      </c>
      <c r="C46" s="262">
        <v>1079</v>
      </c>
      <c r="D46" s="262">
        <v>3931</v>
      </c>
      <c r="E46" s="262">
        <v>121</v>
      </c>
      <c r="F46" s="262">
        <v>595</v>
      </c>
      <c r="G46" s="262">
        <v>2940</v>
      </c>
      <c r="H46" s="262">
        <v>8577</v>
      </c>
      <c r="I46" s="255">
        <f t="shared" si="2"/>
        <v>4140</v>
      </c>
      <c r="J46" s="255">
        <f t="shared" si="2"/>
        <v>13103</v>
      </c>
    </row>
    <row r="47" spans="2:10" x14ac:dyDescent="0.2">
      <c r="B47" s="261">
        <v>42186</v>
      </c>
      <c r="C47" s="262">
        <v>1562</v>
      </c>
      <c r="D47" s="262">
        <v>5243</v>
      </c>
      <c r="E47" s="262">
        <v>193</v>
      </c>
      <c r="F47" s="262">
        <v>896</v>
      </c>
      <c r="G47" s="262">
        <v>1660</v>
      </c>
      <c r="H47" s="262">
        <v>4806</v>
      </c>
      <c r="I47" s="255">
        <f t="shared" si="2"/>
        <v>3415</v>
      </c>
      <c r="J47" s="255">
        <f t="shared" si="2"/>
        <v>10945</v>
      </c>
    </row>
    <row r="48" spans="2:10" x14ac:dyDescent="0.2">
      <c r="B48" s="261">
        <v>42217</v>
      </c>
      <c r="C48" s="262">
        <v>1389</v>
      </c>
      <c r="D48" s="262">
        <v>4383</v>
      </c>
      <c r="E48" s="262">
        <v>321</v>
      </c>
      <c r="F48" s="262">
        <v>1453</v>
      </c>
      <c r="G48" s="262">
        <v>4348</v>
      </c>
      <c r="H48" s="262">
        <v>12994</v>
      </c>
      <c r="I48" s="255">
        <f t="shared" si="2"/>
        <v>6058</v>
      </c>
      <c r="J48" s="255">
        <f t="shared" si="2"/>
        <v>18830</v>
      </c>
    </row>
    <row r="49" spans="2:10" x14ac:dyDescent="0.2">
      <c r="B49" s="261">
        <v>42248</v>
      </c>
      <c r="C49" s="262">
        <v>2017</v>
      </c>
      <c r="D49" s="262">
        <v>7335</v>
      </c>
      <c r="E49" s="262">
        <v>176</v>
      </c>
      <c r="F49" s="262">
        <v>801</v>
      </c>
      <c r="G49" s="262">
        <v>2843</v>
      </c>
      <c r="H49" s="262">
        <v>8849</v>
      </c>
      <c r="I49" s="255">
        <f t="shared" si="2"/>
        <v>5036</v>
      </c>
      <c r="J49" s="255">
        <f t="shared" si="2"/>
        <v>16985</v>
      </c>
    </row>
    <row r="50" spans="2:10" x14ac:dyDescent="0.2">
      <c r="B50" s="261">
        <v>42278</v>
      </c>
      <c r="C50" s="262">
        <v>1395</v>
      </c>
      <c r="D50" s="262">
        <v>4572</v>
      </c>
      <c r="E50" s="262">
        <v>175</v>
      </c>
      <c r="F50" s="262">
        <v>799</v>
      </c>
      <c r="G50" s="262">
        <v>2605</v>
      </c>
      <c r="H50" s="262">
        <v>7454</v>
      </c>
      <c r="I50" s="255">
        <f t="shared" si="2"/>
        <v>4175</v>
      </c>
      <c r="J50" s="255">
        <f t="shared" si="2"/>
        <v>12825</v>
      </c>
    </row>
    <row r="51" spans="2:10" x14ac:dyDescent="0.2">
      <c r="B51" s="261">
        <v>42309</v>
      </c>
      <c r="C51" s="262">
        <v>1495</v>
      </c>
      <c r="D51" s="262">
        <v>5282</v>
      </c>
      <c r="E51" s="262">
        <v>166</v>
      </c>
      <c r="F51" s="262">
        <v>712</v>
      </c>
      <c r="G51" s="262">
        <v>3733</v>
      </c>
      <c r="H51" s="262">
        <v>10856</v>
      </c>
      <c r="I51" s="255">
        <f t="shared" si="2"/>
        <v>5394</v>
      </c>
      <c r="J51" s="255">
        <f t="shared" si="2"/>
        <v>16850</v>
      </c>
    </row>
    <row r="52" spans="2:10" x14ac:dyDescent="0.2">
      <c r="B52" s="261">
        <v>42339</v>
      </c>
      <c r="C52" s="262">
        <v>1645</v>
      </c>
      <c r="D52" s="262">
        <v>5189</v>
      </c>
      <c r="E52" s="262">
        <v>200</v>
      </c>
      <c r="F52" s="262">
        <v>809</v>
      </c>
      <c r="G52" s="262">
        <v>2771</v>
      </c>
      <c r="H52" s="262">
        <v>8572</v>
      </c>
      <c r="I52" s="255">
        <f t="shared" si="2"/>
        <v>4616</v>
      </c>
      <c r="J52" s="255">
        <f t="shared" si="2"/>
        <v>14570</v>
      </c>
    </row>
    <row r="53" spans="2:10" x14ac:dyDescent="0.2">
      <c r="B53" s="259">
        <v>2015</v>
      </c>
      <c r="C53" s="263">
        <f>SUM(C41:C52)</f>
        <v>17153</v>
      </c>
      <c r="D53" s="263">
        <f t="shared" ref="D53:I53" si="3">SUM(D41:D52)</f>
        <v>58746</v>
      </c>
      <c r="E53" s="263">
        <f t="shared" si="3"/>
        <v>1968</v>
      </c>
      <c r="F53" s="263">
        <f t="shared" si="3"/>
        <v>8760</v>
      </c>
      <c r="G53" s="263">
        <f t="shared" si="3"/>
        <v>32529</v>
      </c>
      <c r="H53" s="263">
        <f t="shared" si="3"/>
        <v>97308</v>
      </c>
      <c r="I53" s="263">
        <f t="shared" si="3"/>
        <v>51650</v>
      </c>
      <c r="J53" s="263">
        <f>SUM(J41:J52)</f>
        <v>164814</v>
      </c>
    </row>
    <row r="54" spans="2:10" x14ac:dyDescent="0.2">
      <c r="B54" s="261">
        <v>42370</v>
      </c>
      <c r="C54" s="262">
        <v>1402</v>
      </c>
      <c r="D54" s="262">
        <v>4801</v>
      </c>
      <c r="E54" s="262">
        <v>157</v>
      </c>
      <c r="F54" s="262">
        <v>645</v>
      </c>
      <c r="G54" s="262">
        <v>2531</v>
      </c>
      <c r="H54" s="262">
        <v>7419</v>
      </c>
      <c r="I54" s="255">
        <f t="shared" ref="I54:J65" si="4">C54+E54+G54</f>
        <v>4090</v>
      </c>
      <c r="J54" s="255">
        <f t="shared" si="4"/>
        <v>12865</v>
      </c>
    </row>
    <row r="55" spans="2:10" x14ac:dyDescent="0.2">
      <c r="B55" s="261">
        <v>42401</v>
      </c>
      <c r="C55" s="262">
        <v>964</v>
      </c>
      <c r="D55" s="262">
        <v>3139</v>
      </c>
      <c r="E55" s="262">
        <v>156</v>
      </c>
      <c r="F55" s="262">
        <v>644</v>
      </c>
      <c r="G55" s="262">
        <v>2723</v>
      </c>
      <c r="H55" s="262">
        <v>8130</v>
      </c>
      <c r="I55" s="255">
        <f t="shared" si="4"/>
        <v>3843</v>
      </c>
      <c r="J55" s="255">
        <f t="shared" si="4"/>
        <v>11913</v>
      </c>
    </row>
    <row r="56" spans="2:10" x14ac:dyDescent="0.2">
      <c r="B56" s="261">
        <v>42430</v>
      </c>
      <c r="C56" s="262">
        <v>1710</v>
      </c>
      <c r="D56" s="262">
        <v>5724</v>
      </c>
      <c r="E56" s="262">
        <v>238</v>
      </c>
      <c r="F56" s="262">
        <v>993</v>
      </c>
      <c r="G56" s="262">
        <v>3197</v>
      </c>
      <c r="H56" s="262">
        <v>9196</v>
      </c>
      <c r="I56" s="255">
        <f t="shared" si="4"/>
        <v>5145</v>
      </c>
      <c r="J56" s="255">
        <f t="shared" si="4"/>
        <v>15913</v>
      </c>
    </row>
    <row r="57" spans="2:10" x14ac:dyDescent="0.2">
      <c r="B57" s="261">
        <v>42461</v>
      </c>
      <c r="C57" s="262">
        <v>1579</v>
      </c>
      <c r="D57" s="262">
        <v>5412</v>
      </c>
      <c r="E57" s="262">
        <v>196</v>
      </c>
      <c r="F57" s="262">
        <v>787</v>
      </c>
      <c r="G57" s="262">
        <v>2640</v>
      </c>
      <c r="H57" s="262">
        <v>7635</v>
      </c>
      <c r="I57" s="255">
        <f t="shared" si="4"/>
        <v>4415</v>
      </c>
      <c r="J57" s="255">
        <f t="shared" si="4"/>
        <v>13834</v>
      </c>
    </row>
    <row r="58" spans="2:10" x14ac:dyDescent="0.2">
      <c r="B58" s="261">
        <v>42491</v>
      </c>
      <c r="C58" s="262">
        <v>1550</v>
      </c>
      <c r="D58" s="262">
        <v>5486</v>
      </c>
      <c r="E58" s="262">
        <v>180</v>
      </c>
      <c r="F58" s="262">
        <v>760</v>
      </c>
      <c r="G58" s="262">
        <v>2933</v>
      </c>
      <c r="H58" s="262">
        <v>8633</v>
      </c>
      <c r="I58" s="255">
        <f t="shared" si="4"/>
        <v>4663</v>
      </c>
      <c r="J58" s="255">
        <f t="shared" si="4"/>
        <v>14879</v>
      </c>
    </row>
    <row r="59" spans="2:10" x14ac:dyDescent="0.2">
      <c r="B59" s="261">
        <v>42522</v>
      </c>
      <c r="C59" s="262">
        <v>1015</v>
      </c>
      <c r="D59" s="262">
        <v>3452</v>
      </c>
      <c r="E59" s="262">
        <v>121</v>
      </c>
      <c r="F59" s="262">
        <v>555</v>
      </c>
      <c r="G59" s="262">
        <v>2658</v>
      </c>
      <c r="H59" s="262">
        <v>7478</v>
      </c>
      <c r="I59" s="255">
        <f t="shared" si="4"/>
        <v>3794</v>
      </c>
      <c r="J59" s="255">
        <f t="shared" si="4"/>
        <v>11485</v>
      </c>
    </row>
    <row r="60" spans="2:10" x14ac:dyDescent="0.2">
      <c r="B60" s="261">
        <v>42552</v>
      </c>
      <c r="C60" s="262">
        <v>1746</v>
      </c>
      <c r="D60" s="262">
        <v>6028</v>
      </c>
      <c r="E60" s="262">
        <v>157</v>
      </c>
      <c r="F60" s="262">
        <v>657</v>
      </c>
      <c r="G60" s="262">
        <v>2535</v>
      </c>
      <c r="H60" s="262">
        <v>7430</v>
      </c>
      <c r="I60" s="255">
        <f t="shared" si="4"/>
        <v>4438</v>
      </c>
      <c r="J60" s="255">
        <f t="shared" si="4"/>
        <v>14115</v>
      </c>
    </row>
    <row r="61" spans="2:10" x14ac:dyDescent="0.2">
      <c r="B61" s="261">
        <v>42583</v>
      </c>
      <c r="C61" s="262">
        <v>1390</v>
      </c>
      <c r="D61" s="262">
        <v>4511</v>
      </c>
      <c r="E61" s="262">
        <v>153</v>
      </c>
      <c r="F61" s="262">
        <v>578</v>
      </c>
      <c r="G61" s="262">
        <v>3151</v>
      </c>
      <c r="H61" s="262">
        <v>9173</v>
      </c>
      <c r="I61" s="255">
        <f t="shared" si="4"/>
        <v>4694</v>
      </c>
      <c r="J61" s="255">
        <f t="shared" si="4"/>
        <v>14262</v>
      </c>
    </row>
    <row r="62" spans="2:10" x14ac:dyDescent="0.2">
      <c r="B62" s="261">
        <v>42614</v>
      </c>
      <c r="C62" s="262">
        <v>1402</v>
      </c>
      <c r="D62" s="262">
        <v>4329</v>
      </c>
      <c r="E62" s="262">
        <v>196</v>
      </c>
      <c r="F62" s="262">
        <v>823</v>
      </c>
      <c r="G62" s="262">
        <v>2981</v>
      </c>
      <c r="H62" s="262">
        <v>8807</v>
      </c>
      <c r="I62" s="255">
        <f t="shared" si="4"/>
        <v>4579</v>
      </c>
      <c r="J62" s="255">
        <f t="shared" si="4"/>
        <v>13959</v>
      </c>
    </row>
    <row r="63" spans="2:10" x14ac:dyDescent="0.2">
      <c r="B63" s="261">
        <v>42644</v>
      </c>
      <c r="C63" s="262">
        <v>1480</v>
      </c>
      <c r="D63" s="262">
        <v>5044</v>
      </c>
      <c r="E63" s="262">
        <v>136</v>
      </c>
      <c r="F63" s="262">
        <v>536</v>
      </c>
      <c r="G63" s="262">
        <v>2791</v>
      </c>
      <c r="H63" s="262">
        <v>8111</v>
      </c>
      <c r="I63" s="255">
        <f t="shared" si="4"/>
        <v>4407</v>
      </c>
      <c r="J63" s="255">
        <f t="shared" si="4"/>
        <v>13691</v>
      </c>
    </row>
    <row r="64" spans="2:10" x14ac:dyDescent="0.2">
      <c r="B64" s="261">
        <v>42675</v>
      </c>
      <c r="C64" s="262">
        <v>1497</v>
      </c>
      <c r="D64" s="262">
        <v>5099</v>
      </c>
      <c r="E64" s="262">
        <v>128</v>
      </c>
      <c r="F64" s="262">
        <v>483</v>
      </c>
      <c r="G64" s="262">
        <v>2064</v>
      </c>
      <c r="H64" s="262">
        <v>6110</v>
      </c>
      <c r="I64" s="255">
        <f t="shared" si="4"/>
        <v>3689</v>
      </c>
      <c r="J64" s="255">
        <f t="shared" si="4"/>
        <v>11692</v>
      </c>
    </row>
    <row r="65" spans="2:10" x14ac:dyDescent="0.2">
      <c r="B65" s="261">
        <v>42705</v>
      </c>
      <c r="C65" s="262">
        <v>1565</v>
      </c>
      <c r="D65" s="262">
        <v>5550</v>
      </c>
      <c r="E65" s="262">
        <v>94</v>
      </c>
      <c r="F65" s="262">
        <v>399</v>
      </c>
      <c r="G65" s="262">
        <v>3636</v>
      </c>
      <c r="H65" s="262">
        <v>11125</v>
      </c>
      <c r="I65" s="255">
        <f t="shared" si="4"/>
        <v>5295</v>
      </c>
      <c r="J65" s="255">
        <f t="shared" si="4"/>
        <v>17074</v>
      </c>
    </row>
    <row r="66" spans="2:10" x14ac:dyDescent="0.2">
      <c r="B66" s="259">
        <v>2016</v>
      </c>
      <c r="C66" s="263">
        <f>SUM(C54:C65)</f>
        <v>17300</v>
      </c>
      <c r="D66" s="263">
        <f t="shared" ref="D66:H66" si="5">SUM(D54:D65)</f>
        <v>58575</v>
      </c>
      <c r="E66" s="263">
        <f t="shared" si="5"/>
        <v>1912</v>
      </c>
      <c r="F66" s="263">
        <f t="shared" si="5"/>
        <v>7860</v>
      </c>
      <c r="G66" s="263">
        <f t="shared" si="5"/>
        <v>33840</v>
      </c>
      <c r="H66" s="263">
        <f t="shared" si="5"/>
        <v>99247</v>
      </c>
      <c r="I66" s="263">
        <f>SUM(I54:I65)</f>
        <v>53052</v>
      </c>
      <c r="J66" s="263">
        <f>SUM(J54:J65)</f>
        <v>165682</v>
      </c>
    </row>
    <row r="67" spans="2:10" x14ac:dyDescent="0.2">
      <c r="B67" s="261">
        <v>42736</v>
      </c>
      <c r="C67" s="262">
        <v>1578</v>
      </c>
      <c r="D67" s="262">
        <v>5100</v>
      </c>
      <c r="E67" s="262">
        <v>122</v>
      </c>
      <c r="F67" s="262">
        <v>478</v>
      </c>
      <c r="G67" s="262">
        <v>3277</v>
      </c>
      <c r="H67" s="262">
        <v>9466</v>
      </c>
      <c r="I67" s="255">
        <f t="shared" ref="I67:J78" si="6">C67+E67+G67</f>
        <v>4977</v>
      </c>
      <c r="J67" s="255">
        <f t="shared" si="6"/>
        <v>15044</v>
      </c>
    </row>
    <row r="68" spans="2:10" x14ac:dyDescent="0.2">
      <c r="B68" s="261">
        <v>42767</v>
      </c>
      <c r="C68" s="262">
        <v>1309</v>
      </c>
      <c r="D68" s="262">
        <v>4472</v>
      </c>
      <c r="E68" s="262">
        <v>118</v>
      </c>
      <c r="F68" s="262">
        <v>502</v>
      </c>
      <c r="G68" s="262">
        <v>3001</v>
      </c>
      <c r="H68" s="262">
        <v>8506</v>
      </c>
      <c r="I68" s="255">
        <f t="shared" si="6"/>
        <v>4428</v>
      </c>
      <c r="J68" s="255">
        <f t="shared" si="6"/>
        <v>13480</v>
      </c>
    </row>
    <row r="69" spans="2:10" x14ac:dyDescent="0.2">
      <c r="B69" s="261">
        <v>42795</v>
      </c>
      <c r="C69" s="262">
        <v>1433</v>
      </c>
      <c r="D69" s="262">
        <v>4492</v>
      </c>
      <c r="E69" s="262">
        <v>123</v>
      </c>
      <c r="F69" s="262">
        <v>484</v>
      </c>
      <c r="G69" s="262">
        <v>2598</v>
      </c>
      <c r="H69" s="262">
        <v>7750</v>
      </c>
      <c r="I69" s="255">
        <f t="shared" si="6"/>
        <v>4154</v>
      </c>
      <c r="J69" s="255">
        <f t="shared" si="6"/>
        <v>12726</v>
      </c>
    </row>
    <row r="70" spans="2:10" x14ac:dyDescent="0.2">
      <c r="B70" s="261">
        <v>42826</v>
      </c>
      <c r="C70" s="262">
        <v>1610</v>
      </c>
      <c r="D70" s="262">
        <v>5252</v>
      </c>
      <c r="E70" s="262">
        <v>163</v>
      </c>
      <c r="F70" s="262">
        <v>704</v>
      </c>
      <c r="G70" s="262">
        <v>2935</v>
      </c>
      <c r="H70" s="262">
        <v>8131</v>
      </c>
      <c r="I70" s="255">
        <f t="shared" si="6"/>
        <v>4708</v>
      </c>
      <c r="J70" s="255">
        <f t="shared" si="6"/>
        <v>14087</v>
      </c>
    </row>
    <row r="71" spans="2:10" x14ac:dyDescent="0.2">
      <c r="B71" s="261">
        <v>42856</v>
      </c>
      <c r="C71" s="262">
        <v>1418</v>
      </c>
      <c r="D71" s="262">
        <v>4341</v>
      </c>
      <c r="E71" s="262">
        <v>177</v>
      </c>
      <c r="F71" s="262">
        <v>637</v>
      </c>
      <c r="G71" s="262">
        <v>3318</v>
      </c>
      <c r="H71" s="262">
        <v>8846</v>
      </c>
      <c r="I71" s="255">
        <f t="shared" si="6"/>
        <v>4913</v>
      </c>
      <c r="J71" s="255">
        <f t="shared" si="6"/>
        <v>13824</v>
      </c>
    </row>
    <row r="72" spans="2:10" x14ac:dyDescent="0.2">
      <c r="B72" s="261">
        <v>42887</v>
      </c>
      <c r="C72" s="262">
        <v>1230</v>
      </c>
      <c r="D72" s="262">
        <v>4069</v>
      </c>
      <c r="E72" s="262">
        <v>108</v>
      </c>
      <c r="F72" s="262">
        <v>460</v>
      </c>
      <c r="G72" s="262">
        <v>2707</v>
      </c>
      <c r="H72" s="262">
        <v>8139</v>
      </c>
      <c r="I72" s="255">
        <f t="shared" si="6"/>
        <v>4045</v>
      </c>
      <c r="J72" s="255">
        <f t="shared" si="6"/>
        <v>12668</v>
      </c>
    </row>
    <row r="73" spans="2:10" x14ac:dyDescent="0.2">
      <c r="B73" s="261">
        <v>42917</v>
      </c>
      <c r="C73" s="262">
        <v>1191</v>
      </c>
      <c r="D73" s="262">
        <v>4093</v>
      </c>
      <c r="E73" s="262">
        <v>118</v>
      </c>
      <c r="F73" s="262">
        <v>524</v>
      </c>
      <c r="G73" s="262">
        <v>3460</v>
      </c>
      <c r="H73" s="262">
        <v>9428</v>
      </c>
      <c r="I73" s="255">
        <f t="shared" si="6"/>
        <v>4769</v>
      </c>
      <c r="J73" s="255">
        <f t="shared" si="6"/>
        <v>14045</v>
      </c>
    </row>
    <row r="74" spans="2:10" x14ac:dyDescent="0.2">
      <c r="B74" s="261">
        <v>42948</v>
      </c>
      <c r="C74" s="262">
        <v>1646</v>
      </c>
      <c r="D74" s="262">
        <v>5129</v>
      </c>
      <c r="E74" s="262">
        <v>226</v>
      </c>
      <c r="F74" s="262">
        <v>888</v>
      </c>
      <c r="G74" s="262">
        <v>3406</v>
      </c>
      <c r="H74" s="262">
        <v>9871</v>
      </c>
      <c r="I74" s="255">
        <f t="shared" si="6"/>
        <v>5278</v>
      </c>
      <c r="J74" s="255">
        <f t="shared" si="6"/>
        <v>15888</v>
      </c>
    </row>
    <row r="75" spans="2:10" x14ac:dyDescent="0.2">
      <c r="B75" s="261">
        <v>42979</v>
      </c>
      <c r="C75" s="262">
        <v>1788</v>
      </c>
      <c r="D75" s="262">
        <v>5884</v>
      </c>
      <c r="E75" s="262">
        <v>227</v>
      </c>
      <c r="F75" s="262">
        <v>1042</v>
      </c>
      <c r="G75" s="262">
        <v>1959</v>
      </c>
      <c r="H75" s="262">
        <v>5773</v>
      </c>
      <c r="I75" s="255">
        <f t="shared" si="6"/>
        <v>3974</v>
      </c>
      <c r="J75" s="255">
        <f t="shared" si="6"/>
        <v>12699</v>
      </c>
    </row>
    <row r="76" spans="2:10" x14ac:dyDescent="0.2">
      <c r="B76" s="261">
        <v>43009</v>
      </c>
      <c r="C76" s="262">
        <v>1600</v>
      </c>
      <c r="D76" s="262">
        <v>5166</v>
      </c>
      <c r="E76" s="262">
        <v>160</v>
      </c>
      <c r="F76" s="262">
        <v>678</v>
      </c>
      <c r="G76" s="262">
        <v>5186</v>
      </c>
      <c r="H76" s="262">
        <v>14719</v>
      </c>
      <c r="I76" s="255">
        <f t="shared" si="6"/>
        <v>6946</v>
      </c>
      <c r="J76" s="255">
        <f t="shared" si="6"/>
        <v>20563</v>
      </c>
    </row>
    <row r="77" spans="2:10" x14ac:dyDescent="0.2">
      <c r="B77" s="261">
        <v>43040</v>
      </c>
      <c r="C77" s="262">
        <v>1751</v>
      </c>
      <c r="D77" s="262">
        <v>5849</v>
      </c>
      <c r="E77" s="262">
        <v>177</v>
      </c>
      <c r="F77" s="262">
        <v>742</v>
      </c>
      <c r="G77" s="262">
        <v>3371</v>
      </c>
      <c r="H77" s="262">
        <v>9775</v>
      </c>
      <c r="I77" s="255">
        <f t="shared" si="6"/>
        <v>5299</v>
      </c>
      <c r="J77" s="255">
        <f t="shared" si="6"/>
        <v>16366</v>
      </c>
    </row>
    <row r="78" spans="2:10" x14ac:dyDescent="0.2">
      <c r="B78" s="261">
        <v>43070</v>
      </c>
      <c r="C78" s="262">
        <v>1618</v>
      </c>
      <c r="D78" s="262">
        <v>5288</v>
      </c>
      <c r="E78" s="262">
        <v>188</v>
      </c>
      <c r="F78" s="262">
        <v>708</v>
      </c>
      <c r="G78" s="262">
        <v>3152</v>
      </c>
      <c r="H78" s="262">
        <v>9366</v>
      </c>
      <c r="I78" s="255">
        <f t="shared" si="6"/>
        <v>4958</v>
      </c>
      <c r="J78" s="255">
        <f t="shared" si="6"/>
        <v>15362</v>
      </c>
    </row>
    <row r="79" spans="2:10" x14ac:dyDescent="0.2">
      <c r="B79" s="259">
        <v>2017</v>
      </c>
      <c r="C79" s="263">
        <f>SUM(C67:C78)</f>
        <v>18172</v>
      </c>
      <c r="D79" s="263">
        <f t="shared" ref="D79:J79" si="7">SUM(D67:D78)</f>
        <v>59135</v>
      </c>
      <c r="E79" s="263">
        <f t="shared" si="7"/>
        <v>1907</v>
      </c>
      <c r="F79" s="263">
        <f t="shared" si="7"/>
        <v>7847</v>
      </c>
      <c r="G79" s="263">
        <f t="shared" si="7"/>
        <v>38370</v>
      </c>
      <c r="H79" s="263">
        <f t="shared" si="7"/>
        <v>109770</v>
      </c>
      <c r="I79" s="263">
        <f t="shared" si="7"/>
        <v>58449</v>
      </c>
      <c r="J79" s="263">
        <f t="shared" si="7"/>
        <v>176752</v>
      </c>
    </row>
    <row r="80" spans="2:10" x14ac:dyDescent="0.2">
      <c r="B80" s="261">
        <v>43101</v>
      </c>
      <c r="C80" s="262">
        <v>1487</v>
      </c>
      <c r="D80" s="262">
        <v>4777</v>
      </c>
      <c r="E80" s="262">
        <v>142</v>
      </c>
      <c r="F80" s="262">
        <v>567</v>
      </c>
      <c r="G80" s="262">
        <v>3378</v>
      </c>
      <c r="H80" s="262">
        <v>9267</v>
      </c>
      <c r="I80" s="255">
        <f>C80+E80+G80</f>
        <v>5007</v>
      </c>
      <c r="J80" s="255">
        <f>D80+F80+H80</f>
        <v>14611</v>
      </c>
    </row>
    <row r="81" spans="2:11" x14ac:dyDescent="0.2">
      <c r="B81" s="261">
        <v>43132</v>
      </c>
      <c r="C81" s="262">
        <v>1165</v>
      </c>
      <c r="D81" s="262">
        <v>3878</v>
      </c>
      <c r="E81" s="262">
        <v>171</v>
      </c>
      <c r="F81" s="262">
        <v>740</v>
      </c>
      <c r="G81" s="262">
        <v>4024</v>
      </c>
      <c r="H81" s="262">
        <v>10885</v>
      </c>
      <c r="I81" s="255">
        <f t="shared" ref="I81:I84" si="8">C81+E81+G81</f>
        <v>5360</v>
      </c>
      <c r="J81" s="255">
        <f t="shared" ref="J81:J84" si="9">D81+F81+H81</f>
        <v>15503</v>
      </c>
    </row>
    <row r="82" spans="2:11" x14ac:dyDescent="0.2">
      <c r="B82" s="261">
        <v>43160</v>
      </c>
      <c r="C82" s="262">
        <v>2460</v>
      </c>
      <c r="D82" s="262">
        <v>7692</v>
      </c>
      <c r="E82" s="262">
        <v>296</v>
      </c>
      <c r="F82" s="262">
        <v>1104</v>
      </c>
      <c r="G82" s="262">
        <v>3447</v>
      </c>
      <c r="H82" s="262">
        <v>9794</v>
      </c>
      <c r="I82" s="255">
        <f t="shared" si="8"/>
        <v>6203</v>
      </c>
      <c r="J82" s="255">
        <f t="shared" si="9"/>
        <v>18590</v>
      </c>
    </row>
    <row r="83" spans="2:11" x14ac:dyDescent="0.2">
      <c r="B83" s="261">
        <v>43191</v>
      </c>
      <c r="C83" s="409">
        <v>1488</v>
      </c>
      <c r="D83" s="409">
        <v>4979</v>
      </c>
      <c r="E83" s="409">
        <v>166</v>
      </c>
      <c r="F83" s="409">
        <v>699</v>
      </c>
      <c r="G83" s="409">
        <v>3596</v>
      </c>
      <c r="H83" s="409">
        <v>10022</v>
      </c>
      <c r="I83" s="410">
        <f t="shared" si="8"/>
        <v>5250</v>
      </c>
      <c r="J83" s="410">
        <f t="shared" si="9"/>
        <v>15700</v>
      </c>
    </row>
    <row r="84" spans="2:11" x14ac:dyDescent="0.2">
      <c r="B84" s="261">
        <v>43221</v>
      </c>
      <c r="C84" s="409">
        <v>1705</v>
      </c>
      <c r="D84" s="409">
        <v>5530</v>
      </c>
      <c r="E84" s="412">
        <v>178</v>
      </c>
      <c r="F84" s="412">
        <v>714</v>
      </c>
      <c r="G84" s="412">
        <v>3536</v>
      </c>
      <c r="H84" s="412">
        <v>9898</v>
      </c>
      <c r="I84" s="410">
        <f t="shared" si="8"/>
        <v>5419</v>
      </c>
      <c r="J84" s="410">
        <f t="shared" si="9"/>
        <v>16142</v>
      </c>
    </row>
    <row r="85" spans="2:11" x14ac:dyDescent="0.2">
      <c r="B85" s="259" t="s">
        <v>626</v>
      </c>
      <c r="C85" s="263">
        <f>SUM(C80:C84)</f>
        <v>8305</v>
      </c>
      <c r="D85" s="263">
        <f t="shared" ref="D85:H85" si="10">SUM(D80:D84)</f>
        <v>26856</v>
      </c>
      <c r="E85" s="263">
        <f t="shared" si="10"/>
        <v>953</v>
      </c>
      <c r="F85" s="263">
        <f t="shared" si="10"/>
        <v>3824</v>
      </c>
      <c r="G85" s="263">
        <f t="shared" si="10"/>
        <v>17981</v>
      </c>
      <c r="H85" s="263">
        <f t="shared" si="10"/>
        <v>49866</v>
      </c>
      <c r="I85" s="263">
        <f t="shared" ref="I85" si="11">SUM(I80:I84)</f>
        <v>27239</v>
      </c>
      <c r="J85" s="263">
        <f t="shared" ref="J85" si="12">SUM(J80:J84)</f>
        <v>80546</v>
      </c>
      <c r="K85" s="265"/>
    </row>
    <row r="86" spans="2:11" x14ac:dyDescent="0.2">
      <c r="B86" s="459" t="s">
        <v>43</v>
      </c>
      <c r="C86" s="460"/>
      <c r="D86" s="460"/>
      <c r="E86" s="460"/>
      <c r="F86" s="460"/>
      <c r="G86" s="460"/>
      <c r="H86" s="461"/>
      <c r="I86" s="264">
        <f>I11+I12+I13+I14+I27+I40+I53+I66+I79+I85</f>
        <v>547840</v>
      </c>
      <c r="J86" s="264">
        <f>J11+J12+J13+J14+J27+J40+J53+J66+J79+J85</f>
        <v>1903455</v>
      </c>
      <c r="K86" s="265"/>
    </row>
    <row r="87" spans="2:11" x14ac:dyDescent="0.2">
      <c r="B87" s="188" t="s">
        <v>493</v>
      </c>
    </row>
    <row r="88" spans="2:11" x14ac:dyDescent="0.2">
      <c r="B88" s="188" t="s">
        <v>494</v>
      </c>
    </row>
    <row r="89" spans="2:11" x14ac:dyDescent="0.2">
      <c r="B89" s="188" t="s">
        <v>495</v>
      </c>
    </row>
  </sheetData>
  <mergeCells count="9">
    <mergeCell ref="B86:H86"/>
    <mergeCell ref="B5:J5"/>
    <mergeCell ref="B6:J6"/>
    <mergeCell ref="B8:B10"/>
    <mergeCell ref="C8:J8"/>
    <mergeCell ref="C9:D9"/>
    <mergeCell ref="E9:F9"/>
    <mergeCell ref="G9:H9"/>
    <mergeCell ref="I9:J9"/>
  </mergeCells>
  <hyperlinks>
    <hyperlink ref="L5" location="'Índice BxH'!A1" display="Volver a Bono por Hijo"/>
  </hyperlinks>
  <pageMargins left="0.7" right="0.7" top="0.75" bottom="0.75" header="0.3" footer="0.3"/>
  <ignoredErrors>
    <ignoredError sqref="I27:J27 C40:H40" formulaRange="1"/>
    <ignoredError sqref="I40:J40 I53:J53 I79:J79 I66:J66"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7"/>
  <sheetViews>
    <sheetView showGridLines="0" zoomScaleNormal="100" workbookViewId="0"/>
  </sheetViews>
  <sheetFormatPr baseColWidth="10" defaultRowHeight="12" x14ac:dyDescent="0.2"/>
  <cols>
    <col min="1" max="1" width="6" style="188" customWidth="1"/>
    <col min="2" max="2" width="13.85546875" style="188" customWidth="1"/>
    <col min="3" max="3" width="21.28515625" style="188" customWidth="1"/>
    <col min="4" max="4" width="19.140625" style="188" customWidth="1"/>
    <col min="5" max="5" width="16.85546875" style="188" customWidth="1"/>
    <col min="6" max="257" width="11.42578125" style="188"/>
    <col min="258" max="258" width="13.85546875" style="188" customWidth="1"/>
    <col min="259" max="259" width="21.28515625" style="188" customWidth="1"/>
    <col min="260" max="260" width="19.140625" style="188" customWidth="1"/>
    <col min="261" max="261" width="16.85546875" style="188" customWidth="1"/>
    <col min="262" max="513" width="11.42578125" style="188"/>
    <col min="514" max="514" width="13.85546875" style="188" customWidth="1"/>
    <col min="515" max="515" width="21.28515625" style="188" customWidth="1"/>
    <col min="516" max="516" width="19.140625" style="188" customWidth="1"/>
    <col min="517" max="517" width="16.85546875" style="188" customWidth="1"/>
    <col min="518" max="769" width="11.42578125" style="188"/>
    <col min="770" max="770" width="13.85546875" style="188" customWidth="1"/>
    <col min="771" max="771" width="21.28515625" style="188" customWidth="1"/>
    <col min="772" max="772" width="19.140625" style="188" customWidth="1"/>
    <col min="773" max="773" width="16.85546875" style="188" customWidth="1"/>
    <col min="774" max="1025" width="11.42578125" style="188"/>
    <col min="1026" max="1026" width="13.85546875" style="188" customWidth="1"/>
    <col min="1027" max="1027" width="21.28515625" style="188" customWidth="1"/>
    <col min="1028" max="1028" width="19.140625" style="188" customWidth="1"/>
    <col min="1029" max="1029" width="16.85546875" style="188" customWidth="1"/>
    <col min="1030" max="1281" width="11.42578125" style="188"/>
    <col min="1282" max="1282" width="13.85546875" style="188" customWidth="1"/>
    <col min="1283" max="1283" width="21.28515625" style="188" customWidth="1"/>
    <col min="1284" max="1284" width="19.140625" style="188" customWidth="1"/>
    <col min="1285" max="1285" width="16.85546875" style="188" customWidth="1"/>
    <col min="1286" max="1537" width="11.42578125" style="188"/>
    <col min="1538" max="1538" width="13.85546875" style="188" customWidth="1"/>
    <col min="1539" max="1539" width="21.28515625" style="188" customWidth="1"/>
    <col min="1540" max="1540" width="19.140625" style="188" customWidth="1"/>
    <col min="1541" max="1541" width="16.85546875" style="188" customWidth="1"/>
    <col min="1542" max="1793" width="11.42578125" style="188"/>
    <col min="1794" max="1794" width="13.85546875" style="188" customWidth="1"/>
    <col min="1795" max="1795" width="21.28515625" style="188" customWidth="1"/>
    <col min="1796" max="1796" width="19.140625" style="188" customWidth="1"/>
    <col min="1797" max="1797" width="16.85546875" style="188" customWidth="1"/>
    <col min="1798" max="2049" width="11.42578125" style="188"/>
    <col min="2050" max="2050" width="13.85546875" style="188" customWidth="1"/>
    <col min="2051" max="2051" width="21.28515625" style="188" customWidth="1"/>
    <col min="2052" max="2052" width="19.140625" style="188" customWidth="1"/>
    <col min="2053" max="2053" width="16.85546875" style="188" customWidth="1"/>
    <col min="2054" max="2305" width="11.42578125" style="188"/>
    <col min="2306" max="2306" width="13.85546875" style="188" customWidth="1"/>
    <col min="2307" max="2307" width="21.28515625" style="188" customWidth="1"/>
    <col min="2308" max="2308" width="19.140625" style="188" customWidth="1"/>
    <col min="2309" max="2309" width="16.85546875" style="188" customWidth="1"/>
    <col min="2310" max="2561" width="11.42578125" style="188"/>
    <col min="2562" max="2562" width="13.85546875" style="188" customWidth="1"/>
    <col min="2563" max="2563" width="21.28515625" style="188" customWidth="1"/>
    <col min="2564" max="2564" width="19.140625" style="188" customWidth="1"/>
    <col min="2565" max="2565" width="16.85546875" style="188" customWidth="1"/>
    <col min="2566" max="2817" width="11.42578125" style="188"/>
    <col min="2818" max="2818" width="13.85546875" style="188" customWidth="1"/>
    <col min="2819" max="2819" width="21.28515625" style="188" customWidth="1"/>
    <col min="2820" max="2820" width="19.140625" style="188" customWidth="1"/>
    <col min="2821" max="2821" width="16.85546875" style="188" customWidth="1"/>
    <col min="2822" max="3073" width="11.42578125" style="188"/>
    <col min="3074" max="3074" width="13.85546875" style="188" customWidth="1"/>
    <col min="3075" max="3075" width="21.28515625" style="188" customWidth="1"/>
    <col min="3076" max="3076" width="19.140625" style="188" customWidth="1"/>
    <col min="3077" max="3077" width="16.85546875" style="188" customWidth="1"/>
    <col min="3078" max="3329" width="11.42578125" style="188"/>
    <col min="3330" max="3330" width="13.85546875" style="188" customWidth="1"/>
    <col min="3331" max="3331" width="21.28515625" style="188" customWidth="1"/>
    <col min="3332" max="3332" width="19.140625" style="188" customWidth="1"/>
    <col min="3333" max="3333" width="16.85546875" style="188" customWidth="1"/>
    <col min="3334" max="3585" width="11.42578125" style="188"/>
    <col min="3586" max="3586" width="13.85546875" style="188" customWidth="1"/>
    <col min="3587" max="3587" width="21.28515625" style="188" customWidth="1"/>
    <col min="3588" max="3588" width="19.140625" style="188" customWidth="1"/>
    <col min="3589" max="3589" width="16.85546875" style="188" customWidth="1"/>
    <col min="3590" max="3841" width="11.42578125" style="188"/>
    <col min="3842" max="3842" width="13.85546875" style="188" customWidth="1"/>
    <col min="3843" max="3843" width="21.28515625" style="188" customWidth="1"/>
    <col min="3844" max="3844" width="19.140625" style="188" customWidth="1"/>
    <col min="3845" max="3845" width="16.85546875" style="188" customWidth="1"/>
    <col min="3846" max="4097" width="11.42578125" style="188"/>
    <col min="4098" max="4098" width="13.85546875" style="188" customWidth="1"/>
    <col min="4099" max="4099" width="21.28515625" style="188" customWidth="1"/>
    <col min="4100" max="4100" width="19.140625" style="188" customWidth="1"/>
    <col min="4101" max="4101" width="16.85546875" style="188" customWidth="1"/>
    <col min="4102" max="4353" width="11.42578125" style="188"/>
    <col min="4354" max="4354" width="13.85546875" style="188" customWidth="1"/>
    <col min="4355" max="4355" width="21.28515625" style="188" customWidth="1"/>
    <col min="4356" max="4356" width="19.140625" style="188" customWidth="1"/>
    <col min="4357" max="4357" width="16.85546875" style="188" customWidth="1"/>
    <col min="4358" max="4609" width="11.42578125" style="188"/>
    <col min="4610" max="4610" width="13.85546875" style="188" customWidth="1"/>
    <col min="4611" max="4611" width="21.28515625" style="188" customWidth="1"/>
    <col min="4612" max="4612" width="19.140625" style="188" customWidth="1"/>
    <col min="4613" max="4613" width="16.85546875" style="188" customWidth="1"/>
    <col min="4614" max="4865" width="11.42578125" style="188"/>
    <col min="4866" max="4866" width="13.85546875" style="188" customWidth="1"/>
    <col min="4867" max="4867" width="21.28515625" style="188" customWidth="1"/>
    <col min="4868" max="4868" width="19.140625" style="188" customWidth="1"/>
    <col min="4869" max="4869" width="16.85546875" style="188" customWidth="1"/>
    <col min="4870" max="5121" width="11.42578125" style="188"/>
    <col min="5122" max="5122" width="13.85546875" style="188" customWidth="1"/>
    <col min="5123" max="5123" width="21.28515625" style="188" customWidth="1"/>
    <col min="5124" max="5124" width="19.140625" style="188" customWidth="1"/>
    <col min="5125" max="5125" width="16.85546875" style="188" customWidth="1"/>
    <col min="5126" max="5377" width="11.42578125" style="188"/>
    <col min="5378" max="5378" width="13.85546875" style="188" customWidth="1"/>
    <col min="5379" max="5379" width="21.28515625" style="188" customWidth="1"/>
    <col min="5380" max="5380" width="19.140625" style="188" customWidth="1"/>
    <col min="5381" max="5381" width="16.85546875" style="188" customWidth="1"/>
    <col min="5382" max="5633" width="11.42578125" style="188"/>
    <col min="5634" max="5634" width="13.85546875" style="188" customWidth="1"/>
    <col min="5635" max="5635" width="21.28515625" style="188" customWidth="1"/>
    <col min="5636" max="5636" width="19.140625" style="188" customWidth="1"/>
    <col min="5637" max="5637" width="16.85546875" style="188" customWidth="1"/>
    <col min="5638" max="5889" width="11.42578125" style="188"/>
    <col min="5890" max="5890" width="13.85546875" style="188" customWidth="1"/>
    <col min="5891" max="5891" width="21.28515625" style="188" customWidth="1"/>
    <col min="5892" max="5892" width="19.140625" style="188" customWidth="1"/>
    <col min="5893" max="5893" width="16.85546875" style="188" customWidth="1"/>
    <col min="5894" max="6145" width="11.42578125" style="188"/>
    <col min="6146" max="6146" width="13.85546875" style="188" customWidth="1"/>
    <col min="6147" max="6147" width="21.28515625" style="188" customWidth="1"/>
    <col min="6148" max="6148" width="19.140625" style="188" customWidth="1"/>
    <col min="6149" max="6149" width="16.85546875" style="188" customWidth="1"/>
    <col min="6150" max="6401" width="11.42578125" style="188"/>
    <col min="6402" max="6402" width="13.85546875" style="188" customWidth="1"/>
    <col min="6403" max="6403" width="21.28515625" style="188" customWidth="1"/>
    <col min="6404" max="6404" width="19.140625" style="188" customWidth="1"/>
    <col min="6405" max="6405" width="16.85546875" style="188" customWidth="1"/>
    <col min="6406" max="6657" width="11.42578125" style="188"/>
    <col min="6658" max="6658" width="13.85546875" style="188" customWidth="1"/>
    <col min="6659" max="6659" width="21.28515625" style="188" customWidth="1"/>
    <col min="6660" max="6660" width="19.140625" style="188" customWidth="1"/>
    <col min="6661" max="6661" width="16.85546875" style="188" customWidth="1"/>
    <col min="6662" max="6913" width="11.42578125" style="188"/>
    <col min="6914" max="6914" width="13.85546875" style="188" customWidth="1"/>
    <col min="6915" max="6915" width="21.28515625" style="188" customWidth="1"/>
    <col min="6916" max="6916" width="19.140625" style="188" customWidth="1"/>
    <col min="6917" max="6917" width="16.85546875" style="188" customWidth="1"/>
    <col min="6918" max="7169" width="11.42578125" style="188"/>
    <col min="7170" max="7170" width="13.85546875" style="188" customWidth="1"/>
    <col min="7171" max="7171" width="21.28515625" style="188" customWidth="1"/>
    <col min="7172" max="7172" width="19.140625" style="188" customWidth="1"/>
    <col min="7173" max="7173" width="16.85546875" style="188" customWidth="1"/>
    <col min="7174" max="7425" width="11.42578125" style="188"/>
    <col min="7426" max="7426" width="13.85546875" style="188" customWidth="1"/>
    <col min="7427" max="7427" width="21.28515625" style="188" customWidth="1"/>
    <col min="7428" max="7428" width="19.140625" style="188" customWidth="1"/>
    <col min="7429" max="7429" width="16.85546875" style="188" customWidth="1"/>
    <col min="7430" max="7681" width="11.42578125" style="188"/>
    <col min="7682" max="7682" width="13.85546875" style="188" customWidth="1"/>
    <col min="7683" max="7683" width="21.28515625" style="188" customWidth="1"/>
    <col min="7684" max="7684" width="19.140625" style="188" customWidth="1"/>
    <col min="7685" max="7685" width="16.85546875" style="188" customWidth="1"/>
    <col min="7686" max="7937" width="11.42578125" style="188"/>
    <col min="7938" max="7938" width="13.85546875" style="188" customWidth="1"/>
    <col min="7939" max="7939" width="21.28515625" style="188" customWidth="1"/>
    <col min="7940" max="7940" width="19.140625" style="188" customWidth="1"/>
    <col min="7941" max="7941" width="16.85546875" style="188" customWidth="1"/>
    <col min="7942" max="8193" width="11.42578125" style="188"/>
    <col min="8194" max="8194" width="13.85546875" style="188" customWidth="1"/>
    <col min="8195" max="8195" width="21.28515625" style="188" customWidth="1"/>
    <col min="8196" max="8196" width="19.140625" style="188" customWidth="1"/>
    <col min="8197" max="8197" width="16.85546875" style="188" customWidth="1"/>
    <col min="8198" max="8449" width="11.42578125" style="188"/>
    <col min="8450" max="8450" width="13.85546875" style="188" customWidth="1"/>
    <col min="8451" max="8451" width="21.28515625" style="188" customWidth="1"/>
    <col min="8452" max="8452" width="19.140625" style="188" customWidth="1"/>
    <col min="8453" max="8453" width="16.85546875" style="188" customWidth="1"/>
    <col min="8454" max="8705" width="11.42578125" style="188"/>
    <col min="8706" max="8706" width="13.85546875" style="188" customWidth="1"/>
    <col min="8707" max="8707" width="21.28515625" style="188" customWidth="1"/>
    <col min="8708" max="8708" width="19.140625" style="188" customWidth="1"/>
    <col min="8709" max="8709" width="16.85546875" style="188" customWidth="1"/>
    <col min="8710" max="8961" width="11.42578125" style="188"/>
    <col min="8962" max="8962" width="13.85546875" style="188" customWidth="1"/>
    <col min="8963" max="8963" width="21.28515625" style="188" customWidth="1"/>
    <col min="8964" max="8964" width="19.140625" style="188" customWidth="1"/>
    <col min="8965" max="8965" width="16.85546875" style="188" customWidth="1"/>
    <col min="8966" max="9217" width="11.42578125" style="188"/>
    <col min="9218" max="9218" width="13.85546875" style="188" customWidth="1"/>
    <col min="9219" max="9219" width="21.28515625" style="188" customWidth="1"/>
    <col min="9220" max="9220" width="19.140625" style="188" customWidth="1"/>
    <col min="9221" max="9221" width="16.85546875" style="188" customWidth="1"/>
    <col min="9222" max="9473" width="11.42578125" style="188"/>
    <col min="9474" max="9474" width="13.85546875" style="188" customWidth="1"/>
    <col min="9475" max="9475" width="21.28515625" style="188" customWidth="1"/>
    <col min="9476" max="9476" width="19.140625" style="188" customWidth="1"/>
    <col min="9477" max="9477" width="16.85546875" style="188" customWidth="1"/>
    <col min="9478" max="9729" width="11.42578125" style="188"/>
    <col min="9730" max="9730" width="13.85546875" style="188" customWidth="1"/>
    <col min="9731" max="9731" width="21.28515625" style="188" customWidth="1"/>
    <col min="9732" max="9732" width="19.140625" style="188" customWidth="1"/>
    <col min="9733" max="9733" width="16.85546875" style="188" customWidth="1"/>
    <col min="9734" max="9985" width="11.42578125" style="188"/>
    <col min="9986" max="9986" width="13.85546875" style="188" customWidth="1"/>
    <col min="9987" max="9987" width="21.28515625" style="188" customWidth="1"/>
    <col min="9988" max="9988" width="19.140625" style="188" customWidth="1"/>
    <col min="9989" max="9989" width="16.85546875" style="188" customWidth="1"/>
    <col min="9990" max="10241" width="11.42578125" style="188"/>
    <col min="10242" max="10242" width="13.85546875" style="188" customWidth="1"/>
    <col min="10243" max="10243" width="21.28515625" style="188" customWidth="1"/>
    <col min="10244" max="10244" width="19.140625" style="188" customWidth="1"/>
    <col min="10245" max="10245" width="16.85546875" style="188" customWidth="1"/>
    <col min="10246" max="10497" width="11.42578125" style="188"/>
    <col min="10498" max="10498" width="13.85546875" style="188" customWidth="1"/>
    <col min="10499" max="10499" width="21.28515625" style="188" customWidth="1"/>
    <col min="10500" max="10500" width="19.140625" style="188" customWidth="1"/>
    <col min="10501" max="10501" width="16.85546875" style="188" customWidth="1"/>
    <col min="10502" max="10753" width="11.42578125" style="188"/>
    <col min="10754" max="10754" width="13.85546875" style="188" customWidth="1"/>
    <col min="10755" max="10755" width="21.28515625" style="188" customWidth="1"/>
    <col min="10756" max="10756" width="19.140625" style="188" customWidth="1"/>
    <col min="10757" max="10757" width="16.85546875" style="188" customWidth="1"/>
    <col min="10758" max="11009" width="11.42578125" style="188"/>
    <col min="11010" max="11010" width="13.85546875" style="188" customWidth="1"/>
    <col min="11011" max="11011" width="21.28515625" style="188" customWidth="1"/>
    <col min="11012" max="11012" width="19.140625" style="188" customWidth="1"/>
    <col min="11013" max="11013" width="16.85546875" style="188" customWidth="1"/>
    <col min="11014" max="11265" width="11.42578125" style="188"/>
    <col min="11266" max="11266" width="13.85546875" style="188" customWidth="1"/>
    <col min="11267" max="11267" width="21.28515625" style="188" customWidth="1"/>
    <col min="11268" max="11268" width="19.140625" style="188" customWidth="1"/>
    <col min="11269" max="11269" width="16.85546875" style="188" customWidth="1"/>
    <col min="11270" max="11521" width="11.42578125" style="188"/>
    <col min="11522" max="11522" width="13.85546875" style="188" customWidth="1"/>
    <col min="11523" max="11523" width="21.28515625" style="188" customWidth="1"/>
    <col min="11524" max="11524" width="19.140625" style="188" customWidth="1"/>
    <col min="11525" max="11525" width="16.85546875" style="188" customWidth="1"/>
    <col min="11526" max="11777" width="11.42578125" style="188"/>
    <col min="11778" max="11778" width="13.85546875" style="188" customWidth="1"/>
    <col min="11779" max="11779" width="21.28515625" style="188" customWidth="1"/>
    <col min="11780" max="11780" width="19.140625" style="188" customWidth="1"/>
    <col min="11781" max="11781" width="16.85546875" style="188" customWidth="1"/>
    <col min="11782" max="12033" width="11.42578125" style="188"/>
    <col min="12034" max="12034" width="13.85546875" style="188" customWidth="1"/>
    <col min="12035" max="12035" width="21.28515625" style="188" customWidth="1"/>
    <col min="12036" max="12036" width="19.140625" style="188" customWidth="1"/>
    <col min="12037" max="12037" width="16.85546875" style="188" customWidth="1"/>
    <col min="12038" max="12289" width="11.42578125" style="188"/>
    <col min="12290" max="12290" width="13.85546875" style="188" customWidth="1"/>
    <col min="12291" max="12291" width="21.28515625" style="188" customWidth="1"/>
    <col min="12292" max="12292" width="19.140625" style="188" customWidth="1"/>
    <col min="12293" max="12293" width="16.85546875" style="188" customWidth="1"/>
    <col min="12294" max="12545" width="11.42578125" style="188"/>
    <col min="12546" max="12546" width="13.85546875" style="188" customWidth="1"/>
    <col min="12547" max="12547" width="21.28515625" style="188" customWidth="1"/>
    <col min="12548" max="12548" width="19.140625" style="188" customWidth="1"/>
    <col min="12549" max="12549" width="16.85546875" style="188" customWidth="1"/>
    <col min="12550" max="12801" width="11.42578125" style="188"/>
    <col min="12802" max="12802" width="13.85546875" style="188" customWidth="1"/>
    <col min="12803" max="12803" width="21.28515625" style="188" customWidth="1"/>
    <col min="12804" max="12804" width="19.140625" style="188" customWidth="1"/>
    <col min="12805" max="12805" width="16.85546875" style="188" customWidth="1"/>
    <col min="12806" max="13057" width="11.42578125" style="188"/>
    <col min="13058" max="13058" width="13.85546875" style="188" customWidth="1"/>
    <col min="13059" max="13059" width="21.28515625" style="188" customWidth="1"/>
    <col min="13060" max="13060" width="19.140625" style="188" customWidth="1"/>
    <col min="13061" max="13061" width="16.85546875" style="188" customWidth="1"/>
    <col min="13062" max="13313" width="11.42578125" style="188"/>
    <col min="13314" max="13314" width="13.85546875" style="188" customWidth="1"/>
    <col min="13315" max="13315" width="21.28515625" style="188" customWidth="1"/>
    <col min="13316" max="13316" width="19.140625" style="188" customWidth="1"/>
    <col min="13317" max="13317" width="16.85546875" style="188" customWidth="1"/>
    <col min="13318" max="13569" width="11.42578125" style="188"/>
    <col min="13570" max="13570" width="13.85546875" style="188" customWidth="1"/>
    <col min="13571" max="13571" width="21.28515625" style="188" customWidth="1"/>
    <col min="13572" max="13572" width="19.140625" style="188" customWidth="1"/>
    <col min="13573" max="13573" width="16.85546875" style="188" customWidth="1"/>
    <col min="13574" max="13825" width="11.42578125" style="188"/>
    <col min="13826" max="13826" width="13.85546875" style="188" customWidth="1"/>
    <col min="13827" max="13827" width="21.28515625" style="188" customWidth="1"/>
    <col min="13828" max="13828" width="19.140625" style="188" customWidth="1"/>
    <col min="13829" max="13829" width="16.85546875" style="188" customWidth="1"/>
    <col min="13830" max="14081" width="11.42578125" style="188"/>
    <col min="14082" max="14082" width="13.85546875" style="188" customWidth="1"/>
    <col min="14083" max="14083" width="21.28515625" style="188" customWidth="1"/>
    <col min="14084" max="14084" width="19.140625" style="188" customWidth="1"/>
    <col min="14085" max="14085" width="16.85546875" style="188" customWidth="1"/>
    <col min="14086" max="14337" width="11.42578125" style="188"/>
    <col min="14338" max="14338" width="13.85546875" style="188" customWidth="1"/>
    <col min="14339" max="14339" width="21.28515625" style="188" customWidth="1"/>
    <col min="14340" max="14340" width="19.140625" style="188" customWidth="1"/>
    <col min="14341" max="14341" width="16.85546875" style="188" customWidth="1"/>
    <col min="14342" max="14593" width="11.42578125" style="188"/>
    <col min="14594" max="14594" width="13.85546875" style="188" customWidth="1"/>
    <col min="14595" max="14595" width="21.28515625" style="188" customWidth="1"/>
    <col min="14596" max="14596" width="19.140625" style="188" customWidth="1"/>
    <col min="14597" max="14597" width="16.85546875" style="188" customWidth="1"/>
    <col min="14598" max="14849" width="11.42578125" style="188"/>
    <col min="14850" max="14850" width="13.85546875" style="188" customWidth="1"/>
    <col min="14851" max="14851" width="21.28515625" style="188" customWidth="1"/>
    <col min="14852" max="14852" width="19.140625" style="188" customWidth="1"/>
    <col min="14853" max="14853" width="16.85546875" style="188" customWidth="1"/>
    <col min="14854" max="15105" width="11.42578125" style="188"/>
    <col min="15106" max="15106" width="13.85546875" style="188" customWidth="1"/>
    <col min="15107" max="15107" width="21.28515625" style="188" customWidth="1"/>
    <col min="15108" max="15108" width="19.140625" style="188" customWidth="1"/>
    <col min="15109" max="15109" width="16.85546875" style="188" customWidth="1"/>
    <col min="15110" max="15361" width="11.42578125" style="188"/>
    <col min="15362" max="15362" width="13.85546875" style="188" customWidth="1"/>
    <col min="15363" max="15363" width="21.28515625" style="188" customWidth="1"/>
    <col min="15364" max="15364" width="19.140625" style="188" customWidth="1"/>
    <col min="15365" max="15365" width="16.85546875" style="188" customWidth="1"/>
    <col min="15366" max="15617" width="11.42578125" style="188"/>
    <col min="15618" max="15618" width="13.85546875" style="188" customWidth="1"/>
    <col min="15619" max="15619" width="21.28515625" style="188" customWidth="1"/>
    <col min="15620" max="15620" width="19.140625" style="188" customWidth="1"/>
    <col min="15621" max="15621" width="16.85546875" style="188" customWidth="1"/>
    <col min="15622" max="15873" width="11.42578125" style="188"/>
    <col min="15874" max="15874" width="13.85546875" style="188" customWidth="1"/>
    <col min="15875" max="15875" width="21.28515625" style="188" customWidth="1"/>
    <col min="15876" max="15876" width="19.140625" style="188" customWidth="1"/>
    <col min="15877" max="15877" width="16.85546875" style="188" customWidth="1"/>
    <col min="15878" max="16129" width="11.42578125" style="188"/>
    <col min="16130" max="16130" width="13.85546875" style="188" customWidth="1"/>
    <col min="16131" max="16131" width="21.28515625" style="188" customWidth="1"/>
    <col min="16132" max="16132" width="19.140625" style="188" customWidth="1"/>
    <col min="16133" max="16133" width="16.85546875" style="188" customWidth="1"/>
    <col min="16134" max="16384" width="11.42578125" style="188"/>
  </cols>
  <sheetData>
    <row r="2" spans="1:12" x14ac:dyDescent="0.2">
      <c r="A2" s="217" t="s">
        <v>121</v>
      </c>
    </row>
    <row r="3" spans="1:12" ht="15" x14ac:dyDescent="0.25">
      <c r="A3" s="217" t="s">
        <v>122</v>
      </c>
      <c r="E3" s="374"/>
    </row>
    <row r="5" spans="1:12" ht="15" x14ac:dyDescent="0.25">
      <c r="B5" s="421" t="s">
        <v>496</v>
      </c>
      <c r="C5" s="421"/>
      <c r="D5" s="421"/>
      <c r="E5" s="421"/>
      <c r="G5" s="395" t="s">
        <v>600</v>
      </c>
      <c r="L5" s="374"/>
    </row>
    <row r="6" spans="1:12" ht="12.75" x14ac:dyDescent="0.2">
      <c r="B6" s="421" t="s">
        <v>625</v>
      </c>
      <c r="C6" s="421"/>
      <c r="D6" s="421"/>
      <c r="E6" s="421"/>
    </row>
    <row r="8" spans="1:12" x14ac:dyDescent="0.2">
      <c r="B8" s="464" t="s">
        <v>497</v>
      </c>
      <c r="C8" s="464"/>
      <c r="D8" s="464"/>
      <c r="E8" s="464"/>
    </row>
    <row r="9" spans="1:12" ht="24" x14ac:dyDescent="0.2">
      <c r="B9" s="266" t="s">
        <v>483</v>
      </c>
      <c r="C9" s="250" t="s">
        <v>498</v>
      </c>
      <c r="D9" s="250" t="s">
        <v>499</v>
      </c>
      <c r="E9" s="250" t="s">
        <v>500</v>
      </c>
    </row>
    <row r="10" spans="1:12" x14ac:dyDescent="0.2">
      <c r="B10" s="267"/>
      <c r="C10" s="250"/>
      <c r="D10" s="250"/>
      <c r="E10" s="250"/>
    </row>
    <row r="11" spans="1:12" x14ac:dyDescent="0.2">
      <c r="B11" s="268" t="s">
        <v>19</v>
      </c>
      <c r="C11" s="263">
        <v>23671</v>
      </c>
      <c r="D11" s="263" t="s">
        <v>501</v>
      </c>
      <c r="E11" s="263">
        <f>SUM(C11:D11)</f>
        <v>23671</v>
      </c>
    </row>
    <row r="12" spans="1:12" x14ac:dyDescent="0.2">
      <c r="B12" s="268" t="s">
        <v>20</v>
      </c>
      <c r="C12" s="263">
        <v>90591</v>
      </c>
      <c r="D12" s="263" t="s">
        <v>501</v>
      </c>
      <c r="E12" s="263">
        <f>SUM(C12:D12)</f>
        <v>90591</v>
      </c>
    </row>
    <row r="13" spans="1:12" x14ac:dyDescent="0.2">
      <c r="B13" s="268" t="s">
        <v>21</v>
      </c>
      <c r="C13" s="263">
        <v>105822</v>
      </c>
      <c r="D13" s="263" t="s">
        <v>501</v>
      </c>
      <c r="E13" s="263">
        <f>SUM(C13:D13)</f>
        <v>105822</v>
      </c>
    </row>
    <row r="14" spans="1:12" x14ac:dyDescent="0.2">
      <c r="B14" s="268" t="s">
        <v>22</v>
      </c>
      <c r="C14" s="263">
        <v>54727</v>
      </c>
      <c r="D14" s="263" t="s">
        <v>501</v>
      </c>
      <c r="E14" s="263">
        <f>SUM(C14:D14)</f>
        <v>54727</v>
      </c>
    </row>
    <row r="15" spans="1:12" x14ac:dyDescent="0.2">
      <c r="B15" s="268" t="s">
        <v>23</v>
      </c>
      <c r="C15" s="263">
        <v>38385</v>
      </c>
      <c r="D15" s="263" t="s">
        <v>501</v>
      </c>
      <c r="E15" s="263">
        <f>SUM(C15:D15)</f>
        <v>38385</v>
      </c>
    </row>
    <row r="16" spans="1:12" x14ac:dyDescent="0.2">
      <c r="B16" s="254">
        <v>41640</v>
      </c>
      <c r="C16" s="255">
        <v>3012</v>
      </c>
      <c r="D16" s="256">
        <v>385</v>
      </c>
      <c r="E16" s="255">
        <v>3397</v>
      </c>
    </row>
    <row r="17" spans="2:5" x14ac:dyDescent="0.2">
      <c r="B17" s="254">
        <v>41671</v>
      </c>
      <c r="C17" s="255">
        <v>3146</v>
      </c>
      <c r="D17" s="256">
        <v>307</v>
      </c>
      <c r="E17" s="255">
        <v>3453</v>
      </c>
    </row>
    <row r="18" spans="2:5" x14ac:dyDescent="0.2">
      <c r="B18" s="254">
        <v>41699</v>
      </c>
      <c r="C18" s="255">
        <v>2820</v>
      </c>
      <c r="D18" s="256">
        <v>401</v>
      </c>
      <c r="E18" s="255">
        <v>3221</v>
      </c>
    </row>
    <row r="19" spans="2:5" x14ac:dyDescent="0.2">
      <c r="B19" s="254">
        <v>41730</v>
      </c>
      <c r="C19" s="255">
        <v>3671</v>
      </c>
      <c r="D19" s="256">
        <v>837</v>
      </c>
      <c r="E19" s="255">
        <v>4508</v>
      </c>
    </row>
    <row r="20" spans="2:5" x14ac:dyDescent="0.2">
      <c r="B20" s="254">
        <v>41760</v>
      </c>
      <c r="C20" s="255">
        <v>3405</v>
      </c>
      <c r="D20" s="256">
        <v>637</v>
      </c>
      <c r="E20" s="255">
        <v>4042</v>
      </c>
    </row>
    <row r="21" spans="2:5" x14ac:dyDescent="0.2">
      <c r="B21" s="254">
        <v>41791</v>
      </c>
      <c r="C21" s="255">
        <v>3448</v>
      </c>
      <c r="D21" s="256">
        <v>551</v>
      </c>
      <c r="E21" s="255">
        <v>3999</v>
      </c>
    </row>
    <row r="22" spans="2:5" x14ac:dyDescent="0.2">
      <c r="B22" s="254">
        <v>41821</v>
      </c>
      <c r="C22" s="255">
        <v>3132</v>
      </c>
      <c r="D22" s="256">
        <v>431</v>
      </c>
      <c r="E22" s="255">
        <v>3563</v>
      </c>
    </row>
    <row r="23" spans="2:5" x14ac:dyDescent="0.2">
      <c r="B23" s="254">
        <v>41852</v>
      </c>
      <c r="C23" s="255">
        <v>3702</v>
      </c>
      <c r="D23" s="256">
        <v>437</v>
      </c>
      <c r="E23" s="255">
        <v>4139</v>
      </c>
    </row>
    <row r="24" spans="2:5" x14ac:dyDescent="0.2">
      <c r="B24" s="254">
        <v>41883</v>
      </c>
      <c r="C24" s="255">
        <v>4118</v>
      </c>
      <c r="D24" s="256">
        <v>391</v>
      </c>
      <c r="E24" s="255">
        <v>4509</v>
      </c>
    </row>
    <row r="25" spans="2:5" x14ac:dyDescent="0.2">
      <c r="B25" s="254">
        <v>41913</v>
      </c>
      <c r="C25" s="255">
        <v>4714</v>
      </c>
      <c r="D25" s="256">
        <v>491</v>
      </c>
      <c r="E25" s="255">
        <v>5205</v>
      </c>
    </row>
    <row r="26" spans="2:5" x14ac:dyDescent="0.2">
      <c r="B26" s="254">
        <v>41944</v>
      </c>
      <c r="C26" s="255">
        <v>4499</v>
      </c>
      <c r="D26" s="256">
        <v>402</v>
      </c>
      <c r="E26" s="255">
        <v>4901</v>
      </c>
    </row>
    <row r="27" spans="2:5" x14ac:dyDescent="0.2">
      <c r="B27" s="254">
        <v>41974</v>
      </c>
      <c r="C27" s="255">
        <v>4587</v>
      </c>
      <c r="D27" s="256">
        <v>501</v>
      </c>
      <c r="E27" s="255">
        <v>5088</v>
      </c>
    </row>
    <row r="28" spans="2:5" x14ac:dyDescent="0.2">
      <c r="B28" s="268" t="s">
        <v>24</v>
      </c>
      <c r="C28" s="263">
        <f>SUM(C16:C27)</f>
        <v>44254</v>
      </c>
      <c r="D28" s="263">
        <f>SUM(D16:D27)</f>
        <v>5771</v>
      </c>
      <c r="E28" s="263">
        <f>SUM(E16:E27)</f>
        <v>50025</v>
      </c>
    </row>
    <row r="29" spans="2:5" x14ac:dyDescent="0.2">
      <c r="B29" s="254">
        <v>42005</v>
      </c>
      <c r="C29" s="255">
        <v>3692</v>
      </c>
      <c r="D29" s="256">
        <v>452</v>
      </c>
      <c r="E29" s="255">
        <f>C29+D29</f>
        <v>4144</v>
      </c>
    </row>
    <row r="30" spans="2:5" x14ac:dyDescent="0.2">
      <c r="B30" s="254">
        <v>42036</v>
      </c>
      <c r="C30" s="255">
        <v>3089</v>
      </c>
      <c r="D30" s="256">
        <v>314</v>
      </c>
      <c r="E30" s="255">
        <f t="shared" ref="E30:E53" si="0">C30+D30</f>
        <v>3403</v>
      </c>
    </row>
    <row r="31" spans="2:5" x14ac:dyDescent="0.2">
      <c r="B31" s="254">
        <v>42064</v>
      </c>
      <c r="C31" s="255">
        <v>3959</v>
      </c>
      <c r="D31" s="256">
        <v>437</v>
      </c>
      <c r="E31" s="255">
        <f t="shared" si="0"/>
        <v>4396</v>
      </c>
    </row>
    <row r="32" spans="2:5" x14ac:dyDescent="0.2">
      <c r="B32" s="254">
        <v>42095</v>
      </c>
      <c r="C32" s="255">
        <v>4199</v>
      </c>
      <c r="D32" s="256">
        <v>418</v>
      </c>
      <c r="E32" s="255">
        <f t="shared" si="0"/>
        <v>4617</v>
      </c>
    </row>
    <row r="33" spans="2:5" x14ac:dyDescent="0.2">
      <c r="B33" s="254">
        <v>42125</v>
      </c>
      <c r="C33" s="255">
        <v>3877</v>
      </c>
      <c r="D33" s="256">
        <v>527</v>
      </c>
      <c r="E33" s="255">
        <f t="shared" si="0"/>
        <v>4404</v>
      </c>
    </row>
    <row r="34" spans="2:5" x14ac:dyDescent="0.2">
      <c r="B34" s="254">
        <v>42156</v>
      </c>
      <c r="C34" s="255">
        <v>4140</v>
      </c>
      <c r="D34" s="256">
        <v>642</v>
      </c>
      <c r="E34" s="255">
        <f t="shared" si="0"/>
        <v>4782</v>
      </c>
    </row>
    <row r="35" spans="2:5" x14ac:dyDescent="0.2">
      <c r="B35" s="254">
        <v>42186</v>
      </c>
      <c r="C35" s="255">
        <v>3415</v>
      </c>
      <c r="D35" s="256">
        <v>391</v>
      </c>
      <c r="E35" s="255">
        <f t="shared" si="0"/>
        <v>3806</v>
      </c>
    </row>
    <row r="36" spans="2:5" x14ac:dyDescent="0.2">
      <c r="B36" s="254">
        <v>42217</v>
      </c>
      <c r="C36" s="255">
        <v>6058</v>
      </c>
      <c r="D36" s="256">
        <v>393</v>
      </c>
      <c r="E36" s="255">
        <f t="shared" si="0"/>
        <v>6451</v>
      </c>
    </row>
    <row r="37" spans="2:5" x14ac:dyDescent="0.2">
      <c r="B37" s="254">
        <v>42248</v>
      </c>
      <c r="C37" s="255">
        <v>5036</v>
      </c>
      <c r="D37" s="256">
        <v>579</v>
      </c>
      <c r="E37" s="255">
        <f t="shared" si="0"/>
        <v>5615</v>
      </c>
    </row>
    <row r="38" spans="2:5" x14ac:dyDescent="0.2">
      <c r="B38" s="254">
        <v>42278</v>
      </c>
      <c r="C38" s="255">
        <v>4175</v>
      </c>
      <c r="D38" s="256">
        <v>552</v>
      </c>
      <c r="E38" s="255">
        <f t="shared" si="0"/>
        <v>4727</v>
      </c>
    </row>
    <row r="39" spans="2:5" x14ac:dyDescent="0.2">
      <c r="B39" s="254">
        <v>42309</v>
      </c>
      <c r="C39" s="255">
        <v>5394</v>
      </c>
      <c r="D39" s="256">
        <v>555</v>
      </c>
      <c r="E39" s="255">
        <f t="shared" si="0"/>
        <v>5949</v>
      </c>
    </row>
    <row r="40" spans="2:5" x14ac:dyDescent="0.2">
      <c r="B40" s="254">
        <v>42339</v>
      </c>
      <c r="C40" s="255">
        <v>4616</v>
      </c>
      <c r="D40" s="256">
        <v>704</v>
      </c>
      <c r="E40" s="255">
        <f t="shared" si="0"/>
        <v>5320</v>
      </c>
    </row>
    <row r="41" spans="2:5" x14ac:dyDescent="0.2">
      <c r="B41" s="268" t="s">
        <v>502</v>
      </c>
      <c r="C41" s="263">
        <f>SUM(C29:C40)</f>
        <v>51650</v>
      </c>
      <c r="D41" s="263">
        <f>SUM(D29:D40)</f>
        <v>5964</v>
      </c>
      <c r="E41" s="263">
        <f>SUM(E29:E40)</f>
        <v>57614</v>
      </c>
    </row>
    <row r="42" spans="2:5" x14ac:dyDescent="0.2">
      <c r="B42" s="254">
        <v>42370</v>
      </c>
      <c r="C42" s="255">
        <v>4090</v>
      </c>
      <c r="D42" s="256">
        <v>834</v>
      </c>
      <c r="E42" s="255">
        <f t="shared" si="0"/>
        <v>4924</v>
      </c>
    </row>
    <row r="43" spans="2:5" x14ac:dyDescent="0.2">
      <c r="B43" s="254">
        <v>42401</v>
      </c>
      <c r="C43" s="255">
        <v>3843</v>
      </c>
      <c r="D43" s="256">
        <v>401</v>
      </c>
      <c r="E43" s="255">
        <f t="shared" si="0"/>
        <v>4244</v>
      </c>
    </row>
    <row r="44" spans="2:5" x14ac:dyDescent="0.2">
      <c r="B44" s="254">
        <v>42430</v>
      </c>
      <c r="C44" s="255">
        <v>5145</v>
      </c>
      <c r="D44" s="256">
        <v>878</v>
      </c>
      <c r="E44" s="255">
        <f t="shared" si="0"/>
        <v>6023</v>
      </c>
    </row>
    <row r="45" spans="2:5" x14ac:dyDescent="0.2">
      <c r="B45" s="254">
        <v>42461</v>
      </c>
      <c r="C45" s="255">
        <v>4415</v>
      </c>
      <c r="D45" s="256">
        <v>636</v>
      </c>
      <c r="E45" s="255">
        <f t="shared" si="0"/>
        <v>5051</v>
      </c>
    </row>
    <row r="46" spans="2:5" x14ac:dyDescent="0.2">
      <c r="B46" s="254">
        <v>42491</v>
      </c>
      <c r="C46" s="255">
        <v>4663</v>
      </c>
      <c r="D46" s="256">
        <v>700</v>
      </c>
      <c r="E46" s="255">
        <f t="shared" si="0"/>
        <v>5363</v>
      </c>
    </row>
    <row r="47" spans="2:5" x14ac:dyDescent="0.2">
      <c r="B47" s="254">
        <v>42522</v>
      </c>
      <c r="C47" s="255">
        <v>3794</v>
      </c>
      <c r="D47" s="256">
        <v>507</v>
      </c>
      <c r="E47" s="255">
        <f t="shared" si="0"/>
        <v>4301</v>
      </c>
    </row>
    <row r="48" spans="2:5" x14ac:dyDescent="0.2">
      <c r="B48" s="254">
        <v>42552</v>
      </c>
      <c r="C48" s="255">
        <v>4438</v>
      </c>
      <c r="D48" s="256">
        <v>635</v>
      </c>
      <c r="E48" s="255">
        <f t="shared" si="0"/>
        <v>5073</v>
      </c>
    </row>
    <row r="49" spans="2:6" x14ac:dyDescent="0.2">
      <c r="B49" s="254">
        <v>42583</v>
      </c>
      <c r="C49" s="255">
        <v>4694</v>
      </c>
      <c r="D49" s="256">
        <v>856</v>
      </c>
      <c r="E49" s="255">
        <f t="shared" si="0"/>
        <v>5550</v>
      </c>
    </row>
    <row r="50" spans="2:6" x14ac:dyDescent="0.2">
      <c r="B50" s="254">
        <v>42614</v>
      </c>
      <c r="C50" s="255">
        <v>4579</v>
      </c>
      <c r="D50" s="256">
        <v>914</v>
      </c>
      <c r="E50" s="255">
        <f t="shared" si="0"/>
        <v>5493</v>
      </c>
    </row>
    <row r="51" spans="2:6" x14ac:dyDescent="0.2">
      <c r="B51" s="254">
        <v>42644</v>
      </c>
      <c r="C51" s="255">
        <v>4407</v>
      </c>
      <c r="D51" s="256">
        <v>866</v>
      </c>
      <c r="E51" s="255">
        <f t="shared" si="0"/>
        <v>5273</v>
      </c>
    </row>
    <row r="52" spans="2:6" x14ac:dyDescent="0.2">
      <c r="B52" s="254">
        <v>42675</v>
      </c>
      <c r="C52" s="262">
        <v>3689</v>
      </c>
      <c r="D52" s="262">
        <v>1064</v>
      </c>
      <c r="E52" s="262">
        <f t="shared" si="0"/>
        <v>4753</v>
      </c>
    </row>
    <row r="53" spans="2:6" x14ac:dyDescent="0.2">
      <c r="B53" s="254">
        <v>42705</v>
      </c>
      <c r="C53" s="262">
        <v>5295</v>
      </c>
      <c r="D53" s="262">
        <v>451</v>
      </c>
      <c r="E53" s="262">
        <f t="shared" si="0"/>
        <v>5746</v>
      </c>
    </row>
    <row r="54" spans="2:6" x14ac:dyDescent="0.2">
      <c r="B54" s="269" t="s">
        <v>26</v>
      </c>
      <c r="C54" s="263">
        <f>SUM(C42:C53)</f>
        <v>53052</v>
      </c>
      <c r="D54" s="263">
        <f>SUM(D42:D53)</f>
        <v>8742</v>
      </c>
      <c r="E54" s="263">
        <f>SUM(E42:E53)</f>
        <v>61794</v>
      </c>
      <c r="F54" s="270"/>
    </row>
    <row r="55" spans="2:6" x14ac:dyDescent="0.2">
      <c r="B55" s="254">
        <v>42736</v>
      </c>
      <c r="C55" s="262">
        <v>4977</v>
      </c>
      <c r="D55" s="262">
        <v>661</v>
      </c>
      <c r="E55" s="262">
        <f t="shared" ref="E55:E66" si="1">C55+D55</f>
        <v>5638</v>
      </c>
      <c r="F55" s="270"/>
    </row>
    <row r="56" spans="2:6" x14ac:dyDescent="0.2">
      <c r="B56" s="254">
        <v>42767</v>
      </c>
      <c r="C56" s="262">
        <v>4428</v>
      </c>
      <c r="D56" s="262">
        <v>663</v>
      </c>
      <c r="E56" s="262">
        <f t="shared" si="1"/>
        <v>5091</v>
      </c>
      <c r="F56" s="270"/>
    </row>
    <row r="57" spans="2:6" x14ac:dyDescent="0.2">
      <c r="B57" s="254">
        <v>42795</v>
      </c>
      <c r="C57" s="262">
        <v>4154</v>
      </c>
      <c r="D57" s="262">
        <v>749</v>
      </c>
      <c r="E57" s="262">
        <f t="shared" si="1"/>
        <v>4903</v>
      </c>
      <c r="F57" s="270"/>
    </row>
    <row r="58" spans="2:6" x14ac:dyDescent="0.2">
      <c r="B58" s="254">
        <v>42826</v>
      </c>
      <c r="C58" s="262">
        <v>4708</v>
      </c>
      <c r="D58" s="262">
        <v>760</v>
      </c>
      <c r="E58" s="262">
        <f t="shared" si="1"/>
        <v>5468</v>
      </c>
      <c r="F58" s="270"/>
    </row>
    <row r="59" spans="2:6" x14ac:dyDescent="0.2">
      <c r="B59" s="254">
        <v>42856</v>
      </c>
      <c r="C59" s="262">
        <v>4913</v>
      </c>
      <c r="D59" s="262">
        <v>812</v>
      </c>
      <c r="E59" s="262">
        <f t="shared" si="1"/>
        <v>5725</v>
      </c>
      <c r="F59" s="270"/>
    </row>
    <row r="60" spans="2:6" x14ac:dyDescent="0.2">
      <c r="B60" s="254">
        <v>42887</v>
      </c>
      <c r="C60" s="262">
        <v>4045</v>
      </c>
      <c r="D60" s="262">
        <v>1056</v>
      </c>
      <c r="E60" s="262">
        <f t="shared" si="1"/>
        <v>5101</v>
      </c>
      <c r="F60" s="270"/>
    </row>
    <row r="61" spans="2:6" x14ac:dyDescent="0.2">
      <c r="B61" s="254">
        <v>42917</v>
      </c>
      <c r="C61" s="262">
        <v>4769</v>
      </c>
      <c r="D61" s="262">
        <v>753</v>
      </c>
      <c r="E61" s="262">
        <f t="shared" si="1"/>
        <v>5522</v>
      </c>
      <c r="F61" s="270"/>
    </row>
    <row r="62" spans="2:6" x14ac:dyDescent="0.2">
      <c r="B62" s="254">
        <v>42948</v>
      </c>
      <c r="C62" s="262">
        <v>5278</v>
      </c>
      <c r="D62" s="262">
        <v>817</v>
      </c>
      <c r="E62" s="262">
        <f t="shared" si="1"/>
        <v>6095</v>
      </c>
      <c r="F62" s="270"/>
    </row>
    <row r="63" spans="2:6" x14ac:dyDescent="0.2">
      <c r="B63" s="254">
        <v>42979</v>
      </c>
      <c r="C63" s="262">
        <v>3974</v>
      </c>
      <c r="D63" s="262">
        <v>593</v>
      </c>
      <c r="E63" s="262">
        <f t="shared" si="1"/>
        <v>4567</v>
      </c>
      <c r="F63" s="270"/>
    </row>
    <row r="64" spans="2:6" x14ac:dyDescent="0.2">
      <c r="B64" s="254">
        <v>43009</v>
      </c>
      <c r="C64" s="262">
        <v>6946</v>
      </c>
      <c r="D64" s="262">
        <v>1191</v>
      </c>
      <c r="E64" s="262">
        <f t="shared" si="1"/>
        <v>8137</v>
      </c>
      <c r="F64" s="270"/>
    </row>
    <row r="65" spans="2:6" x14ac:dyDescent="0.2">
      <c r="B65" s="254">
        <v>43040</v>
      </c>
      <c r="C65" s="262">
        <v>5299</v>
      </c>
      <c r="D65" s="262">
        <v>833</v>
      </c>
      <c r="E65" s="262">
        <f t="shared" si="1"/>
        <v>6132</v>
      </c>
      <c r="F65" s="270"/>
    </row>
    <row r="66" spans="2:6" x14ac:dyDescent="0.2">
      <c r="B66" s="254">
        <v>43070</v>
      </c>
      <c r="C66" s="262">
        <v>4958</v>
      </c>
      <c r="D66" s="262">
        <v>795</v>
      </c>
      <c r="E66" s="262">
        <f t="shared" si="1"/>
        <v>5753</v>
      </c>
      <c r="F66" s="270"/>
    </row>
    <row r="67" spans="2:6" x14ac:dyDescent="0.2">
      <c r="B67" s="269" t="s">
        <v>39</v>
      </c>
      <c r="C67" s="271">
        <f>SUM(C55:C66)</f>
        <v>58449</v>
      </c>
      <c r="D67" s="271">
        <f>SUM(D55:D66)</f>
        <v>9683</v>
      </c>
      <c r="E67" s="271">
        <f>SUM(E55:E66)</f>
        <v>68132</v>
      </c>
      <c r="F67" s="270"/>
    </row>
    <row r="68" spans="2:6" x14ac:dyDescent="0.2">
      <c r="B68" s="254">
        <v>43101</v>
      </c>
      <c r="C68" s="262">
        <v>5007</v>
      </c>
      <c r="D68" s="262">
        <v>965</v>
      </c>
      <c r="E68" s="262">
        <f>C68+D68</f>
        <v>5972</v>
      </c>
      <c r="F68" s="270"/>
    </row>
    <row r="69" spans="2:6" x14ac:dyDescent="0.2">
      <c r="B69" s="254">
        <v>43132</v>
      </c>
      <c r="C69" s="262">
        <v>5360</v>
      </c>
      <c r="D69" s="262">
        <v>944</v>
      </c>
      <c r="E69" s="262">
        <f>C69+D69</f>
        <v>6304</v>
      </c>
      <c r="F69" s="270"/>
    </row>
    <row r="70" spans="2:6" x14ac:dyDescent="0.2">
      <c r="B70" s="254">
        <v>43160</v>
      </c>
      <c r="C70" s="262">
        <v>6203</v>
      </c>
      <c r="D70" s="262">
        <v>1124</v>
      </c>
      <c r="E70" s="262">
        <v>7327</v>
      </c>
      <c r="F70" s="270"/>
    </row>
    <row r="71" spans="2:6" x14ac:dyDescent="0.2">
      <c r="B71" s="413">
        <v>43191</v>
      </c>
      <c r="C71" s="409">
        <v>5250</v>
      </c>
      <c r="D71" s="409">
        <v>775</v>
      </c>
      <c r="E71" s="409">
        <f>+C71+D71</f>
        <v>6025</v>
      </c>
      <c r="F71" s="270"/>
    </row>
    <row r="72" spans="2:6" x14ac:dyDescent="0.2">
      <c r="B72" s="254">
        <v>43221</v>
      </c>
      <c r="C72" s="262">
        <v>5419</v>
      </c>
      <c r="D72" s="262">
        <v>628</v>
      </c>
      <c r="E72" s="262">
        <f>+C72+D72</f>
        <v>6047</v>
      </c>
      <c r="F72" s="270"/>
    </row>
    <row r="73" spans="2:6" x14ac:dyDescent="0.2">
      <c r="B73" s="414" t="s">
        <v>626</v>
      </c>
      <c r="C73" s="415">
        <f>SUM(C68:C72)</f>
        <v>27239</v>
      </c>
      <c r="D73" s="415">
        <f t="shared" ref="D73:E73" si="2">SUM(D68:D72)</f>
        <v>4436</v>
      </c>
      <c r="E73" s="415">
        <f t="shared" si="2"/>
        <v>31675</v>
      </c>
      <c r="F73" s="270"/>
    </row>
    <row r="74" spans="2:6" x14ac:dyDescent="0.2">
      <c r="B74" s="416" t="s">
        <v>43</v>
      </c>
      <c r="C74" s="417">
        <f>C28+C41+C54+C67+C73+SUM(C11:C15)</f>
        <v>547840</v>
      </c>
      <c r="D74" s="417"/>
      <c r="E74" s="417">
        <f>E28+E41+E54+E67+E73+SUM(E11:E15)</f>
        <v>582436</v>
      </c>
      <c r="F74" s="270"/>
    </row>
    <row r="75" spans="2:6" x14ac:dyDescent="0.2">
      <c r="B75" s="188" t="s">
        <v>493</v>
      </c>
    </row>
    <row r="76" spans="2:6" x14ac:dyDescent="0.2">
      <c r="B76" s="188" t="s">
        <v>503</v>
      </c>
    </row>
    <row r="77" spans="2:6" x14ac:dyDescent="0.2">
      <c r="B77" s="188" t="s">
        <v>504</v>
      </c>
    </row>
  </sheetData>
  <mergeCells count="3">
    <mergeCell ref="B5:E5"/>
    <mergeCell ref="B6:E6"/>
    <mergeCell ref="B8:E8"/>
  </mergeCells>
  <hyperlinks>
    <hyperlink ref="G5" location="'Índice BxH'!A1" display="Volver a Bono por Hijo"/>
  </hyperlinks>
  <pageMargins left="0.7" right="0.7" top="0.75" bottom="0.75" header="0.3" footer="0.3"/>
  <pageSetup orientation="portrait" verticalDpi="0" r:id="rId1"/>
  <ignoredErrors>
    <ignoredError sqref="C28 C74" formulaRange="1"/>
    <ignoredError sqref="E41 E54 E67"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
  <sheetViews>
    <sheetView showGridLines="0" zoomScaleNormal="100" workbookViewId="0"/>
  </sheetViews>
  <sheetFormatPr baseColWidth="10" defaultColWidth="11.42578125" defaultRowHeight="12" x14ac:dyDescent="0.2"/>
  <cols>
    <col min="1" max="1" width="6" style="188" customWidth="1"/>
    <col min="2" max="2" width="13.7109375" style="188" bestFit="1" customWidth="1"/>
    <col min="3" max="3" width="4" style="188" bestFit="1" customWidth="1"/>
    <col min="4" max="4" width="19.42578125" style="188" bestFit="1" customWidth="1"/>
    <col min="5" max="16384" width="11.42578125" style="188"/>
  </cols>
  <sheetData>
    <row r="2" spans="1:11" x14ac:dyDescent="0.2">
      <c r="A2" s="217" t="s">
        <v>121</v>
      </c>
    </row>
    <row r="3" spans="1:11" ht="15" x14ac:dyDescent="0.25">
      <c r="A3" s="217" t="s">
        <v>122</v>
      </c>
      <c r="I3" s="374"/>
    </row>
    <row r="5" spans="1:11" ht="12.75" x14ac:dyDescent="0.2">
      <c r="B5" s="421" t="s">
        <v>505</v>
      </c>
      <c r="C5" s="421"/>
      <c r="D5" s="421"/>
      <c r="E5" s="421"/>
      <c r="F5" s="421"/>
      <c r="G5" s="421"/>
      <c r="H5" s="421"/>
      <c r="I5" s="421"/>
      <c r="K5" s="395" t="s">
        <v>600</v>
      </c>
    </row>
    <row r="6" spans="1:11" ht="12.75" x14ac:dyDescent="0.2">
      <c r="B6" s="466" t="str">
        <f>datos!$B$2</f>
        <v>Mayo de 2018</v>
      </c>
      <c r="C6" s="466"/>
      <c r="D6" s="466"/>
      <c r="E6" s="466"/>
      <c r="F6" s="466"/>
      <c r="G6" s="466"/>
      <c r="H6" s="466"/>
      <c r="I6" s="466"/>
    </row>
    <row r="8" spans="1:11" x14ac:dyDescent="0.2">
      <c r="B8" s="464" t="s">
        <v>506</v>
      </c>
      <c r="C8" s="464"/>
      <c r="D8" s="464"/>
      <c r="E8" s="464"/>
      <c r="F8" s="464"/>
      <c r="G8" s="464"/>
      <c r="H8" s="464"/>
      <c r="I8" s="464"/>
    </row>
    <row r="9" spans="1:11" ht="20.25" customHeight="1" x14ac:dyDescent="0.2">
      <c r="B9" s="463" t="s">
        <v>507</v>
      </c>
      <c r="C9" s="463"/>
      <c r="D9" s="272"/>
      <c r="E9" s="463" t="s">
        <v>508</v>
      </c>
      <c r="F9" s="463"/>
      <c r="G9" s="463" t="s">
        <v>509</v>
      </c>
      <c r="H9" s="463"/>
      <c r="I9" s="463" t="s">
        <v>510</v>
      </c>
    </row>
    <row r="10" spans="1:11" x14ac:dyDescent="0.2">
      <c r="B10" s="266" t="s">
        <v>511</v>
      </c>
      <c r="C10" s="266" t="s">
        <v>512</v>
      </c>
      <c r="D10" s="272"/>
      <c r="E10" s="266" t="s">
        <v>513</v>
      </c>
      <c r="F10" s="266" t="s">
        <v>514</v>
      </c>
      <c r="G10" s="266" t="s">
        <v>514</v>
      </c>
      <c r="H10" s="266" t="s">
        <v>515</v>
      </c>
      <c r="I10" s="463"/>
    </row>
    <row r="11" spans="1:11" x14ac:dyDescent="0.2">
      <c r="B11" s="465" t="s">
        <v>516</v>
      </c>
      <c r="C11" s="273"/>
      <c r="D11" s="274" t="s">
        <v>517</v>
      </c>
      <c r="E11" s="275">
        <v>10</v>
      </c>
      <c r="F11" s="275">
        <v>1</v>
      </c>
      <c r="G11" s="275">
        <v>2</v>
      </c>
      <c r="H11" s="275">
        <v>39</v>
      </c>
      <c r="I11" s="276">
        <v>52</v>
      </c>
    </row>
    <row r="12" spans="1:11" x14ac:dyDescent="0.2">
      <c r="B12" s="465"/>
      <c r="C12" s="273" t="s">
        <v>518</v>
      </c>
      <c r="D12" s="277" t="s">
        <v>519</v>
      </c>
      <c r="E12" s="275">
        <v>33</v>
      </c>
      <c r="F12" s="275">
        <v>2</v>
      </c>
      <c r="G12" s="275">
        <v>7</v>
      </c>
      <c r="H12" s="275">
        <v>98</v>
      </c>
      <c r="I12" s="276">
        <v>140</v>
      </c>
    </row>
    <row r="13" spans="1:11" x14ac:dyDescent="0.2">
      <c r="B13" s="465" t="s">
        <v>520</v>
      </c>
      <c r="C13" s="277"/>
      <c r="D13" s="274" t="s">
        <v>517</v>
      </c>
      <c r="E13" s="275">
        <v>17</v>
      </c>
      <c r="F13" s="277">
        <v>2</v>
      </c>
      <c r="G13" s="275">
        <v>3</v>
      </c>
      <c r="H13" s="275">
        <v>68</v>
      </c>
      <c r="I13" s="276">
        <v>90</v>
      </c>
    </row>
    <row r="14" spans="1:11" x14ac:dyDescent="0.2">
      <c r="B14" s="465"/>
      <c r="C14" s="273" t="s">
        <v>521</v>
      </c>
      <c r="D14" s="277" t="s">
        <v>519</v>
      </c>
      <c r="E14" s="275">
        <v>49</v>
      </c>
      <c r="F14" s="277">
        <v>8</v>
      </c>
      <c r="G14" s="275">
        <v>11</v>
      </c>
      <c r="H14" s="275">
        <v>207</v>
      </c>
      <c r="I14" s="276">
        <v>275</v>
      </c>
    </row>
    <row r="15" spans="1:11" x14ac:dyDescent="0.2">
      <c r="B15" s="465" t="s">
        <v>522</v>
      </c>
      <c r="C15" s="273"/>
      <c r="D15" s="274" t="s">
        <v>517</v>
      </c>
      <c r="E15" s="275">
        <v>39</v>
      </c>
      <c r="F15" s="275">
        <v>3</v>
      </c>
      <c r="G15" s="275">
        <v>6</v>
      </c>
      <c r="H15" s="275">
        <v>114</v>
      </c>
      <c r="I15" s="276">
        <v>162</v>
      </c>
    </row>
    <row r="16" spans="1:11" x14ac:dyDescent="0.2">
      <c r="B16" s="465"/>
      <c r="C16" s="273" t="s">
        <v>523</v>
      </c>
      <c r="D16" s="277" t="s">
        <v>519</v>
      </c>
      <c r="E16" s="275">
        <v>120</v>
      </c>
      <c r="F16" s="275">
        <v>16</v>
      </c>
      <c r="G16" s="275">
        <v>19</v>
      </c>
      <c r="H16" s="275">
        <v>321</v>
      </c>
      <c r="I16" s="276">
        <v>476</v>
      </c>
    </row>
    <row r="17" spans="2:9" x14ac:dyDescent="0.2">
      <c r="B17" s="465" t="s">
        <v>524</v>
      </c>
      <c r="C17" s="273"/>
      <c r="D17" s="274" t="s">
        <v>517</v>
      </c>
      <c r="E17" s="275">
        <v>22</v>
      </c>
      <c r="F17" s="275">
        <v>1</v>
      </c>
      <c r="G17" s="277">
        <v>2</v>
      </c>
      <c r="H17" s="275">
        <v>54</v>
      </c>
      <c r="I17" s="276">
        <v>79</v>
      </c>
    </row>
    <row r="18" spans="2:9" x14ac:dyDescent="0.2">
      <c r="B18" s="465"/>
      <c r="C18" s="273" t="s">
        <v>525</v>
      </c>
      <c r="D18" s="277" t="s">
        <v>519</v>
      </c>
      <c r="E18" s="275">
        <v>79</v>
      </c>
      <c r="F18" s="275">
        <v>2</v>
      </c>
      <c r="G18" s="277">
        <v>8</v>
      </c>
      <c r="H18" s="275">
        <v>176</v>
      </c>
      <c r="I18" s="276">
        <v>265</v>
      </c>
    </row>
    <row r="19" spans="2:9" x14ac:dyDescent="0.2">
      <c r="B19" s="465" t="s">
        <v>526</v>
      </c>
      <c r="C19" s="273"/>
      <c r="D19" s="274" t="s">
        <v>517</v>
      </c>
      <c r="E19" s="275">
        <v>102</v>
      </c>
      <c r="F19" s="275">
        <v>6</v>
      </c>
      <c r="G19" s="275">
        <v>1</v>
      </c>
      <c r="H19" s="275">
        <v>147</v>
      </c>
      <c r="I19" s="276">
        <v>256</v>
      </c>
    </row>
    <row r="20" spans="2:9" x14ac:dyDescent="0.2">
      <c r="B20" s="465"/>
      <c r="C20" s="273" t="s">
        <v>527</v>
      </c>
      <c r="D20" s="277" t="s">
        <v>519</v>
      </c>
      <c r="E20" s="275">
        <v>337</v>
      </c>
      <c r="F20" s="275">
        <v>32</v>
      </c>
      <c r="G20" s="275">
        <v>9</v>
      </c>
      <c r="H20" s="275">
        <v>411</v>
      </c>
      <c r="I20" s="276">
        <v>789</v>
      </c>
    </row>
    <row r="21" spans="2:9" x14ac:dyDescent="0.2">
      <c r="B21" s="465" t="s">
        <v>528</v>
      </c>
      <c r="C21" s="273"/>
      <c r="D21" s="274" t="s">
        <v>517</v>
      </c>
      <c r="E21" s="275">
        <v>194</v>
      </c>
      <c r="F21" s="275">
        <v>8</v>
      </c>
      <c r="G21" s="275">
        <v>13</v>
      </c>
      <c r="H21" s="275">
        <v>417</v>
      </c>
      <c r="I21" s="276">
        <v>632</v>
      </c>
    </row>
    <row r="22" spans="2:9" x14ac:dyDescent="0.2">
      <c r="B22" s="465"/>
      <c r="C22" s="273" t="s">
        <v>529</v>
      </c>
      <c r="D22" s="277" t="s">
        <v>519</v>
      </c>
      <c r="E22" s="275">
        <v>606</v>
      </c>
      <c r="F22" s="275">
        <v>25</v>
      </c>
      <c r="G22" s="275">
        <v>55</v>
      </c>
      <c r="H22" s="278">
        <v>1142</v>
      </c>
      <c r="I22" s="279">
        <v>1828</v>
      </c>
    </row>
    <row r="23" spans="2:9" x14ac:dyDescent="0.2">
      <c r="B23" s="465" t="s">
        <v>530</v>
      </c>
      <c r="C23" s="273"/>
      <c r="D23" s="274" t="s">
        <v>517</v>
      </c>
      <c r="E23" s="275">
        <v>85</v>
      </c>
      <c r="F23" s="275">
        <v>7</v>
      </c>
      <c r="G23" s="275">
        <v>7</v>
      </c>
      <c r="H23" s="275">
        <v>213</v>
      </c>
      <c r="I23" s="276">
        <v>312</v>
      </c>
    </row>
    <row r="24" spans="2:9" x14ac:dyDescent="0.2">
      <c r="B24" s="465"/>
      <c r="C24" s="273" t="s">
        <v>531</v>
      </c>
      <c r="D24" s="277" t="s">
        <v>519</v>
      </c>
      <c r="E24" s="275">
        <v>314</v>
      </c>
      <c r="F24" s="275">
        <v>28</v>
      </c>
      <c r="G24" s="275">
        <v>28</v>
      </c>
      <c r="H24" s="275">
        <v>620</v>
      </c>
      <c r="I24" s="279">
        <v>990</v>
      </c>
    </row>
    <row r="25" spans="2:9" x14ac:dyDescent="0.2">
      <c r="B25" s="465" t="s">
        <v>532</v>
      </c>
      <c r="C25" s="273"/>
      <c r="D25" s="274" t="s">
        <v>517</v>
      </c>
      <c r="E25" s="275">
        <v>139</v>
      </c>
      <c r="F25" s="275">
        <v>5</v>
      </c>
      <c r="G25" s="275">
        <v>3</v>
      </c>
      <c r="H25" s="275">
        <v>221</v>
      </c>
      <c r="I25" s="276">
        <v>368</v>
      </c>
    </row>
    <row r="26" spans="2:9" x14ac:dyDescent="0.2">
      <c r="B26" s="465"/>
      <c r="C26" s="273" t="s">
        <v>533</v>
      </c>
      <c r="D26" s="277" t="s">
        <v>519</v>
      </c>
      <c r="E26" s="275">
        <v>484</v>
      </c>
      <c r="F26" s="275">
        <v>8</v>
      </c>
      <c r="G26" s="275">
        <v>8</v>
      </c>
      <c r="H26" s="275">
        <v>661</v>
      </c>
      <c r="I26" s="279">
        <v>1161</v>
      </c>
    </row>
    <row r="27" spans="2:9" x14ac:dyDescent="0.2">
      <c r="B27" s="465" t="s">
        <v>534</v>
      </c>
      <c r="C27" s="273"/>
      <c r="D27" s="274" t="s">
        <v>517</v>
      </c>
      <c r="E27" s="275">
        <v>258</v>
      </c>
      <c r="F27" s="275">
        <v>22</v>
      </c>
      <c r="G27" s="275">
        <v>12</v>
      </c>
      <c r="H27" s="275">
        <v>400</v>
      </c>
      <c r="I27" s="276">
        <v>692</v>
      </c>
    </row>
    <row r="28" spans="2:9" x14ac:dyDescent="0.2">
      <c r="B28" s="465"/>
      <c r="C28" s="273" t="s">
        <v>535</v>
      </c>
      <c r="D28" s="277" t="s">
        <v>519</v>
      </c>
      <c r="E28" s="278">
        <v>846</v>
      </c>
      <c r="F28" s="275">
        <v>94</v>
      </c>
      <c r="G28" s="275">
        <v>43</v>
      </c>
      <c r="H28" s="278">
        <v>1141</v>
      </c>
      <c r="I28" s="279">
        <v>2124</v>
      </c>
    </row>
    <row r="29" spans="2:9" x14ac:dyDescent="0.2">
      <c r="B29" s="465" t="s">
        <v>536</v>
      </c>
      <c r="C29" s="273"/>
      <c r="D29" s="274" t="s">
        <v>517</v>
      </c>
      <c r="E29" s="275">
        <v>140</v>
      </c>
      <c r="F29" s="275">
        <v>3</v>
      </c>
      <c r="G29" s="275">
        <v>2</v>
      </c>
      <c r="H29" s="275">
        <v>156</v>
      </c>
      <c r="I29" s="276">
        <v>301</v>
      </c>
    </row>
    <row r="30" spans="2:9" x14ac:dyDescent="0.2">
      <c r="B30" s="465"/>
      <c r="C30" s="273" t="s">
        <v>537</v>
      </c>
      <c r="D30" s="277" t="s">
        <v>519</v>
      </c>
      <c r="E30" s="275">
        <v>467</v>
      </c>
      <c r="F30" s="275">
        <v>19</v>
      </c>
      <c r="G30" s="275">
        <v>9</v>
      </c>
      <c r="H30" s="275">
        <v>398</v>
      </c>
      <c r="I30" s="279">
        <v>893</v>
      </c>
    </row>
    <row r="31" spans="2:9" x14ac:dyDescent="0.2">
      <c r="B31" s="465" t="s">
        <v>538</v>
      </c>
      <c r="C31" s="273"/>
      <c r="D31" s="274" t="s">
        <v>517</v>
      </c>
      <c r="E31" s="275">
        <v>50</v>
      </c>
      <c r="F31" s="275">
        <v>1</v>
      </c>
      <c r="G31" s="275"/>
      <c r="H31" s="275">
        <v>82</v>
      </c>
      <c r="I31" s="276">
        <v>133</v>
      </c>
    </row>
    <row r="32" spans="2:9" x14ac:dyDescent="0.2">
      <c r="B32" s="465"/>
      <c r="C32" s="273" t="s">
        <v>539</v>
      </c>
      <c r="D32" s="277" t="s">
        <v>519</v>
      </c>
      <c r="E32" s="275">
        <v>140</v>
      </c>
      <c r="F32" s="275">
        <v>3</v>
      </c>
      <c r="G32" s="275"/>
      <c r="H32" s="275">
        <v>209</v>
      </c>
      <c r="I32" s="276">
        <v>352</v>
      </c>
    </row>
    <row r="33" spans="2:9" x14ac:dyDescent="0.2">
      <c r="B33" s="465" t="s">
        <v>540</v>
      </c>
      <c r="C33" s="273"/>
      <c r="D33" s="274" t="s">
        <v>517</v>
      </c>
      <c r="E33" s="275">
        <v>89</v>
      </c>
      <c r="F33" s="275">
        <v>4</v>
      </c>
      <c r="G33" s="275">
        <v>1</v>
      </c>
      <c r="H33" s="275">
        <v>181</v>
      </c>
      <c r="I33" s="276">
        <v>275</v>
      </c>
    </row>
    <row r="34" spans="2:9" x14ac:dyDescent="0.2">
      <c r="B34" s="465"/>
      <c r="C34" s="273" t="s">
        <v>541</v>
      </c>
      <c r="D34" s="277" t="s">
        <v>519</v>
      </c>
      <c r="E34" s="275">
        <v>273</v>
      </c>
      <c r="F34" s="275">
        <v>11</v>
      </c>
      <c r="G34" s="275">
        <v>3</v>
      </c>
      <c r="H34" s="275">
        <v>528</v>
      </c>
      <c r="I34" s="276">
        <v>815</v>
      </c>
    </row>
    <row r="35" spans="2:9" x14ac:dyDescent="0.2">
      <c r="B35" s="465" t="s">
        <v>542</v>
      </c>
      <c r="C35" s="273"/>
      <c r="D35" s="274" t="s">
        <v>517</v>
      </c>
      <c r="E35" s="275">
        <v>10</v>
      </c>
      <c r="F35" s="277"/>
      <c r="G35" s="275"/>
      <c r="H35" s="275">
        <v>26</v>
      </c>
      <c r="I35" s="276">
        <v>36</v>
      </c>
    </row>
    <row r="36" spans="2:9" x14ac:dyDescent="0.2">
      <c r="B36" s="465"/>
      <c r="C36" s="273" t="s">
        <v>543</v>
      </c>
      <c r="D36" s="277" t="s">
        <v>519</v>
      </c>
      <c r="E36" s="275">
        <v>28</v>
      </c>
      <c r="F36" s="277"/>
      <c r="G36" s="275"/>
      <c r="H36" s="275">
        <v>84</v>
      </c>
      <c r="I36" s="276">
        <v>112</v>
      </c>
    </row>
    <row r="37" spans="2:9" x14ac:dyDescent="0.2">
      <c r="B37" s="465" t="s">
        <v>544</v>
      </c>
      <c r="C37" s="273"/>
      <c r="D37" s="274" t="s">
        <v>517</v>
      </c>
      <c r="E37" s="275">
        <v>10</v>
      </c>
      <c r="F37" s="277"/>
      <c r="G37" s="277"/>
      <c r="H37" s="275">
        <v>40</v>
      </c>
      <c r="I37" s="276">
        <v>50</v>
      </c>
    </row>
    <row r="38" spans="2:9" x14ac:dyDescent="0.2">
      <c r="B38" s="465"/>
      <c r="C38" s="273" t="s">
        <v>545</v>
      </c>
      <c r="D38" s="277" t="s">
        <v>519</v>
      </c>
      <c r="E38" s="275">
        <v>29</v>
      </c>
      <c r="F38" s="277"/>
      <c r="G38" s="277"/>
      <c r="H38" s="275">
        <v>110</v>
      </c>
      <c r="I38" s="276">
        <v>139</v>
      </c>
    </row>
    <row r="39" spans="2:9" x14ac:dyDescent="0.2">
      <c r="B39" s="465" t="s">
        <v>546</v>
      </c>
      <c r="C39" s="273"/>
      <c r="D39" s="274" t="s">
        <v>517</v>
      </c>
      <c r="E39" s="275">
        <v>540</v>
      </c>
      <c r="F39" s="275">
        <v>19</v>
      </c>
      <c r="G39" s="275">
        <v>44</v>
      </c>
      <c r="H39" s="278">
        <v>1378</v>
      </c>
      <c r="I39" s="279">
        <v>1981</v>
      </c>
    </row>
    <row r="40" spans="2:9" x14ac:dyDescent="0.2">
      <c r="B40" s="465"/>
      <c r="C40" s="273" t="s">
        <v>547</v>
      </c>
      <c r="D40" s="277" t="s">
        <v>519</v>
      </c>
      <c r="E40" s="278">
        <v>1725</v>
      </c>
      <c r="F40" s="275">
        <v>93</v>
      </c>
      <c r="G40" s="275">
        <v>173</v>
      </c>
      <c r="H40" s="278">
        <v>3792</v>
      </c>
      <c r="I40" s="279">
        <v>5783</v>
      </c>
    </row>
    <row r="41" spans="2:9" x14ac:dyDescent="0.2">
      <c r="B41" s="467" t="s">
        <v>115</v>
      </c>
      <c r="C41" s="280"/>
      <c r="D41" s="281" t="s">
        <v>517</v>
      </c>
      <c r="E41" s="282">
        <v>1705</v>
      </c>
      <c r="F41" s="283">
        <v>82</v>
      </c>
      <c r="G41" s="283">
        <v>96</v>
      </c>
      <c r="H41" s="282">
        <v>3536</v>
      </c>
      <c r="I41" s="282">
        <v>5419</v>
      </c>
    </row>
    <row r="42" spans="2:9" x14ac:dyDescent="0.2">
      <c r="B42" s="467"/>
      <c r="C42" s="280"/>
      <c r="D42" s="284" t="s">
        <v>519</v>
      </c>
      <c r="E42" s="282">
        <v>5530</v>
      </c>
      <c r="F42" s="283">
        <v>341</v>
      </c>
      <c r="G42" s="283">
        <v>373</v>
      </c>
      <c r="H42" s="282">
        <v>9898</v>
      </c>
      <c r="I42" s="282">
        <v>16142</v>
      </c>
    </row>
    <row r="43" spans="2:9" x14ac:dyDescent="0.2">
      <c r="B43" s="188" t="s">
        <v>493</v>
      </c>
    </row>
  </sheetData>
  <mergeCells count="23">
    <mergeCell ref="B35:B36"/>
    <mergeCell ref="B37:B38"/>
    <mergeCell ref="B39:B40"/>
    <mergeCell ref="B41:B42"/>
    <mergeCell ref="B23:B24"/>
    <mergeCell ref="B25:B26"/>
    <mergeCell ref="B27:B28"/>
    <mergeCell ref="B29:B30"/>
    <mergeCell ref="B31:B32"/>
    <mergeCell ref="B33:B34"/>
    <mergeCell ref="B21:B22"/>
    <mergeCell ref="B5:I5"/>
    <mergeCell ref="B6:I6"/>
    <mergeCell ref="B8:I8"/>
    <mergeCell ref="B9:C9"/>
    <mergeCell ref="E9:F9"/>
    <mergeCell ref="G9:H9"/>
    <mergeCell ref="I9:I10"/>
    <mergeCell ref="B11:B12"/>
    <mergeCell ref="B13:B14"/>
    <mergeCell ref="B15:B16"/>
    <mergeCell ref="B17:B18"/>
    <mergeCell ref="B19:B20"/>
  </mergeCells>
  <hyperlinks>
    <hyperlink ref="K5" location="'Índice BxH'!A1" display="Volver a Bono por Hijo"/>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16"/>
  <sheetViews>
    <sheetView showGridLines="0" workbookViewId="0"/>
  </sheetViews>
  <sheetFormatPr baseColWidth="10" defaultRowHeight="15" x14ac:dyDescent="0.25"/>
  <cols>
    <col min="1" max="1" width="6" customWidth="1"/>
  </cols>
  <sheetData>
    <row r="2" spans="1:14" x14ac:dyDescent="0.25">
      <c r="A2" s="217" t="s">
        <v>121</v>
      </c>
    </row>
    <row r="3" spans="1:14" x14ac:dyDescent="0.25">
      <c r="A3" s="217" t="s">
        <v>122</v>
      </c>
    </row>
    <row r="4" spans="1:14" x14ac:dyDescent="0.25">
      <c r="A4" s="217"/>
    </row>
    <row r="5" spans="1:14" x14ac:dyDescent="0.25">
      <c r="A5" s="217"/>
      <c r="B5" s="385" t="s">
        <v>596</v>
      </c>
      <c r="C5" s="373"/>
      <c r="D5" s="373"/>
      <c r="E5" s="373"/>
      <c r="F5" s="373"/>
      <c r="N5" s="405" t="s">
        <v>603</v>
      </c>
    </row>
    <row r="6" spans="1:14" x14ac:dyDescent="0.25">
      <c r="A6" s="217"/>
    </row>
    <row r="7" spans="1:14" s="386" customFormat="1" ht="12.75" x14ac:dyDescent="0.2">
      <c r="B7" s="387" t="s">
        <v>144</v>
      </c>
      <c r="C7" s="388"/>
      <c r="D7" s="388"/>
      <c r="E7" s="388"/>
      <c r="F7" s="388"/>
      <c r="G7" s="388"/>
      <c r="H7" s="388"/>
      <c r="I7" s="388"/>
      <c r="J7" s="388"/>
      <c r="K7" s="388"/>
      <c r="L7" s="388"/>
      <c r="M7" s="388"/>
      <c r="N7" s="389"/>
    </row>
    <row r="8" spans="1:14" s="386" customFormat="1" ht="12.75" x14ac:dyDescent="0.2">
      <c r="B8" s="398" t="s">
        <v>628</v>
      </c>
      <c r="C8" s="399"/>
      <c r="D8" s="399"/>
      <c r="E8" s="399"/>
      <c r="F8" s="399"/>
      <c r="G8" s="399"/>
      <c r="H8" s="399"/>
      <c r="I8" s="399"/>
      <c r="J8" s="399"/>
      <c r="K8" s="399"/>
      <c r="L8" s="399"/>
      <c r="M8" s="399"/>
      <c r="N8" s="400"/>
    </row>
    <row r="9" spans="1:14" s="386" customFormat="1" ht="12.75" x14ac:dyDescent="0.2">
      <c r="B9" s="401" t="s">
        <v>597</v>
      </c>
      <c r="C9" s="391"/>
      <c r="D9" s="391"/>
      <c r="E9" s="391"/>
      <c r="F9" s="391"/>
      <c r="G9" s="391"/>
      <c r="H9" s="391"/>
      <c r="I9" s="391"/>
      <c r="J9" s="391"/>
      <c r="K9" s="391"/>
      <c r="L9" s="391"/>
      <c r="M9" s="391"/>
      <c r="N9" s="392"/>
    </row>
    <row r="10" spans="1:14" s="386" customFormat="1" ht="12.75" x14ac:dyDescent="0.2">
      <c r="B10" s="399"/>
      <c r="C10" s="399"/>
      <c r="D10" s="399"/>
      <c r="E10" s="399"/>
      <c r="F10" s="399"/>
      <c r="G10" s="399"/>
      <c r="H10" s="399"/>
      <c r="I10" s="399"/>
      <c r="J10" s="399"/>
      <c r="K10" s="399"/>
      <c r="L10" s="399"/>
      <c r="M10" s="399"/>
      <c r="N10" s="399"/>
    </row>
    <row r="11" spans="1:14" s="386" customFormat="1" ht="12.75" x14ac:dyDescent="0.2">
      <c r="B11" s="248" t="s">
        <v>548</v>
      </c>
      <c r="C11" s="399"/>
      <c r="D11" s="399"/>
      <c r="E11" s="399"/>
      <c r="F11" s="399"/>
      <c r="G11" s="399"/>
      <c r="H11" s="399"/>
      <c r="I11" s="399"/>
      <c r="J11" s="399"/>
      <c r="K11" s="399"/>
      <c r="L11" s="399"/>
      <c r="M11" s="399"/>
      <c r="N11" s="399"/>
    </row>
    <row r="12" spans="1:14" s="386" customFormat="1" ht="12.75" x14ac:dyDescent="0.2">
      <c r="B12" s="402" t="s">
        <v>629</v>
      </c>
    </row>
    <row r="13" spans="1:14" s="386" customFormat="1" ht="12.75" x14ac:dyDescent="0.2">
      <c r="B13" s="393" t="s">
        <v>630</v>
      </c>
    </row>
    <row r="14" spans="1:14" s="386" customFormat="1" ht="12.75" x14ac:dyDescent="0.2">
      <c r="B14" s="393" t="s">
        <v>631</v>
      </c>
    </row>
    <row r="15" spans="1:14" s="386" customFormat="1" ht="12.75" x14ac:dyDescent="0.2">
      <c r="B15" s="393" t="s">
        <v>632</v>
      </c>
    </row>
    <row r="16" spans="1:14" s="386" customFormat="1" ht="12.75" x14ac:dyDescent="0.2">
      <c r="B16" s="393" t="s">
        <v>633</v>
      </c>
    </row>
  </sheetData>
  <hyperlinks>
    <hyperlink ref="B12" location="'Contratación Solicitudes'!A1" display="'Contratación Solicitudes'!A1"/>
    <hyperlink ref="B13" location="'Contratación Trámite'!A1" display="'Contratación Trámite'!A1"/>
    <hyperlink ref="B14" location="'Cotización Solicitudes'!A1" display="'Cotización Solicitudes'!A1"/>
    <hyperlink ref="B15" location="'Cotización Trámite'!A1" display="'Cotización Trámite'!A1"/>
    <hyperlink ref="B16" location="'Subsidios Pagados'!A1" display="'Subsidios Pagados'!A1"/>
    <hyperlink ref="N5" location="Índice!A1" display="Volver"/>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9"/>
  <sheetViews>
    <sheetView showGridLines="0" topLeftCell="A64" zoomScaleNormal="100" workbookViewId="0">
      <selection activeCell="B85" sqref="B85"/>
    </sheetView>
  </sheetViews>
  <sheetFormatPr baseColWidth="10" defaultColWidth="11.42578125" defaultRowHeight="12" x14ac:dyDescent="0.2"/>
  <cols>
    <col min="1" max="1" width="6" style="188" customWidth="1"/>
    <col min="2" max="16384" width="11.42578125" style="188"/>
  </cols>
  <sheetData>
    <row r="2" spans="1:8" x14ac:dyDescent="0.2">
      <c r="A2" s="217" t="s">
        <v>121</v>
      </c>
    </row>
    <row r="3" spans="1:8" x14ac:dyDescent="0.2">
      <c r="A3" s="217" t="s">
        <v>122</v>
      </c>
    </row>
    <row r="5" spans="1:8" ht="28.5" customHeight="1" x14ac:dyDescent="0.2">
      <c r="B5" s="468" t="s">
        <v>549</v>
      </c>
      <c r="C5" s="468"/>
      <c r="D5" s="468"/>
      <c r="E5" s="468"/>
      <c r="F5" s="468"/>
      <c r="H5" s="397" t="s">
        <v>602</v>
      </c>
    </row>
    <row r="6" spans="1:8" ht="12.75" x14ac:dyDescent="0.2">
      <c r="B6" s="421" t="s">
        <v>634</v>
      </c>
      <c r="C6" s="421"/>
      <c r="D6" s="421"/>
      <c r="E6" s="421"/>
      <c r="F6" s="421"/>
    </row>
    <row r="8" spans="1:8" ht="27" customHeight="1" x14ac:dyDescent="0.2">
      <c r="B8" s="469" t="s">
        <v>550</v>
      </c>
      <c r="C8" s="470" t="s">
        <v>551</v>
      </c>
      <c r="D8" s="470"/>
      <c r="E8" s="470"/>
      <c r="F8" s="471"/>
    </row>
    <row r="9" spans="1:8" x14ac:dyDescent="0.2">
      <c r="B9" s="469"/>
      <c r="C9" s="472" t="s">
        <v>500</v>
      </c>
      <c r="D9" s="474" t="s">
        <v>552</v>
      </c>
      <c r="E9" s="475"/>
      <c r="F9" s="476" t="s">
        <v>553</v>
      </c>
    </row>
    <row r="10" spans="1:8" x14ac:dyDescent="0.2">
      <c r="B10" s="469"/>
      <c r="C10" s="473"/>
      <c r="D10" s="285" t="s">
        <v>554</v>
      </c>
      <c r="E10" s="286" t="s">
        <v>555</v>
      </c>
      <c r="F10" s="477"/>
    </row>
    <row r="11" spans="1:8" x14ac:dyDescent="0.2">
      <c r="B11" s="287" t="s">
        <v>556</v>
      </c>
      <c r="C11" s="288">
        <v>333</v>
      </c>
      <c r="D11" s="289"/>
      <c r="E11" s="290"/>
      <c r="F11" s="290"/>
    </row>
    <row r="12" spans="1:8" x14ac:dyDescent="0.2">
      <c r="B12" s="291">
        <v>2009</v>
      </c>
      <c r="C12" s="288">
        <v>2105</v>
      </c>
      <c r="D12" s="289"/>
      <c r="E12" s="290"/>
      <c r="F12" s="290"/>
    </row>
    <row r="13" spans="1:8" x14ac:dyDescent="0.2">
      <c r="B13" s="291">
        <v>2010</v>
      </c>
      <c r="C13" s="288">
        <v>1759</v>
      </c>
      <c r="D13" s="289"/>
      <c r="E13" s="290"/>
      <c r="F13" s="290"/>
    </row>
    <row r="14" spans="1:8" x14ac:dyDescent="0.2">
      <c r="B14" s="291">
        <v>2011</v>
      </c>
      <c r="C14" s="292">
        <v>1026</v>
      </c>
      <c r="D14" s="293"/>
      <c r="E14" s="294"/>
      <c r="F14" s="294"/>
    </row>
    <row r="15" spans="1:8" x14ac:dyDescent="0.2">
      <c r="B15" s="291">
        <v>2012</v>
      </c>
      <c r="C15" s="292">
        <v>807</v>
      </c>
      <c r="D15" s="293"/>
      <c r="E15" s="294"/>
      <c r="F15" s="294">
        <f>4799+6387+5277+4788+3887+4506+3139+8888+9643+3804+9793+10267</f>
        <v>75178</v>
      </c>
    </row>
    <row r="16" spans="1:8" x14ac:dyDescent="0.2">
      <c r="B16" s="295">
        <v>41275</v>
      </c>
      <c r="C16" s="296">
        <v>58</v>
      </c>
      <c r="D16" s="297"/>
      <c r="E16" s="298"/>
      <c r="F16" s="298">
        <v>10513</v>
      </c>
    </row>
    <row r="17" spans="2:6" x14ac:dyDescent="0.2">
      <c r="B17" s="295">
        <v>41306</v>
      </c>
      <c r="C17" s="296">
        <v>55</v>
      </c>
      <c r="D17" s="297"/>
      <c r="E17" s="298"/>
      <c r="F17" s="298">
        <v>8811</v>
      </c>
    </row>
    <row r="18" spans="2:6" x14ac:dyDescent="0.2">
      <c r="B18" s="295">
        <v>41334</v>
      </c>
      <c r="C18" s="296">
        <v>64</v>
      </c>
      <c r="D18" s="297"/>
      <c r="E18" s="298"/>
      <c r="F18" s="298">
        <v>11072</v>
      </c>
    </row>
    <row r="19" spans="2:6" x14ac:dyDescent="0.2">
      <c r="B19" s="295">
        <v>41365</v>
      </c>
      <c r="C19" s="296">
        <v>66</v>
      </c>
      <c r="D19" s="297"/>
      <c r="E19" s="298"/>
      <c r="F19" s="298">
        <v>9568</v>
      </c>
    </row>
    <row r="20" spans="2:6" x14ac:dyDescent="0.2">
      <c r="B20" s="295">
        <v>41395</v>
      </c>
      <c r="C20" s="296">
        <v>60</v>
      </c>
      <c r="D20" s="297"/>
      <c r="E20" s="298"/>
      <c r="F20" s="298">
        <v>9423</v>
      </c>
    </row>
    <row r="21" spans="2:6" x14ac:dyDescent="0.2">
      <c r="B21" s="295">
        <v>41426</v>
      </c>
      <c r="C21" s="296">
        <v>54</v>
      </c>
      <c r="D21" s="297"/>
      <c r="E21" s="298"/>
      <c r="F21" s="298">
        <v>10541</v>
      </c>
    </row>
    <row r="22" spans="2:6" x14ac:dyDescent="0.2">
      <c r="B22" s="295">
        <v>41456</v>
      </c>
      <c r="C22" s="296">
        <v>58</v>
      </c>
      <c r="D22" s="297"/>
      <c r="E22" s="298"/>
      <c r="F22" s="298">
        <v>10315</v>
      </c>
    </row>
    <row r="23" spans="2:6" x14ac:dyDescent="0.2">
      <c r="B23" s="295">
        <v>41487</v>
      </c>
      <c r="C23" s="296">
        <v>58</v>
      </c>
      <c r="D23" s="297"/>
      <c r="E23" s="298"/>
      <c r="F23" s="298">
        <v>9741</v>
      </c>
    </row>
    <row r="24" spans="2:6" x14ac:dyDescent="0.2">
      <c r="B24" s="295">
        <v>41518</v>
      </c>
      <c r="C24" s="296">
        <v>50</v>
      </c>
      <c r="D24" s="297"/>
      <c r="E24" s="298"/>
      <c r="F24" s="298">
        <v>9232</v>
      </c>
    </row>
    <row r="25" spans="2:6" x14ac:dyDescent="0.2">
      <c r="B25" s="295">
        <v>41548</v>
      </c>
      <c r="C25" s="296">
        <v>48</v>
      </c>
      <c r="D25" s="297"/>
      <c r="E25" s="298"/>
      <c r="F25" s="298">
        <v>9928</v>
      </c>
    </row>
    <row r="26" spans="2:6" x14ac:dyDescent="0.2">
      <c r="B26" s="295">
        <v>41579</v>
      </c>
      <c r="C26" s="296">
        <v>28</v>
      </c>
      <c r="D26" s="297"/>
      <c r="E26" s="298"/>
      <c r="F26" s="298">
        <v>6195</v>
      </c>
    </row>
    <row r="27" spans="2:6" x14ac:dyDescent="0.2">
      <c r="B27" s="295">
        <v>41609</v>
      </c>
      <c r="C27" s="299">
        <v>55</v>
      </c>
      <c r="D27" s="300"/>
      <c r="E27" s="301"/>
      <c r="F27" s="301">
        <v>8859</v>
      </c>
    </row>
    <row r="28" spans="2:6" x14ac:dyDescent="0.2">
      <c r="B28" s="291">
        <v>2013</v>
      </c>
      <c r="C28" s="288">
        <f>SUM(C16:C27)</f>
        <v>654</v>
      </c>
      <c r="D28" s="289"/>
      <c r="E28" s="290"/>
      <c r="F28" s="290">
        <f>SUM(F16:F27)</f>
        <v>114198</v>
      </c>
    </row>
    <row r="29" spans="2:6" x14ac:dyDescent="0.2">
      <c r="B29" s="295">
        <v>41640</v>
      </c>
      <c r="C29" s="299">
        <v>57</v>
      </c>
      <c r="D29" s="300"/>
      <c r="E29" s="301"/>
      <c r="F29" s="301">
        <v>10003</v>
      </c>
    </row>
    <row r="30" spans="2:6" x14ac:dyDescent="0.2">
      <c r="B30" s="295">
        <v>41671</v>
      </c>
      <c r="C30" s="299">
        <v>36</v>
      </c>
      <c r="D30" s="300"/>
      <c r="E30" s="301"/>
      <c r="F30" s="301">
        <v>8116</v>
      </c>
    </row>
    <row r="31" spans="2:6" x14ac:dyDescent="0.2">
      <c r="B31" s="295">
        <v>41699</v>
      </c>
      <c r="C31" s="299">
        <v>43</v>
      </c>
      <c r="D31" s="300"/>
      <c r="E31" s="301"/>
      <c r="F31" s="301">
        <v>3794</v>
      </c>
    </row>
    <row r="32" spans="2:6" x14ac:dyDescent="0.2">
      <c r="B32" s="295">
        <v>41730</v>
      </c>
      <c r="C32" s="299">
        <v>44</v>
      </c>
      <c r="D32" s="300"/>
      <c r="E32" s="301"/>
      <c r="F32" s="301">
        <v>5833</v>
      </c>
    </row>
    <row r="33" spans="2:6" x14ac:dyDescent="0.2">
      <c r="B33" s="295">
        <v>41760</v>
      </c>
      <c r="C33" s="299">
        <v>47</v>
      </c>
      <c r="D33" s="300"/>
      <c r="E33" s="301"/>
      <c r="F33" s="301">
        <v>3916</v>
      </c>
    </row>
    <row r="34" spans="2:6" x14ac:dyDescent="0.2">
      <c r="B34" s="295">
        <v>41791</v>
      </c>
      <c r="C34" s="299">
        <v>48</v>
      </c>
      <c r="D34" s="300"/>
      <c r="E34" s="301"/>
      <c r="F34" s="301">
        <v>3251</v>
      </c>
    </row>
    <row r="35" spans="2:6" x14ac:dyDescent="0.2">
      <c r="B35" s="295">
        <v>41821</v>
      </c>
      <c r="C35" s="299">
        <v>47</v>
      </c>
      <c r="D35" s="300"/>
      <c r="E35" s="301"/>
      <c r="F35" s="301">
        <v>3190</v>
      </c>
    </row>
    <row r="36" spans="2:6" x14ac:dyDescent="0.2">
      <c r="B36" s="295">
        <v>41852</v>
      </c>
      <c r="C36" s="299">
        <v>44</v>
      </c>
      <c r="D36" s="300"/>
      <c r="E36" s="301"/>
      <c r="F36" s="301">
        <v>3136</v>
      </c>
    </row>
    <row r="37" spans="2:6" x14ac:dyDescent="0.2">
      <c r="B37" s="295">
        <v>41883</v>
      </c>
      <c r="C37" s="299">
        <v>41</v>
      </c>
      <c r="D37" s="300"/>
      <c r="E37" s="301"/>
      <c r="F37" s="301">
        <v>2928</v>
      </c>
    </row>
    <row r="38" spans="2:6" x14ac:dyDescent="0.2">
      <c r="B38" s="295">
        <v>41913</v>
      </c>
      <c r="C38" s="299">
        <v>34</v>
      </c>
      <c r="D38" s="300"/>
      <c r="E38" s="301"/>
      <c r="F38" s="301">
        <v>2732</v>
      </c>
    </row>
    <row r="39" spans="2:6" x14ac:dyDescent="0.2">
      <c r="B39" s="295">
        <v>41944</v>
      </c>
      <c r="C39" s="299">
        <v>25</v>
      </c>
      <c r="D39" s="300"/>
      <c r="E39" s="301"/>
      <c r="F39" s="301">
        <v>3936</v>
      </c>
    </row>
    <row r="40" spans="2:6" x14ac:dyDescent="0.2">
      <c r="B40" s="295">
        <v>41974</v>
      </c>
      <c r="C40" s="299">
        <v>47</v>
      </c>
      <c r="D40" s="300"/>
      <c r="E40" s="301"/>
      <c r="F40" s="301">
        <v>3018</v>
      </c>
    </row>
    <row r="41" spans="2:6" x14ac:dyDescent="0.2">
      <c r="B41" s="291">
        <v>2014</v>
      </c>
      <c r="C41" s="288">
        <f>SUM(C29:C40)</f>
        <v>513</v>
      </c>
      <c r="D41" s="289"/>
      <c r="E41" s="290"/>
      <c r="F41" s="290">
        <f>SUM(F29:F40)</f>
        <v>53853</v>
      </c>
    </row>
    <row r="42" spans="2:6" x14ac:dyDescent="0.2">
      <c r="B42" s="295">
        <v>42005</v>
      </c>
      <c r="C42" s="299">
        <v>40</v>
      </c>
      <c r="D42" s="300"/>
      <c r="E42" s="301"/>
      <c r="F42" s="301">
        <v>2343</v>
      </c>
    </row>
    <row r="43" spans="2:6" x14ac:dyDescent="0.2">
      <c r="B43" s="295">
        <v>42036</v>
      </c>
      <c r="C43" s="299">
        <v>37</v>
      </c>
      <c r="D43" s="300"/>
      <c r="E43" s="301"/>
      <c r="F43" s="301">
        <v>2758</v>
      </c>
    </row>
    <row r="44" spans="2:6" x14ac:dyDescent="0.2">
      <c r="B44" s="295">
        <v>42064</v>
      </c>
      <c r="C44" s="299">
        <v>39</v>
      </c>
      <c r="D44" s="300"/>
      <c r="E44" s="301"/>
      <c r="F44" s="301">
        <v>2319</v>
      </c>
    </row>
    <row r="45" spans="2:6" x14ac:dyDescent="0.2">
      <c r="B45" s="295">
        <v>42095</v>
      </c>
      <c r="C45" s="299">
        <v>33</v>
      </c>
      <c r="D45" s="300"/>
      <c r="E45" s="301"/>
      <c r="F45" s="301">
        <v>1250</v>
      </c>
    </row>
    <row r="46" spans="2:6" x14ac:dyDescent="0.2">
      <c r="B46" s="295">
        <v>42125</v>
      </c>
      <c r="C46" s="299">
        <v>31</v>
      </c>
      <c r="D46" s="300"/>
      <c r="E46" s="301"/>
      <c r="F46" s="301">
        <v>1952</v>
      </c>
    </row>
    <row r="47" spans="2:6" x14ac:dyDescent="0.2">
      <c r="B47" s="295">
        <v>42156</v>
      </c>
      <c r="C47" s="299">
        <v>38</v>
      </c>
      <c r="D47" s="300"/>
      <c r="E47" s="301"/>
      <c r="F47" s="301">
        <v>1536</v>
      </c>
    </row>
    <row r="48" spans="2:6" x14ac:dyDescent="0.2">
      <c r="B48" s="295">
        <v>42186</v>
      </c>
      <c r="C48" s="299">
        <v>33</v>
      </c>
      <c r="D48" s="300"/>
      <c r="E48" s="301"/>
      <c r="F48" s="301">
        <v>2640</v>
      </c>
    </row>
    <row r="49" spans="2:6" x14ac:dyDescent="0.2">
      <c r="B49" s="295">
        <v>42217</v>
      </c>
      <c r="C49" s="299">
        <v>37</v>
      </c>
      <c r="D49" s="300"/>
      <c r="E49" s="301"/>
      <c r="F49" s="301">
        <v>1723</v>
      </c>
    </row>
    <row r="50" spans="2:6" x14ac:dyDescent="0.2">
      <c r="B50" s="295">
        <v>42248</v>
      </c>
      <c r="C50" s="299">
        <v>40</v>
      </c>
      <c r="D50" s="300"/>
      <c r="E50" s="301"/>
      <c r="F50" s="301">
        <v>2602</v>
      </c>
    </row>
    <row r="51" spans="2:6" x14ac:dyDescent="0.2">
      <c r="B51" s="295">
        <v>42278</v>
      </c>
      <c r="C51" s="299">
        <v>39</v>
      </c>
      <c r="D51" s="300"/>
      <c r="E51" s="301"/>
      <c r="F51" s="301">
        <v>2691</v>
      </c>
    </row>
    <row r="52" spans="2:6" x14ac:dyDescent="0.2">
      <c r="B52" s="295">
        <v>42309</v>
      </c>
      <c r="C52" s="299">
        <v>37</v>
      </c>
      <c r="D52" s="300"/>
      <c r="E52" s="301"/>
      <c r="F52" s="301">
        <v>2518</v>
      </c>
    </row>
    <row r="53" spans="2:6" x14ac:dyDescent="0.2">
      <c r="B53" s="295">
        <v>42339</v>
      </c>
      <c r="C53" s="299">
        <v>33</v>
      </c>
      <c r="D53" s="300"/>
      <c r="E53" s="301"/>
      <c r="F53" s="301">
        <v>2358</v>
      </c>
    </row>
    <row r="54" spans="2:6" x14ac:dyDescent="0.2">
      <c r="B54" s="291">
        <v>2015</v>
      </c>
      <c r="C54" s="288">
        <f>SUM(C42:C53)</f>
        <v>437</v>
      </c>
      <c r="D54" s="289"/>
      <c r="E54" s="290"/>
      <c r="F54" s="290">
        <f>SUM(F42:F53)</f>
        <v>26690</v>
      </c>
    </row>
    <row r="55" spans="2:6" x14ac:dyDescent="0.2">
      <c r="B55" s="295">
        <v>42370</v>
      </c>
      <c r="C55" s="299">
        <v>33</v>
      </c>
      <c r="D55" s="300"/>
      <c r="E55" s="301"/>
      <c r="F55" s="301">
        <v>3308</v>
      </c>
    </row>
    <row r="56" spans="2:6" x14ac:dyDescent="0.2">
      <c r="B56" s="295">
        <v>42401</v>
      </c>
      <c r="C56" s="299">
        <v>33</v>
      </c>
      <c r="D56" s="300"/>
      <c r="E56" s="301"/>
      <c r="F56" s="301">
        <v>2327</v>
      </c>
    </row>
    <row r="57" spans="2:6" x14ac:dyDescent="0.2">
      <c r="B57" s="295">
        <v>42430</v>
      </c>
      <c r="C57" s="299">
        <v>40</v>
      </c>
      <c r="D57" s="300"/>
      <c r="E57" s="301"/>
      <c r="F57" s="301">
        <v>2621</v>
      </c>
    </row>
    <row r="58" spans="2:6" x14ac:dyDescent="0.2">
      <c r="B58" s="295">
        <v>42461</v>
      </c>
      <c r="C58" s="299">
        <v>39</v>
      </c>
      <c r="D58" s="300"/>
      <c r="E58" s="301"/>
      <c r="F58" s="301">
        <v>2495</v>
      </c>
    </row>
    <row r="59" spans="2:6" x14ac:dyDescent="0.2">
      <c r="B59" s="295">
        <v>42491</v>
      </c>
      <c r="C59" s="299">
        <v>40</v>
      </c>
      <c r="D59" s="300">
        <v>1000</v>
      </c>
      <c r="E59" s="301">
        <v>1038</v>
      </c>
      <c r="F59" s="301">
        <f>D59+E59</f>
        <v>2038</v>
      </c>
    </row>
    <row r="60" spans="2:6" x14ac:dyDescent="0.2">
      <c r="B60" s="295">
        <v>42522</v>
      </c>
      <c r="C60" s="299">
        <v>37</v>
      </c>
      <c r="D60" s="302" t="s">
        <v>501</v>
      </c>
      <c r="E60" s="303" t="s">
        <v>501</v>
      </c>
      <c r="F60" s="301">
        <v>1960</v>
      </c>
    </row>
    <row r="61" spans="2:6" x14ac:dyDescent="0.2">
      <c r="B61" s="295">
        <v>42552</v>
      </c>
      <c r="C61" s="299">
        <v>46</v>
      </c>
      <c r="D61" s="300">
        <v>1739</v>
      </c>
      <c r="E61" s="301">
        <v>1498</v>
      </c>
      <c r="F61" s="301">
        <f t="shared" ref="F61:F66" si="0">D61+E61</f>
        <v>3237</v>
      </c>
    </row>
    <row r="62" spans="2:6" x14ac:dyDescent="0.2">
      <c r="B62" s="295">
        <v>42583</v>
      </c>
      <c r="C62" s="299">
        <v>47</v>
      </c>
      <c r="D62" s="300">
        <v>1262</v>
      </c>
      <c r="E62" s="301">
        <v>1077</v>
      </c>
      <c r="F62" s="301">
        <f t="shared" si="0"/>
        <v>2339</v>
      </c>
    </row>
    <row r="63" spans="2:6" x14ac:dyDescent="0.2">
      <c r="B63" s="295">
        <v>42614</v>
      </c>
      <c r="C63" s="299">
        <v>38</v>
      </c>
      <c r="D63" s="300">
        <v>1119</v>
      </c>
      <c r="E63" s="301">
        <v>1309</v>
      </c>
      <c r="F63" s="301">
        <f t="shared" si="0"/>
        <v>2428</v>
      </c>
    </row>
    <row r="64" spans="2:6" x14ac:dyDescent="0.2">
      <c r="B64" s="295">
        <v>42644</v>
      </c>
      <c r="C64" s="299">
        <v>36</v>
      </c>
      <c r="D64" s="300">
        <v>943</v>
      </c>
      <c r="E64" s="301">
        <v>705</v>
      </c>
      <c r="F64" s="301">
        <f t="shared" si="0"/>
        <v>1648</v>
      </c>
    </row>
    <row r="65" spans="2:6" x14ac:dyDescent="0.2">
      <c r="B65" s="295">
        <v>42675</v>
      </c>
      <c r="C65" s="299">
        <v>42</v>
      </c>
      <c r="D65" s="300">
        <v>2225</v>
      </c>
      <c r="E65" s="301">
        <v>1770</v>
      </c>
      <c r="F65" s="301">
        <f t="shared" si="0"/>
        <v>3995</v>
      </c>
    </row>
    <row r="66" spans="2:6" x14ac:dyDescent="0.2">
      <c r="B66" s="295">
        <v>42705</v>
      </c>
      <c r="C66" s="299">
        <v>50</v>
      </c>
      <c r="D66" s="300">
        <v>3021</v>
      </c>
      <c r="E66" s="301">
        <v>2296</v>
      </c>
      <c r="F66" s="301">
        <f t="shared" si="0"/>
        <v>5317</v>
      </c>
    </row>
    <row r="67" spans="2:6" x14ac:dyDescent="0.2">
      <c r="B67" s="291">
        <v>2016</v>
      </c>
      <c r="C67" s="288">
        <f>SUM(C55:C66)</f>
        <v>481</v>
      </c>
      <c r="D67" s="289"/>
      <c r="E67" s="290"/>
      <c r="F67" s="290">
        <f>SUM(F55:F66)</f>
        <v>33713</v>
      </c>
    </row>
    <row r="68" spans="2:6" x14ac:dyDescent="0.2">
      <c r="B68" s="295">
        <v>42736</v>
      </c>
      <c r="C68" s="299">
        <v>40</v>
      </c>
      <c r="D68" s="300">
        <v>2335</v>
      </c>
      <c r="E68" s="301">
        <v>1830</v>
      </c>
      <c r="F68" s="301">
        <f t="shared" ref="F68:F79" si="1">D68+E68</f>
        <v>4165</v>
      </c>
    </row>
    <row r="69" spans="2:6" x14ac:dyDescent="0.2">
      <c r="B69" s="295">
        <v>42767</v>
      </c>
      <c r="C69" s="299">
        <v>32</v>
      </c>
      <c r="D69" s="300">
        <v>2075</v>
      </c>
      <c r="E69" s="301">
        <v>1511</v>
      </c>
      <c r="F69" s="301">
        <f t="shared" si="1"/>
        <v>3586</v>
      </c>
    </row>
    <row r="70" spans="2:6" x14ac:dyDescent="0.2">
      <c r="B70" s="295">
        <v>42795</v>
      </c>
      <c r="C70" s="299">
        <v>37</v>
      </c>
      <c r="D70" s="300">
        <v>922</v>
      </c>
      <c r="E70" s="301">
        <v>763</v>
      </c>
      <c r="F70" s="301">
        <f t="shared" si="1"/>
        <v>1685</v>
      </c>
    </row>
    <row r="71" spans="2:6" x14ac:dyDescent="0.2">
      <c r="B71" s="295">
        <v>42826</v>
      </c>
      <c r="C71" s="299">
        <v>27</v>
      </c>
      <c r="D71" s="300">
        <v>464</v>
      </c>
      <c r="E71" s="300">
        <v>377</v>
      </c>
      <c r="F71" s="300">
        <f t="shared" si="1"/>
        <v>841</v>
      </c>
    </row>
    <row r="72" spans="2:6" x14ac:dyDescent="0.2">
      <c r="B72" s="295">
        <v>42856</v>
      </c>
      <c r="C72" s="299">
        <v>36</v>
      </c>
      <c r="D72" s="300">
        <v>870</v>
      </c>
      <c r="E72" s="301">
        <v>555</v>
      </c>
      <c r="F72" s="301">
        <f t="shared" si="1"/>
        <v>1425</v>
      </c>
    </row>
    <row r="73" spans="2:6" x14ac:dyDescent="0.2">
      <c r="B73" s="295">
        <v>42887</v>
      </c>
      <c r="C73" s="299">
        <v>38</v>
      </c>
      <c r="D73" s="300">
        <v>479</v>
      </c>
      <c r="E73" s="301">
        <v>437</v>
      </c>
      <c r="F73" s="301">
        <f t="shared" si="1"/>
        <v>916</v>
      </c>
    </row>
    <row r="74" spans="2:6" x14ac:dyDescent="0.2">
      <c r="B74" s="295">
        <v>42917</v>
      </c>
      <c r="C74" s="299">
        <v>31</v>
      </c>
      <c r="D74" s="300">
        <v>544</v>
      </c>
      <c r="E74" s="300">
        <v>385</v>
      </c>
      <c r="F74" s="300">
        <f t="shared" si="1"/>
        <v>929</v>
      </c>
    </row>
    <row r="75" spans="2:6" x14ac:dyDescent="0.2">
      <c r="B75" s="295">
        <v>42948</v>
      </c>
      <c r="C75" s="299">
        <v>34</v>
      </c>
      <c r="D75" s="300">
        <v>715</v>
      </c>
      <c r="E75" s="300">
        <v>414</v>
      </c>
      <c r="F75" s="300">
        <f t="shared" si="1"/>
        <v>1129</v>
      </c>
    </row>
    <row r="76" spans="2:6" x14ac:dyDescent="0.2">
      <c r="B76" s="295">
        <v>42979</v>
      </c>
      <c r="C76" s="299">
        <v>36</v>
      </c>
      <c r="D76" s="300">
        <v>680</v>
      </c>
      <c r="E76" s="300">
        <v>537</v>
      </c>
      <c r="F76" s="300">
        <f t="shared" si="1"/>
        <v>1217</v>
      </c>
    </row>
    <row r="77" spans="2:6" x14ac:dyDescent="0.2">
      <c r="B77" s="295">
        <v>43009</v>
      </c>
      <c r="C77" s="299">
        <v>33</v>
      </c>
      <c r="D77" s="300">
        <v>503</v>
      </c>
      <c r="E77" s="300">
        <v>374</v>
      </c>
      <c r="F77" s="300">
        <f t="shared" si="1"/>
        <v>877</v>
      </c>
    </row>
    <row r="78" spans="2:6" x14ac:dyDescent="0.2">
      <c r="B78" s="295">
        <v>43040</v>
      </c>
      <c r="C78" s="299">
        <v>40</v>
      </c>
      <c r="D78" s="300">
        <v>676</v>
      </c>
      <c r="E78" s="300">
        <v>640</v>
      </c>
      <c r="F78" s="300">
        <f t="shared" si="1"/>
        <v>1316</v>
      </c>
    </row>
    <row r="79" spans="2:6" x14ac:dyDescent="0.2">
      <c r="B79" s="295">
        <v>43070</v>
      </c>
      <c r="C79" s="299">
        <v>56</v>
      </c>
      <c r="D79" s="300">
        <v>742</v>
      </c>
      <c r="E79" s="300">
        <v>697</v>
      </c>
      <c r="F79" s="300">
        <f t="shared" si="1"/>
        <v>1439</v>
      </c>
    </row>
    <row r="80" spans="2:6" x14ac:dyDescent="0.2">
      <c r="B80" s="291">
        <v>2017</v>
      </c>
      <c r="C80" s="288">
        <f>SUM(C68:C79)</f>
        <v>440</v>
      </c>
      <c r="D80" s="304">
        <f>SUM(D68:D79)</f>
        <v>11005</v>
      </c>
      <c r="E80" s="304">
        <f>SUM(E68:E79)</f>
        <v>8520</v>
      </c>
      <c r="F80" s="304">
        <f>SUM(F68:F79)</f>
        <v>19525</v>
      </c>
    </row>
    <row r="81" spans="2:6" x14ac:dyDescent="0.2">
      <c r="B81" s="295">
        <v>43101</v>
      </c>
      <c r="C81" s="299">
        <v>46</v>
      </c>
      <c r="D81" s="300">
        <v>1310</v>
      </c>
      <c r="E81" s="300">
        <v>1294</v>
      </c>
      <c r="F81" s="300">
        <f>D81+E81</f>
        <v>2604</v>
      </c>
    </row>
    <row r="82" spans="2:6" x14ac:dyDescent="0.2">
      <c r="B82" s="295">
        <v>43132</v>
      </c>
      <c r="C82" s="299">
        <v>61</v>
      </c>
      <c r="D82" s="300">
        <v>1107</v>
      </c>
      <c r="E82" s="300">
        <v>809</v>
      </c>
      <c r="F82" s="300">
        <f>D82+E82</f>
        <v>1916</v>
      </c>
    </row>
    <row r="83" spans="2:6" x14ac:dyDescent="0.2">
      <c r="B83" s="295">
        <v>43160</v>
      </c>
      <c r="C83" s="299">
        <v>44</v>
      </c>
      <c r="D83" s="300">
        <v>861</v>
      </c>
      <c r="E83" s="300">
        <v>608</v>
      </c>
      <c r="F83" s="300">
        <f>D83+E83</f>
        <v>1469</v>
      </c>
    </row>
    <row r="84" spans="2:6" x14ac:dyDescent="0.2">
      <c r="B84" s="295">
        <v>43191</v>
      </c>
      <c r="C84" s="299">
        <v>39</v>
      </c>
      <c r="D84" s="300">
        <v>653</v>
      </c>
      <c r="E84" s="300">
        <v>498</v>
      </c>
      <c r="F84" s="300">
        <f t="shared" ref="F84" si="2">D84+E84</f>
        <v>1151</v>
      </c>
    </row>
    <row r="85" spans="2:6" x14ac:dyDescent="0.2">
      <c r="B85" s="295">
        <v>43221</v>
      </c>
      <c r="C85" s="299">
        <v>40</v>
      </c>
      <c r="D85" s="300">
        <v>965</v>
      </c>
      <c r="E85" s="300">
        <v>663</v>
      </c>
      <c r="F85" s="300">
        <v>1628</v>
      </c>
    </row>
    <row r="86" spans="2:6" x14ac:dyDescent="0.2">
      <c r="B86" s="291" t="s">
        <v>626</v>
      </c>
      <c r="C86" s="288">
        <f>SUM(C81:C85)</f>
        <v>230</v>
      </c>
      <c r="D86" s="304">
        <f t="shared" ref="D86:F86" si="3">SUM(D81:D85)</f>
        <v>4896</v>
      </c>
      <c r="E86" s="304">
        <f t="shared" si="3"/>
        <v>3872</v>
      </c>
      <c r="F86" s="304">
        <f t="shared" si="3"/>
        <v>8768</v>
      </c>
    </row>
    <row r="87" spans="2:6" x14ac:dyDescent="0.2">
      <c r="B87" s="305" t="s">
        <v>43</v>
      </c>
      <c r="C87" s="306">
        <f>C11+C12+C13+C14+C15+C28+C41+C54+C67+C80+C86</f>
        <v>8785</v>
      </c>
      <c r="D87" s="307"/>
      <c r="E87" s="308"/>
      <c r="F87" s="308">
        <f>F11+F12+F13+F14+F15+F28+F41+F54+F67+F80+F86</f>
        <v>331925</v>
      </c>
    </row>
    <row r="88" spans="2:6" x14ac:dyDescent="0.2">
      <c r="B88" s="188" t="s">
        <v>493</v>
      </c>
    </row>
    <row r="89" spans="2:6" ht="39.75" customHeight="1" x14ac:dyDescent="0.2">
      <c r="B89" s="430" t="s">
        <v>557</v>
      </c>
      <c r="C89" s="430"/>
      <c r="D89" s="430"/>
      <c r="E89" s="430"/>
      <c r="F89" s="430"/>
    </row>
  </sheetData>
  <mergeCells count="8">
    <mergeCell ref="B89:F89"/>
    <mergeCell ref="B5:F5"/>
    <mergeCell ref="B6:F6"/>
    <mergeCell ref="B8:B10"/>
    <mergeCell ref="C8:F8"/>
    <mergeCell ref="C9:C10"/>
    <mergeCell ref="D9:E9"/>
    <mergeCell ref="F9:F10"/>
  </mergeCells>
  <hyperlinks>
    <hyperlink ref="H5" location="'Índice STJ'!A1" display="'Índice STJ'!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3"/>
  <sheetViews>
    <sheetView showGridLines="0" topLeftCell="A56" zoomScaleNormal="100" workbookViewId="0">
      <selection activeCell="B80" sqref="B80"/>
    </sheetView>
  </sheetViews>
  <sheetFormatPr baseColWidth="10" defaultColWidth="11.42578125" defaultRowHeight="12" x14ac:dyDescent="0.2"/>
  <cols>
    <col min="1" max="1" width="6" style="188" customWidth="1"/>
    <col min="2" max="2" width="12.28515625" style="188" bestFit="1" customWidth="1"/>
    <col min="3" max="16384" width="11.42578125" style="188"/>
  </cols>
  <sheetData>
    <row r="2" spans="1:8" x14ac:dyDescent="0.2">
      <c r="A2" s="217" t="s">
        <v>121</v>
      </c>
    </row>
    <row r="3" spans="1:8" x14ac:dyDescent="0.2">
      <c r="A3" s="217" t="s">
        <v>122</v>
      </c>
    </row>
    <row r="5" spans="1:8" ht="28.5" customHeight="1" x14ac:dyDescent="0.2">
      <c r="B5" s="478" t="s">
        <v>558</v>
      </c>
      <c r="C5" s="478"/>
      <c r="D5" s="478"/>
      <c r="E5" s="478"/>
      <c r="F5" s="478"/>
      <c r="H5" s="397" t="s">
        <v>602</v>
      </c>
    </row>
    <row r="6" spans="1:8" ht="12.75" x14ac:dyDescent="0.2">
      <c r="B6" s="479" t="s">
        <v>635</v>
      </c>
      <c r="C6" s="479"/>
      <c r="D6" s="479"/>
      <c r="E6" s="479"/>
      <c r="F6" s="479"/>
    </row>
    <row r="8" spans="1:8" ht="27.75" customHeight="1" x14ac:dyDescent="0.2">
      <c r="B8" s="471" t="s">
        <v>550</v>
      </c>
      <c r="C8" s="480" t="s">
        <v>559</v>
      </c>
      <c r="D8" s="481"/>
      <c r="E8" s="481"/>
      <c r="F8" s="482"/>
    </row>
    <row r="9" spans="1:8" x14ac:dyDescent="0.2">
      <c r="B9" s="471"/>
      <c r="C9" s="309" t="s">
        <v>560</v>
      </c>
      <c r="D9" s="309" t="s">
        <v>561</v>
      </c>
      <c r="E9" s="309" t="s">
        <v>562</v>
      </c>
      <c r="F9" s="309" t="s">
        <v>43</v>
      </c>
    </row>
    <row r="10" spans="1:8" x14ac:dyDescent="0.2">
      <c r="B10" s="310" t="s">
        <v>563</v>
      </c>
      <c r="C10" s="311">
        <v>114</v>
      </c>
      <c r="D10" s="311">
        <v>539</v>
      </c>
      <c r="E10" s="312">
        <v>154</v>
      </c>
      <c r="F10" s="313">
        <f t="shared" ref="F10:F22" si="0">SUM(C10:E10)</f>
        <v>807</v>
      </c>
    </row>
    <row r="11" spans="1:8" x14ac:dyDescent="0.2">
      <c r="B11" s="295">
        <v>41275</v>
      </c>
      <c r="C11" s="303">
        <v>8</v>
      </c>
      <c r="D11" s="303">
        <v>38</v>
      </c>
      <c r="E11" s="314">
        <v>12</v>
      </c>
      <c r="F11" s="315">
        <f t="shared" si="0"/>
        <v>58</v>
      </c>
    </row>
    <row r="12" spans="1:8" x14ac:dyDescent="0.2">
      <c r="B12" s="295">
        <v>41306</v>
      </c>
      <c r="C12" s="303">
        <v>5</v>
      </c>
      <c r="D12" s="303">
        <v>35</v>
      </c>
      <c r="E12" s="314">
        <v>15</v>
      </c>
      <c r="F12" s="315">
        <f t="shared" si="0"/>
        <v>55</v>
      </c>
    </row>
    <row r="13" spans="1:8" x14ac:dyDescent="0.2">
      <c r="B13" s="295">
        <v>41334</v>
      </c>
      <c r="C13" s="303">
        <v>10</v>
      </c>
      <c r="D13" s="303">
        <v>42</v>
      </c>
      <c r="E13" s="314">
        <v>12</v>
      </c>
      <c r="F13" s="315">
        <f t="shared" si="0"/>
        <v>64</v>
      </c>
    </row>
    <row r="14" spans="1:8" x14ac:dyDescent="0.2">
      <c r="B14" s="295">
        <v>41365</v>
      </c>
      <c r="C14" s="303">
        <v>10</v>
      </c>
      <c r="D14" s="303">
        <v>41</v>
      </c>
      <c r="E14" s="314">
        <v>15</v>
      </c>
      <c r="F14" s="315">
        <f t="shared" si="0"/>
        <v>66</v>
      </c>
    </row>
    <row r="15" spans="1:8" x14ac:dyDescent="0.2">
      <c r="B15" s="295">
        <v>41395</v>
      </c>
      <c r="C15" s="303">
        <v>6</v>
      </c>
      <c r="D15" s="303">
        <v>43</v>
      </c>
      <c r="E15" s="314">
        <v>11</v>
      </c>
      <c r="F15" s="315">
        <f t="shared" si="0"/>
        <v>60</v>
      </c>
    </row>
    <row r="16" spans="1:8" x14ac:dyDescent="0.2">
      <c r="B16" s="295">
        <v>41426</v>
      </c>
      <c r="C16" s="303">
        <v>6</v>
      </c>
      <c r="D16" s="303">
        <v>34</v>
      </c>
      <c r="E16" s="314">
        <v>14</v>
      </c>
      <c r="F16" s="315">
        <f t="shared" si="0"/>
        <v>54</v>
      </c>
    </row>
    <row r="17" spans="2:6" x14ac:dyDescent="0.2">
      <c r="B17" s="295">
        <v>41456</v>
      </c>
      <c r="C17" s="303">
        <v>4</v>
      </c>
      <c r="D17" s="303">
        <v>42</v>
      </c>
      <c r="E17" s="314">
        <v>12</v>
      </c>
      <c r="F17" s="315">
        <f t="shared" si="0"/>
        <v>58</v>
      </c>
    </row>
    <row r="18" spans="2:6" x14ac:dyDescent="0.2">
      <c r="B18" s="295">
        <v>41487</v>
      </c>
      <c r="C18" s="303">
        <v>7</v>
      </c>
      <c r="D18" s="303">
        <v>39</v>
      </c>
      <c r="E18" s="314">
        <v>12</v>
      </c>
      <c r="F18" s="315">
        <f t="shared" si="0"/>
        <v>58</v>
      </c>
    </row>
    <row r="19" spans="2:6" x14ac:dyDescent="0.2">
      <c r="B19" s="295">
        <v>41518</v>
      </c>
      <c r="C19" s="303">
        <v>5</v>
      </c>
      <c r="D19" s="303">
        <v>33</v>
      </c>
      <c r="E19" s="314">
        <v>12</v>
      </c>
      <c r="F19" s="315">
        <f t="shared" si="0"/>
        <v>50</v>
      </c>
    </row>
    <row r="20" spans="2:6" x14ac:dyDescent="0.2">
      <c r="B20" s="295">
        <v>41548</v>
      </c>
      <c r="C20" s="303">
        <v>3</v>
      </c>
      <c r="D20" s="303">
        <v>28</v>
      </c>
      <c r="E20" s="314">
        <v>17</v>
      </c>
      <c r="F20" s="315">
        <f t="shared" si="0"/>
        <v>48</v>
      </c>
    </row>
    <row r="21" spans="2:6" x14ac:dyDescent="0.2">
      <c r="B21" s="295">
        <v>41579</v>
      </c>
      <c r="C21" s="303">
        <v>3</v>
      </c>
      <c r="D21" s="303">
        <v>18</v>
      </c>
      <c r="E21" s="314">
        <v>7</v>
      </c>
      <c r="F21" s="315">
        <f t="shared" si="0"/>
        <v>28</v>
      </c>
    </row>
    <row r="22" spans="2:6" x14ac:dyDescent="0.2">
      <c r="B22" s="295">
        <v>41609</v>
      </c>
      <c r="C22" s="303">
        <v>7</v>
      </c>
      <c r="D22" s="303">
        <v>37</v>
      </c>
      <c r="E22" s="314">
        <v>11</v>
      </c>
      <c r="F22" s="315">
        <f t="shared" si="0"/>
        <v>55</v>
      </c>
    </row>
    <row r="23" spans="2:6" x14ac:dyDescent="0.2">
      <c r="B23" s="310" t="s">
        <v>564</v>
      </c>
      <c r="C23" s="311">
        <f>SUM(C11:C22)</f>
        <v>74</v>
      </c>
      <c r="D23" s="311">
        <f t="shared" ref="D23:E23" si="1">SUM(D11:D22)</f>
        <v>430</v>
      </c>
      <c r="E23" s="312">
        <f t="shared" si="1"/>
        <v>150</v>
      </c>
      <c r="F23" s="316">
        <f>SUM(F11:F22)</f>
        <v>654</v>
      </c>
    </row>
    <row r="24" spans="2:6" x14ac:dyDescent="0.2">
      <c r="B24" s="317">
        <v>41640</v>
      </c>
      <c r="C24" s="303">
        <v>7</v>
      </c>
      <c r="D24" s="303">
        <v>32</v>
      </c>
      <c r="E24" s="314">
        <v>18</v>
      </c>
      <c r="F24" s="315">
        <f>SUM(C24:E24)</f>
        <v>57</v>
      </c>
    </row>
    <row r="25" spans="2:6" x14ac:dyDescent="0.2">
      <c r="B25" s="317">
        <v>41671</v>
      </c>
      <c r="C25" s="303">
        <v>3</v>
      </c>
      <c r="D25" s="303">
        <v>24</v>
      </c>
      <c r="E25" s="314">
        <v>9</v>
      </c>
      <c r="F25" s="315">
        <f t="shared" ref="F25:F48" si="2">C25+D25+E25</f>
        <v>36</v>
      </c>
    </row>
    <row r="26" spans="2:6" x14ac:dyDescent="0.2">
      <c r="B26" s="317">
        <v>41699</v>
      </c>
      <c r="C26" s="303">
        <v>7</v>
      </c>
      <c r="D26" s="303">
        <v>21</v>
      </c>
      <c r="E26" s="314">
        <v>15</v>
      </c>
      <c r="F26" s="315">
        <f t="shared" si="2"/>
        <v>43</v>
      </c>
    </row>
    <row r="27" spans="2:6" x14ac:dyDescent="0.2">
      <c r="B27" s="317">
        <v>41730</v>
      </c>
      <c r="C27" s="303">
        <v>9</v>
      </c>
      <c r="D27" s="303">
        <v>25</v>
      </c>
      <c r="E27" s="314">
        <v>10</v>
      </c>
      <c r="F27" s="315">
        <f t="shared" si="2"/>
        <v>44</v>
      </c>
    </row>
    <row r="28" spans="2:6" x14ac:dyDescent="0.2">
      <c r="B28" s="317">
        <v>41760</v>
      </c>
      <c r="C28" s="303">
        <v>7</v>
      </c>
      <c r="D28" s="303">
        <v>29</v>
      </c>
      <c r="E28" s="314">
        <v>11</v>
      </c>
      <c r="F28" s="315">
        <f t="shared" si="2"/>
        <v>47</v>
      </c>
    </row>
    <row r="29" spans="2:6" x14ac:dyDescent="0.2">
      <c r="B29" s="317">
        <v>41791</v>
      </c>
      <c r="C29" s="303">
        <v>0</v>
      </c>
      <c r="D29" s="303">
        <v>31</v>
      </c>
      <c r="E29" s="314">
        <v>17</v>
      </c>
      <c r="F29" s="315">
        <f t="shared" si="2"/>
        <v>48</v>
      </c>
    </row>
    <row r="30" spans="2:6" x14ac:dyDescent="0.2">
      <c r="B30" s="317">
        <v>41821</v>
      </c>
      <c r="C30" s="303">
        <v>3</v>
      </c>
      <c r="D30" s="303">
        <v>29</v>
      </c>
      <c r="E30" s="314">
        <v>15</v>
      </c>
      <c r="F30" s="315">
        <f t="shared" si="2"/>
        <v>47</v>
      </c>
    </row>
    <row r="31" spans="2:6" x14ac:dyDescent="0.2">
      <c r="B31" s="317">
        <v>41852</v>
      </c>
      <c r="C31" s="303">
        <v>5</v>
      </c>
      <c r="D31" s="303">
        <v>30</v>
      </c>
      <c r="E31" s="314">
        <v>9</v>
      </c>
      <c r="F31" s="315">
        <f t="shared" si="2"/>
        <v>44</v>
      </c>
    </row>
    <row r="32" spans="2:6" x14ac:dyDescent="0.2">
      <c r="B32" s="317">
        <v>41883</v>
      </c>
      <c r="C32" s="303">
        <v>2</v>
      </c>
      <c r="D32" s="303">
        <v>39</v>
      </c>
      <c r="E32" s="314"/>
      <c r="F32" s="315">
        <f t="shared" si="2"/>
        <v>41</v>
      </c>
    </row>
    <row r="33" spans="2:6" x14ac:dyDescent="0.2">
      <c r="B33" s="317">
        <v>41913</v>
      </c>
      <c r="C33" s="303">
        <v>5</v>
      </c>
      <c r="D33" s="303">
        <v>29</v>
      </c>
      <c r="E33" s="314"/>
      <c r="F33" s="315">
        <f t="shared" si="2"/>
        <v>34</v>
      </c>
    </row>
    <row r="34" spans="2:6" x14ac:dyDescent="0.2">
      <c r="B34" s="317">
        <v>41944</v>
      </c>
      <c r="C34" s="303">
        <v>1</v>
      </c>
      <c r="D34" s="303">
        <v>20</v>
      </c>
      <c r="E34" s="314">
        <v>4</v>
      </c>
      <c r="F34" s="315">
        <f t="shared" si="2"/>
        <v>25</v>
      </c>
    </row>
    <row r="35" spans="2:6" x14ac:dyDescent="0.2">
      <c r="B35" s="317">
        <v>41974</v>
      </c>
      <c r="C35" s="303">
        <v>4</v>
      </c>
      <c r="D35" s="303">
        <v>38</v>
      </c>
      <c r="E35" s="314">
        <v>5</v>
      </c>
      <c r="F35" s="315">
        <f t="shared" si="2"/>
        <v>47</v>
      </c>
    </row>
    <row r="36" spans="2:6" x14ac:dyDescent="0.2">
      <c r="B36" s="310" t="s">
        <v>565</v>
      </c>
      <c r="C36" s="311">
        <f>SUM(C24:C35)</f>
        <v>53</v>
      </c>
      <c r="D36" s="311">
        <f>SUM(D24:D35)</f>
        <v>347</v>
      </c>
      <c r="E36" s="312">
        <f>SUM(E24:E35)</f>
        <v>113</v>
      </c>
      <c r="F36" s="313">
        <f t="shared" si="2"/>
        <v>513</v>
      </c>
    </row>
    <row r="37" spans="2:6" x14ac:dyDescent="0.2">
      <c r="B37" s="317">
        <v>42005</v>
      </c>
      <c r="C37" s="303">
        <v>2</v>
      </c>
      <c r="D37" s="303">
        <v>26</v>
      </c>
      <c r="E37" s="314">
        <v>12</v>
      </c>
      <c r="F37" s="315">
        <f t="shared" si="2"/>
        <v>40</v>
      </c>
    </row>
    <row r="38" spans="2:6" x14ac:dyDescent="0.2">
      <c r="B38" s="317">
        <v>42036</v>
      </c>
      <c r="C38" s="303">
        <v>1</v>
      </c>
      <c r="D38" s="303">
        <v>21</v>
      </c>
      <c r="E38" s="314">
        <v>15</v>
      </c>
      <c r="F38" s="315">
        <f t="shared" si="2"/>
        <v>37</v>
      </c>
    </row>
    <row r="39" spans="2:6" x14ac:dyDescent="0.2">
      <c r="B39" s="317">
        <v>42064</v>
      </c>
      <c r="C39" s="303">
        <v>7</v>
      </c>
      <c r="D39" s="303">
        <v>24</v>
      </c>
      <c r="E39" s="314">
        <v>8</v>
      </c>
      <c r="F39" s="315">
        <f t="shared" si="2"/>
        <v>39</v>
      </c>
    </row>
    <row r="40" spans="2:6" x14ac:dyDescent="0.2">
      <c r="B40" s="317">
        <v>42095</v>
      </c>
      <c r="C40" s="303">
        <v>7</v>
      </c>
      <c r="D40" s="303">
        <v>21</v>
      </c>
      <c r="E40" s="314">
        <v>5</v>
      </c>
      <c r="F40" s="315">
        <f t="shared" si="2"/>
        <v>33</v>
      </c>
    </row>
    <row r="41" spans="2:6" x14ac:dyDescent="0.2">
      <c r="B41" s="317">
        <v>42125</v>
      </c>
      <c r="C41" s="303"/>
      <c r="D41" s="303">
        <v>18</v>
      </c>
      <c r="E41" s="314">
        <v>13</v>
      </c>
      <c r="F41" s="315">
        <f t="shared" si="2"/>
        <v>31</v>
      </c>
    </row>
    <row r="42" spans="2:6" x14ac:dyDescent="0.2">
      <c r="B42" s="317">
        <v>42156</v>
      </c>
      <c r="C42" s="303">
        <v>5</v>
      </c>
      <c r="D42" s="303">
        <v>22</v>
      </c>
      <c r="E42" s="314">
        <v>11</v>
      </c>
      <c r="F42" s="315">
        <f t="shared" si="2"/>
        <v>38</v>
      </c>
    </row>
    <row r="43" spans="2:6" x14ac:dyDescent="0.2">
      <c r="B43" s="317">
        <v>42186</v>
      </c>
      <c r="C43" s="303">
        <v>1</v>
      </c>
      <c r="D43" s="303">
        <v>22</v>
      </c>
      <c r="E43" s="314">
        <v>10</v>
      </c>
      <c r="F43" s="315">
        <f t="shared" si="2"/>
        <v>33</v>
      </c>
    </row>
    <row r="44" spans="2:6" x14ac:dyDescent="0.2">
      <c r="B44" s="317">
        <v>42217</v>
      </c>
      <c r="C44" s="303">
        <v>4</v>
      </c>
      <c r="D44" s="303">
        <v>27</v>
      </c>
      <c r="E44" s="314">
        <v>6</v>
      </c>
      <c r="F44" s="315">
        <f t="shared" si="2"/>
        <v>37</v>
      </c>
    </row>
    <row r="45" spans="2:6" x14ac:dyDescent="0.2">
      <c r="B45" s="317">
        <v>42248</v>
      </c>
      <c r="C45" s="303">
        <v>1</v>
      </c>
      <c r="D45" s="303">
        <v>32</v>
      </c>
      <c r="E45" s="314">
        <v>7</v>
      </c>
      <c r="F45" s="315">
        <f t="shared" si="2"/>
        <v>40</v>
      </c>
    </row>
    <row r="46" spans="2:6" x14ac:dyDescent="0.2">
      <c r="B46" s="317">
        <v>42278</v>
      </c>
      <c r="C46" s="303">
        <v>9</v>
      </c>
      <c r="D46" s="303">
        <v>21</v>
      </c>
      <c r="E46" s="314">
        <v>9</v>
      </c>
      <c r="F46" s="315">
        <f t="shared" si="2"/>
        <v>39</v>
      </c>
    </row>
    <row r="47" spans="2:6" x14ac:dyDescent="0.2">
      <c r="B47" s="317">
        <v>42309</v>
      </c>
      <c r="C47" s="303">
        <v>7</v>
      </c>
      <c r="D47" s="303">
        <v>26</v>
      </c>
      <c r="E47" s="314">
        <v>4</v>
      </c>
      <c r="F47" s="315">
        <f t="shared" si="2"/>
        <v>37</v>
      </c>
    </row>
    <row r="48" spans="2:6" x14ac:dyDescent="0.2">
      <c r="B48" s="317">
        <v>42339</v>
      </c>
      <c r="C48" s="303">
        <v>6</v>
      </c>
      <c r="D48" s="303">
        <v>21</v>
      </c>
      <c r="E48" s="314">
        <v>6</v>
      </c>
      <c r="F48" s="315">
        <f t="shared" si="2"/>
        <v>33</v>
      </c>
    </row>
    <row r="49" spans="2:6" x14ac:dyDescent="0.2">
      <c r="B49" s="310" t="s">
        <v>566</v>
      </c>
      <c r="C49" s="311">
        <f>SUM(C37:C48)</f>
        <v>50</v>
      </c>
      <c r="D49" s="311">
        <f t="shared" ref="D49:F49" si="3">SUM(D37:D48)</f>
        <v>281</v>
      </c>
      <c r="E49" s="311">
        <f t="shared" si="3"/>
        <v>106</v>
      </c>
      <c r="F49" s="313">
        <f t="shared" si="3"/>
        <v>437</v>
      </c>
    </row>
    <row r="50" spans="2:6" x14ac:dyDescent="0.2">
      <c r="B50" s="317">
        <v>42370</v>
      </c>
      <c r="C50" s="303">
        <v>4</v>
      </c>
      <c r="D50" s="303">
        <v>19</v>
      </c>
      <c r="E50" s="314">
        <v>10</v>
      </c>
      <c r="F50" s="315">
        <f t="shared" ref="F50:F80" si="4">C50+D50+E50</f>
        <v>33</v>
      </c>
    </row>
    <row r="51" spans="2:6" x14ac:dyDescent="0.2">
      <c r="B51" s="317">
        <v>42401</v>
      </c>
      <c r="C51" s="303">
        <v>17</v>
      </c>
      <c r="D51" s="303">
        <v>16</v>
      </c>
      <c r="E51" s="314">
        <v>0</v>
      </c>
      <c r="F51" s="315">
        <f t="shared" si="4"/>
        <v>33</v>
      </c>
    </row>
    <row r="52" spans="2:6" x14ac:dyDescent="0.2">
      <c r="B52" s="317">
        <v>42430</v>
      </c>
      <c r="C52" s="303">
        <v>14</v>
      </c>
      <c r="D52" s="303">
        <v>13</v>
      </c>
      <c r="E52" s="314">
        <v>13</v>
      </c>
      <c r="F52" s="315">
        <f t="shared" si="4"/>
        <v>40</v>
      </c>
    </row>
    <row r="53" spans="2:6" x14ac:dyDescent="0.2">
      <c r="B53" s="317">
        <v>42461</v>
      </c>
      <c r="C53" s="303">
        <v>8</v>
      </c>
      <c r="D53" s="303">
        <v>19</v>
      </c>
      <c r="E53" s="314">
        <v>12</v>
      </c>
      <c r="F53" s="315">
        <f t="shared" si="4"/>
        <v>39</v>
      </c>
    </row>
    <row r="54" spans="2:6" x14ac:dyDescent="0.2">
      <c r="B54" s="317">
        <v>42491</v>
      </c>
      <c r="C54" s="303">
        <v>7</v>
      </c>
      <c r="D54" s="303">
        <v>21</v>
      </c>
      <c r="E54" s="314">
        <v>12</v>
      </c>
      <c r="F54" s="315">
        <f t="shared" si="4"/>
        <v>40</v>
      </c>
    </row>
    <row r="55" spans="2:6" x14ac:dyDescent="0.2">
      <c r="B55" s="317">
        <v>42522</v>
      </c>
      <c r="C55" s="303">
        <v>7</v>
      </c>
      <c r="D55" s="303">
        <v>19</v>
      </c>
      <c r="E55" s="314">
        <v>11</v>
      </c>
      <c r="F55" s="315">
        <f t="shared" si="4"/>
        <v>37</v>
      </c>
    </row>
    <row r="56" spans="2:6" x14ac:dyDescent="0.2">
      <c r="B56" s="317">
        <v>42552</v>
      </c>
      <c r="C56" s="303">
        <v>18</v>
      </c>
      <c r="D56" s="303">
        <v>16</v>
      </c>
      <c r="E56" s="314">
        <v>12</v>
      </c>
      <c r="F56" s="315">
        <f t="shared" si="4"/>
        <v>46</v>
      </c>
    </row>
    <row r="57" spans="2:6" x14ac:dyDescent="0.2">
      <c r="B57" s="317">
        <v>42583</v>
      </c>
      <c r="C57" s="303">
        <v>12</v>
      </c>
      <c r="D57" s="303">
        <v>18</v>
      </c>
      <c r="E57" s="314">
        <v>17</v>
      </c>
      <c r="F57" s="315">
        <f t="shared" si="4"/>
        <v>47</v>
      </c>
    </row>
    <row r="58" spans="2:6" x14ac:dyDescent="0.2">
      <c r="B58" s="317">
        <v>42614</v>
      </c>
      <c r="C58" s="303">
        <v>6</v>
      </c>
      <c r="D58" s="303">
        <v>19</v>
      </c>
      <c r="E58" s="314">
        <v>13</v>
      </c>
      <c r="F58" s="315">
        <f t="shared" si="4"/>
        <v>38</v>
      </c>
    </row>
    <row r="59" spans="2:6" x14ac:dyDescent="0.2">
      <c r="B59" s="317">
        <v>42644</v>
      </c>
      <c r="C59" s="303">
        <v>10</v>
      </c>
      <c r="D59" s="303">
        <v>15</v>
      </c>
      <c r="E59" s="314">
        <v>11</v>
      </c>
      <c r="F59" s="315">
        <f t="shared" si="4"/>
        <v>36</v>
      </c>
    </row>
    <row r="60" spans="2:6" x14ac:dyDescent="0.2">
      <c r="B60" s="317">
        <v>42675</v>
      </c>
      <c r="C60" s="303">
        <v>14</v>
      </c>
      <c r="D60" s="303">
        <v>16</v>
      </c>
      <c r="E60" s="314">
        <v>12</v>
      </c>
      <c r="F60" s="315">
        <f t="shared" si="4"/>
        <v>42</v>
      </c>
    </row>
    <row r="61" spans="2:6" x14ac:dyDescent="0.2">
      <c r="B61" s="317">
        <v>42705</v>
      </c>
      <c r="C61" s="303">
        <v>14</v>
      </c>
      <c r="D61" s="303">
        <v>16</v>
      </c>
      <c r="E61" s="314">
        <v>20</v>
      </c>
      <c r="F61" s="315">
        <f t="shared" si="4"/>
        <v>50</v>
      </c>
    </row>
    <row r="62" spans="2:6" x14ac:dyDescent="0.2">
      <c r="B62" s="310" t="s">
        <v>567</v>
      </c>
      <c r="C62" s="311">
        <f>SUM(C50:C61)</f>
        <v>131</v>
      </c>
      <c r="D62" s="311">
        <f t="shared" ref="D62:F62" si="5">SUM(D50:D61)</f>
        <v>207</v>
      </c>
      <c r="E62" s="311">
        <f t="shared" si="5"/>
        <v>143</v>
      </c>
      <c r="F62" s="313">
        <f t="shared" si="5"/>
        <v>481</v>
      </c>
    </row>
    <row r="63" spans="2:6" x14ac:dyDescent="0.2">
      <c r="B63" s="317">
        <v>42736</v>
      </c>
      <c r="C63" s="303">
        <v>8</v>
      </c>
      <c r="D63" s="303">
        <v>17</v>
      </c>
      <c r="E63" s="314">
        <v>15</v>
      </c>
      <c r="F63" s="315">
        <f t="shared" si="4"/>
        <v>40</v>
      </c>
    </row>
    <row r="64" spans="2:6" x14ac:dyDescent="0.2">
      <c r="B64" s="317">
        <v>42767</v>
      </c>
      <c r="C64" s="303">
        <v>9</v>
      </c>
      <c r="D64" s="303">
        <v>11</v>
      </c>
      <c r="E64" s="314">
        <v>12</v>
      </c>
      <c r="F64" s="315">
        <f t="shared" si="4"/>
        <v>32</v>
      </c>
    </row>
    <row r="65" spans="2:6" x14ac:dyDescent="0.2">
      <c r="B65" s="317">
        <v>42795</v>
      </c>
      <c r="C65" s="303">
        <v>9</v>
      </c>
      <c r="D65" s="303">
        <v>13</v>
      </c>
      <c r="E65" s="314">
        <v>15</v>
      </c>
      <c r="F65" s="315">
        <f t="shared" si="4"/>
        <v>37</v>
      </c>
    </row>
    <row r="66" spans="2:6" x14ac:dyDescent="0.2">
      <c r="B66" s="317">
        <v>42826</v>
      </c>
      <c r="C66" s="303">
        <v>3</v>
      </c>
      <c r="D66" s="303">
        <v>17</v>
      </c>
      <c r="E66" s="314">
        <v>7</v>
      </c>
      <c r="F66" s="315">
        <f t="shared" si="4"/>
        <v>27</v>
      </c>
    </row>
    <row r="67" spans="2:6" x14ac:dyDescent="0.2">
      <c r="B67" s="317">
        <v>42856</v>
      </c>
      <c r="C67" s="303">
        <v>8</v>
      </c>
      <c r="D67" s="303">
        <v>18</v>
      </c>
      <c r="E67" s="314">
        <v>10</v>
      </c>
      <c r="F67" s="315">
        <f t="shared" si="4"/>
        <v>36</v>
      </c>
    </row>
    <row r="68" spans="2:6" x14ac:dyDescent="0.2">
      <c r="B68" s="317">
        <v>42887</v>
      </c>
      <c r="C68" s="303">
        <v>12</v>
      </c>
      <c r="D68" s="303">
        <v>19</v>
      </c>
      <c r="E68" s="314">
        <v>7</v>
      </c>
      <c r="F68" s="315">
        <f t="shared" si="4"/>
        <v>38</v>
      </c>
    </row>
    <row r="69" spans="2:6" x14ac:dyDescent="0.2">
      <c r="B69" s="317">
        <v>42917</v>
      </c>
      <c r="C69" s="303">
        <v>8</v>
      </c>
      <c r="D69" s="303">
        <v>12</v>
      </c>
      <c r="E69" s="314">
        <v>11</v>
      </c>
      <c r="F69" s="315">
        <f t="shared" si="4"/>
        <v>31</v>
      </c>
    </row>
    <row r="70" spans="2:6" x14ac:dyDescent="0.2">
      <c r="B70" s="317">
        <v>42948</v>
      </c>
      <c r="C70" s="303">
        <v>10</v>
      </c>
      <c r="D70" s="303">
        <v>13</v>
      </c>
      <c r="E70" s="314">
        <v>11</v>
      </c>
      <c r="F70" s="315">
        <f t="shared" si="4"/>
        <v>34</v>
      </c>
    </row>
    <row r="71" spans="2:6" x14ac:dyDescent="0.2">
      <c r="B71" s="317">
        <v>42979</v>
      </c>
      <c r="C71" s="303">
        <v>10</v>
      </c>
      <c r="D71" s="303">
        <v>9</v>
      </c>
      <c r="E71" s="314">
        <v>17</v>
      </c>
      <c r="F71" s="315">
        <f t="shared" si="4"/>
        <v>36</v>
      </c>
    </row>
    <row r="72" spans="2:6" x14ac:dyDescent="0.2">
      <c r="B72" s="317">
        <v>43009</v>
      </c>
      <c r="C72" s="303">
        <v>6</v>
      </c>
      <c r="D72" s="303">
        <v>14</v>
      </c>
      <c r="E72" s="314">
        <v>13</v>
      </c>
      <c r="F72" s="315">
        <f t="shared" si="4"/>
        <v>33</v>
      </c>
    </row>
    <row r="73" spans="2:6" x14ac:dyDescent="0.2">
      <c r="B73" s="317">
        <v>43040</v>
      </c>
      <c r="C73" s="303">
        <v>5</v>
      </c>
      <c r="D73" s="303">
        <v>23</v>
      </c>
      <c r="E73" s="314">
        <v>12</v>
      </c>
      <c r="F73" s="315">
        <f t="shared" si="4"/>
        <v>40</v>
      </c>
    </row>
    <row r="74" spans="2:6" x14ac:dyDescent="0.2">
      <c r="B74" s="317">
        <v>43070</v>
      </c>
      <c r="C74" s="303">
        <v>19</v>
      </c>
      <c r="D74" s="303">
        <v>22</v>
      </c>
      <c r="E74" s="314">
        <v>15</v>
      </c>
      <c r="F74" s="315">
        <f t="shared" si="4"/>
        <v>56</v>
      </c>
    </row>
    <row r="75" spans="2:6" x14ac:dyDescent="0.2">
      <c r="B75" s="318" t="s">
        <v>568</v>
      </c>
      <c r="C75" s="311">
        <f>SUM(C63:C74)</f>
        <v>107</v>
      </c>
      <c r="D75" s="311">
        <f t="shared" ref="D75:E75" si="6">SUM(D63:D74)</f>
        <v>188</v>
      </c>
      <c r="E75" s="311">
        <f t="shared" si="6"/>
        <v>145</v>
      </c>
      <c r="F75" s="313">
        <f t="shared" si="4"/>
        <v>440</v>
      </c>
    </row>
    <row r="76" spans="2:6" x14ac:dyDescent="0.2">
      <c r="B76" s="317">
        <v>43101</v>
      </c>
      <c r="C76" s="303">
        <v>13</v>
      </c>
      <c r="D76" s="303">
        <v>23</v>
      </c>
      <c r="E76" s="314">
        <v>10</v>
      </c>
      <c r="F76" s="315">
        <f t="shared" si="4"/>
        <v>46</v>
      </c>
    </row>
    <row r="77" spans="2:6" x14ac:dyDescent="0.2">
      <c r="B77" s="317">
        <v>43132</v>
      </c>
      <c r="C77" s="303">
        <v>16</v>
      </c>
      <c r="D77" s="303">
        <v>22</v>
      </c>
      <c r="E77" s="314">
        <v>23</v>
      </c>
      <c r="F77" s="315">
        <f t="shared" si="4"/>
        <v>61</v>
      </c>
    </row>
    <row r="78" spans="2:6" x14ac:dyDescent="0.2">
      <c r="B78" s="317">
        <v>43160</v>
      </c>
      <c r="C78" s="303">
        <v>14</v>
      </c>
      <c r="D78" s="303">
        <v>19</v>
      </c>
      <c r="E78" s="314">
        <v>11</v>
      </c>
      <c r="F78" s="315">
        <f t="shared" si="4"/>
        <v>44</v>
      </c>
    </row>
    <row r="79" spans="2:6" x14ac:dyDescent="0.2">
      <c r="B79" s="317">
        <v>43191</v>
      </c>
      <c r="C79" s="303">
        <v>10</v>
      </c>
      <c r="D79" s="303">
        <v>18</v>
      </c>
      <c r="E79" s="314">
        <v>11</v>
      </c>
      <c r="F79" s="315">
        <f t="shared" si="4"/>
        <v>39</v>
      </c>
    </row>
    <row r="80" spans="2:6" x14ac:dyDescent="0.2">
      <c r="B80" s="317">
        <v>43221</v>
      </c>
      <c r="C80" s="303">
        <v>22</v>
      </c>
      <c r="D80" s="303">
        <v>9</v>
      </c>
      <c r="E80" s="314">
        <v>9</v>
      </c>
      <c r="F80" s="315">
        <f t="shared" si="4"/>
        <v>40</v>
      </c>
    </row>
    <row r="81" spans="2:6" x14ac:dyDescent="0.2">
      <c r="B81" s="318" t="s">
        <v>626</v>
      </c>
      <c r="C81" s="311">
        <f>SUM(C76:C80)</f>
        <v>75</v>
      </c>
      <c r="D81" s="311">
        <f>SUM(D76:D80)</f>
        <v>91</v>
      </c>
      <c r="E81" s="311">
        <f t="shared" ref="E81:F81" si="7">SUM(E76:E80)</f>
        <v>64</v>
      </c>
      <c r="F81" s="313">
        <f t="shared" si="7"/>
        <v>230</v>
      </c>
    </row>
    <row r="82" spans="2:6" x14ac:dyDescent="0.2">
      <c r="B82" s="188" t="s">
        <v>493</v>
      </c>
    </row>
    <row r="83" spans="2:6" x14ac:dyDescent="0.2">
      <c r="B83" s="188" t="s">
        <v>503</v>
      </c>
    </row>
  </sheetData>
  <mergeCells count="4">
    <mergeCell ref="B5:F5"/>
    <mergeCell ref="B6:F6"/>
    <mergeCell ref="B8:B9"/>
    <mergeCell ref="C8:F8"/>
  </mergeCells>
  <hyperlinks>
    <hyperlink ref="H5" location="'Índice STJ'!A1" display="'Índice STJ'!A1"/>
  </hyperlinks>
  <pageMargins left="0.7" right="0.7" top="0.75" bottom="0.75" header="0.3" footer="0.3"/>
  <ignoredErrors>
    <ignoredError sqref="F11:F22 F24 C23:E23" formulaRange="1"/>
    <ignoredError sqref="F23 F49 F6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N36"/>
  <sheetViews>
    <sheetView showGridLines="0" workbookViewId="0"/>
  </sheetViews>
  <sheetFormatPr baseColWidth="10" defaultColWidth="11.42578125" defaultRowHeight="12" x14ac:dyDescent="0.2"/>
  <cols>
    <col min="1" max="1" width="6" style="188" customWidth="1"/>
    <col min="2" max="16384" width="11.42578125" style="188"/>
  </cols>
  <sheetData>
    <row r="2" spans="1:14" x14ac:dyDescent="0.2">
      <c r="A2" s="217" t="s">
        <v>121</v>
      </c>
    </row>
    <row r="3" spans="1:14" x14ac:dyDescent="0.2">
      <c r="A3" s="217" t="s">
        <v>122</v>
      </c>
    </row>
    <row r="4" spans="1:14" ht="15.75" customHeight="1" x14ac:dyDescent="0.2">
      <c r="A4" s="217"/>
    </row>
    <row r="5" spans="1:14" ht="15" x14ac:dyDescent="0.25">
      <c r="A5" s="217"/>
      <c r="B5" s="385" t="s">
        <v>598</v>
      </c>
      <c r="C5" s="372"/>
      <c r="D5" s="372"/>
      <c r="E5" s="372"/>
      <c r="N5" s="405" t="s">
        <v>603</v>
      </c>
    </row>
    <row r="7" spans="1:14" s="386" customFormat="1" ht="12.75" x14ac:dyDescent="0.2">
      <c r="B7" s="387" t="s">
        <v>144</v>
      </c>
      <c r="C7" s="388"/>
      <c r="D7" s="388"/>
      <c r="E7" s="388"/>
      <c r="F7" s="388"/>
      <c r="G7" s="388"/>
      <c r="H7" s="388"/>
      <c r="I7" s="388"/>
      <c r="J7" s="388"/>
      <c r="K7" s="388"/>
      <c r="L7" s="388"/>
      <c r="M7" s="388"/>
      <c r="N7" s="389"/>
    </row>
    <row r="8" spans="1:14" s="386" customFormat="1" ht="12.75" x14ac:dyDescent="0.2">
      <c r="B8" s="418" t="s">
        <v>609</v>
      </c>
      <c r="C8" s="419"/>
      <c r="D8" s="419"/>
      <c r="E8" s="419"/>
      <c r="F8" s="419"/>
      <c r="G8" s="419"/>
      <c r="H8" s="419"/>
      <c r="I8" s="419"/>
      <c r="J8" s="419"/>
      <c r="K8" s="419"/>
      <c r="L8" s="419"/>
      <c r="M8" s="419"/>
      <c r="N8" s="420"/>
    </row>
    <row r="9" spans="1:14" s="386" customFormat="1" ht="12.75" x14ac:dyDescent="0.2">
      <c r="B9" s="418"/>
      <c r="C9" s="419"/>
      <c r="D9" s="419"/>
      <c r="E9" s="419"/>
      <c r="F9" s="419"/>
      <c r="G9" s="419"/>
      <c r="H9" s="419"/>
      <c r="I9" s="419"/>
      <c r="J9" s="419"/>
      <c r="K9" s="419"/>
      <c r="L9" s="419"/>
      <c r="M9" s="419"/>
      <c r="N9" s="420"/>
    </row>
    <row r="10" spans="1:14" s="386" customFormat="1" ht="12.75" x14ac:dyDescent="0.2">
      <c r="B10" s="418"/>
      <c r="C10" s="419"/>
      <c r="D10" s="419"/>
      <c r="E10" s="419"/>
      <c r="F10" s="419"/>
      <c r="G10" s="419"/>
      <c r="H10" s="419"/>
      <c r="I10" s="419"/>
      <c r="J10" s="419"/>
      <c r="K10" s="419"/>
      <c r="L10" s="419"/>
      <c r="M10" s="419"/>
      <c r="N10" s="420"/>
    </row>
    <row r="11" spans="1:14" s="386" customFormat="1" ht="12.75" x14ac:dyDescent="0.2">
      <c r="B11" s="390" t="s">
        <v>615</v>
      </c>
      <c r="C11" s="391"/>
      <c r="D11" s="391"/>
      <c r="E11" s="391"/>
      <c r="F11" s="391"/>
      <c r="G11" s="391"/>
      <c r="H11" s="391"/>
      <c r="I11" s="391"/>
      <c r="J11" s="391"/>
      <c r="K11" s="391"/>
      <c r="L11" s="391"/>
      <c r="M11" s="391"/>
      <c r="N11" s="392"/>
    </row>
    <row r="12" spans="1:14" s="386" customFormat="1" ht="12.75" x14ac:dyDescent="0.2"/>
    <row r="13" spans="1:14" s="386" customFormat="1" ht="12.75" x14ac:dyDescent="0.2">
      <c r="B13" s="248" t="s">
        <v>145</v>
      </c>
    </row>
    <row r="14" spans="1:14" s="386" customFormat="1" ht="12.75" x14ac:dyDescent="0.2">
      <c r="B14" s="393" t="s">
        <v>610</v>
      </c>
    </row>
    <row r="15" spans="1:14" s="386" customFormat="1" ht="12.75" x14ac:dyDescent="0.2">
      <c r="B15" s="393" t="s">
        <v>611</v>
      </c>
    </row>
    <row r="16" spans="1:14" s="386" customFormat="1" ht="12.75" x14ac:dyDescent="0.2"/>
    <row r="17" spans="2:2" s="386" customFormat="1" ht="12.75" x14ac:dyDescent="0.2">
      <c r="B17" s="248" t="s">
        <v>147</v>
      </c>
    </row>
    <row r="18" spans="2:2" s="386" customFormat="1" ht="12.75" x14ac:dyDescent="0.2">
      <c r="B18" s="394" t="s">
        <v>612</v>
      </c>
    </row>
    <row r="19" spans="2:2" s="386" customFormat="1" ht="12.75" x14ac:dyDescent="0.2">
      <c r="B19" s="394" t="s">
        <v>613</v>
      </c>
    </row>
    <row r="20" spans="2:2" s="386" customFormat="1" ht="12.75" x14ac:dyDescent="0.2">
      <c r="B20" s="394"/>
    </row>
    <row r="21" spans="2:2" s="386" customFormat="1" ht="12.75" x14ac:dyDescent="0.2">
      <c r="B21" s="248" t="s">
        <v>614</v>
      </c>
    </row>
    <row r="22" spans="2:2" s="386" customFormat="1" ht="12.75" x14ac:dyDescent="0.2">
      <c r="B22" s="394" t="s">
        <v>123</v>
      </c>
    </row>
    <row r="23" spans="2:2" s="386" customFormat="1" ht="12.75" x14ac:dyDescent="0.2">
      <c r="B23" s="394" t="s">
        <v>124</v>
      </c>
    </row>
    <row r="24" spans="2:2" s="386" customFormat="1" ht="12.75" x14ac:dyDescent="0.2">
      <c r="B24" s="394" t="s">
        <v>131</v>
      </c>
    </row>
    <row r="25" spans="2:2" s="386" customFormat="1" ht="12.75" x14ac:dyDescent="0.2">
      <c r="B25" s="394" t="s">
        <v>125</v>
      </c>
    </row>
    <row r="26" spans="2:2" s="386" customFormat="1" ht="12.75" x14ac:dyDescent="0.2">
      <c r="B26" s="394" t="s">
        <v>126</v>
      </c>
    </row>
    <row r="27" spans="2:2" s="386" customFormat="1" ht="12.75" x14ac:dyDescent="0.2">
      <c r="B27" s="394" t="s">
        <v>127</v>
      </c>
    </row>
    <row r="28" spans="2:2" s="386" customFormat="1" ht="12.75" x14ac:dyDescent="0.2">
      <c r="B28" s="394" t="s">
        <v>128</v>
      </c>
    </row>
    <row r="29" spans="2:2" s="386" customFormat="1" ht="12.75" x14ac:dyDescent="0.2">
      <c r="B29" s="394" t="s">
        <v>129</v>
      </c>
    </row>
    <row r="30" spans="2:2" s="386" customFormat="1" ht="12.75" x14ac:dyDescent="0.2">
      <c r="B30" s="394" t="s">
        <v>130</v>
      </c>
    </row>
    <row r="31" spans="2:2" s="386" customFormat="1" ht="12.75" x14ac:dyDescent="0.2">
      <c r="B31" s="394" t="s">
        <v>132</v>
      </c>
    </row>
    <row r="32" spans="2:2" s="386" customFormat="1" ht="12.75" x14ac:dyDescent="0.2">
      <c r="B32" s="394" t="s">
        <v>133</v>
      </c>
    </row>
    <row r="33" spans="2:2" s="386" customFormat="1" ht="12.75" x14ac:dyDescent="0.2">
      <c r="B33" s="394" t="s">
        <v>134</v>
      </c>
    </row>
    <row r="34" spans="2:2" s="386" customFormat="1" ht="12.75" x14ac:dyDescent="0.2">
      <c r="B34" s="394" t="s">
        <v>135</v>
      </c>
    </row>
    <row r="35" spans="2:2" s="386" customFormat="1" ht="12.75" x14ac:dyDescent="0.2">
      <c r="B35" s="394" t="s">
        <v>136</v>
      </c>
    </row>
    <row r="36" spans="2:2" s="386" customFormat="1" ht="12.75" x14ac:dyDescent="0.2">
      <c r="B36" s="394" t="s">
        <v>137</v>
      </c>
    </row>
  </sheetData>
  <mergeCells count="1">
    <mergeCell ref="B8:N10"/>
  </mergeCells>
  <hyperlinks>
    <hyperlink ref="B15" location="'Concesiones Nacional'!A1" display="Concesiones en el Sistema de Pensiones Solidarias, por mes, desde julio 2008 a marzo 2018"/>
    <hyperlink ref="B19" location="'Concesiones Regiones'!A1" display="Concesiones Regiones"/>
    <hyperlink ref="B22" location="XV!A1" display="XV Arica y Parinacota"/>
    <hyperlink ref="B23" location="I!A1" display="I Tarapaca"/>
    <hyperlink ref="B24" location="II!A1" display="II Antofagasta"/>
    <hyperlink ref="B25" location="III!A1" display="III Atacama"/>
    <hyperlink ref="B26" location="IV!A1" display="IV Coquimbo"/>
    <hyperlink ref="B27" location="V!A1" display="V Valparaiso"/>
    <hyperlink ref="B28" location="VI!A1" display="VI Libertador General Bernardo O'Higgins"/>
    <hyperlink ref="B29" location="VII!A1" display="VII Maule"/>
    <hyperlink ref="B30" location="VIII!A1" display="VIII Bio Bio"/>
    <hyperlink ref="B31" location="IX!A1" display="IX Araucania"/>
    <hyperlink ref="B32" location="XIV!A1" display="XIV Los Rios"/>
    <hyperlink ref="B33" location="X!A1" display="X Los Lagos"/>
    <hyperlink ref="B34" location="XI!A1" display="XI Aysen"/>
    <hyperlink ref="B35" location="XII!A1" display="XII Magallanes"/>
    <hyperlink ref="B36" location="XIII!A1" display="XIII Metropolitana"/>
    <hyperlink ref="B18" location="'Solicitudes Regiones'!A1" display="Solicitudes Regiones"/>
    <hyperlink ref="N5" location="Índice!A1" display="Volver"/>
    <hyperlink ref="B14" location="'Solicitudes Nacional'!A1" display="Solicitudes recibidas en el Sistema de Pensiones Solidarias, según mes, desde julio 2008 a marzo 2018"/>
  </hyperlinks>
  <pageMargins left="0.7" right="0.7" top="0.75" bottom="0.75" header="0.3" footer="0.3"/>
  <pageSetup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5"/>
  <sheetViews>
    <sheetView showGridLines="0" topLeftCell="A61" zoomScaleNormal="100" workbookViewId="0">
      <selection activeCell="B81" sqref="B81"/>
    </sheetView>
  </sheetViews>
  <sheetFormatPr baseColWidth="10" defaultColWidth="11.42578125" defaultRowHeight="12" x14ac:dyDescent="0.2"/>
  <cols>
    <col min="1" max="1" width="6" style="188" customWidth="1"/>
    <col min="2" max="16384" width="11.42578125" style="188"/>
  </cols>
  <sheetData>
    <row r="2" spans="1:7" x14ac:dyDescent="0.2">
      <c r="A2" s="217" t="s">
        <v>121</v>
      </c>
    </row>
    <row r="3" spans="1:7" x14ac:dyDescent="0.2">
      <c r="A3" s="217" t="s">
        <v>122</v>
      </c>
    </row>
    <row r="5" spans="1:7" ht="27.75" customHeight="1" x14ac:dyDescent="0.2">
      <c r="B5" s="478" t="s">
        <v>569</v>
      </c>
      <c r="C5" s="478"/>
      <c r="D5" s="478"/>
      <c r="E5" s="478"/>
      <c r="G5" s="397" t="s">
        <v>602</v>
      </c>
    </row>
    <row r="6" spans="1:7" ht="12.75" x14ac:dyDescent="0.2">
      <c r="B6" s="421" t="s">
        <v>636</v>
      </c>
      <c r="C6" s="421"/>
      <c r="D6" s="421"/>
      <c r="E6" s="421"/>
    </row>
    <row r="8" spans="1:7" ht="27.75" customHeight="1" x14ac:dyDescent="0.2">
      <c r="B8" s="483" t="s">
        <v>550</v>
      </c>
      <c r="C8" s="480" t="s">
        <v>570</v>
      </c>
      <c r="D8" s="474"/>
      <c r="E8" s="475"/>
    </row>
    <row r="9" spans="1:7" x14ac:dyDescent="0.2">
      <c r="B9" s="484"/>
      <c r="C9" s="319" t="s">
        <v>554</v>
      </c>
      <c r="D9" s="319" t="s">
        <v>555</v>
      </c>
      <c r="E9" s="320" t="s">
        <v>115</v>
      </c>
    </row>
    <row r="10" spans="1:7" x14ac:dyDescent="0.2">
      <c r="B10" s="485" t="s">
        <v>571</v>
      </c>
      <c r="C10" s="486"/>
      <c r="D10" s="487"/>
      <c r="E10" s="84">
        <f>105378+4602+2837+2889+4557+2387</f>
        <v>122650</v>
      </c>
    </row>
    <row r="11" spans="1:7" x14ac:dyDescent="0.2">
      <c r="B11" s="488">
        <v>2012</v>
      </c>
      <c r="C11" s="489"/>
      <c r="D11" s="490"/>
      <c r="E11" s="84">
        <v>32605</v>
      </c>
    </row>
    <row r="12" spans="1:7" x14ac:dyDescent="0.2">
      <c r="B12" s="295">
        <v>41275</v>
      </c>
      <c r="C12" s="295"/>
      <c r="D12" s="295"/>
      <c r="E12" s="301">
        <v>2532</v>
      </c>
    </row>
    <row r="13" spans="1:7" x14ac:dyDescent="0.2">
      <c r="B13" s="295">
        <v>41306</v>
      </c>
      <c r="C13" s="295"/>
      <c r="D13" s="295"/>
      <c r="E13" s="301">
        <v>2439</v>
      </c>
    </row>
    <row r="14" spans="1:7" x14ac:dyDescent="0.2">
      <c r="B14" s="295">
        <v>41334</v>
      </c>
      <c r="C14" s="295"/>
      <c r="D14" s="295"/>
      <c r="E14" s="301">
        <v>2431</v>
      </c>
    </row>
    <row r="15" spans="1:7" x14ac:dyDescent="0.2">
      <c r="B15" s="295">
        <v>41365</v>
      </c>
      <c r="C15" s="295"/>
      <c r="D15" s="295"/>
      <c r="E15" s="301">
        <v>1851</v>
      </c>
    </row>
    <row r="16" spans="1:7" x14ac:dyDescent="0.2">
      <c r="B16" s="295">
        <v>41395</v>
      </c>
      <c r="C16" s="295"/>
      <c r="D16" s="295"/>
      <c r="E16" s="301">
        <v>2369</v>
      </c>
    </row>
    <row r="17" spans="2:5" x14ac:dyDescent="0.2">
      <c r="B17" s="295">
        <v>41426</v>
      </c>
      <c r="C17" s="295"/>
      <c r="D17" s="295"/>
      <c r="E17" s="301">
        <v>2281</v>
      </c>
    </row>
    <row r="18" spans="2:5" x14ac:dyDescent="0.2">
      <c r="B18" s="295">
        <v>41456</v>
      </c>
      <c r="C18" s="295"/>
      <c r="D18" s="295"/>
      <c r="E18" s="301">
        <v>2297</v>
      </c>
    </row>
    <row r="19" spans="2:5" x14ac:dyDescent="0.2">
      <c r="B19" s="295">
        <v>41487</v>
      </c>
      <c r="C19" s="295"/>
      <c r="D19" s="295"/>
      <c r="E19" s="301">
        <v>1478</v>
      </c>
    </row>
    <row r="20" spans="2:5" x14ac:dyDescent="0.2">
      <c r="B20" s="295">
        <v>41518</v>
      </c>
      <c r="C20" s="295"/>
      <c r="D20" s="295"/>
      <c r="E20" s="301">
        <v>1310</v>
      </c>
    </row>
    <row r="21" spans="2:5" x14ac:dyDescent="0.2">
      <c r="B21" s="295">
        <v>41548</v>
      </c>
      <c r="C21" s="295"/>
      <c r="D21" s="295"/>
      <c r="E21" s="301">
        <v>1141</v>
      </c>
    </row>
    <row r="22" spans="2:5" x14ac:dyDescent="0.2">
      <c r="B22" s="295">
        <v>41579</v>
      </c>
      <c r="C22" s="295"/>
      <c r="D22" s="295"/>
      <c r="E22" s="301">
        <v>925</v>
      </c>
    </row>
    <row r="23" spans="2:5" x14ac:dyDescent="0.2">
      <c r="B23" s="295">
        <v>41609</v>
      </c>
      <c r="C23" s="295"/>
      <c r="D23" s="295"/>
      <c r="E23" s="301">
        <v>2271</v>
      </c>
    </row>
    <row r="24" spans="2:5" x14ac:dyDescent="0.2">
      <c r="B24" s="488">
        <v>2013</v>
      </c>
      <c r="C24" s="489"/>
      <c r="D24" s="490"/>
      <c r="E24" s="84">
        <f>SUM(E12:E23)</f>
        <v>23325</v>
      </c>
    </row>
    <row r="25" spans="2:5" x14ac:dyDescent="0.2">
      <c r="B25" s="295">
        <v>41640</v>
      </c>
      <c r="C25" s="295"/>
      <c r="D25" s="295"/>
      <c r="E25" s="301">
        <v>2624</v>
      </c>
    </row>
    <row r="26" spans="2:5" x14ac:dyDescent="0.2">
      <c r="B26" s="295">
        <v>41671</v>
      </c>
      <c r="C26" s="295"/>
      <c r="D26" s="295"/>
      <c r="E26" s="301">
        <v>1598</v>
      </c>
    </row>
    <row r="27" spans="2:5" x14ac:dyDescent="0.2">
      <c r="B27" s="295">
        <v>41699</v>
      </c>
      <c r="C27" s="295"/>
      <c r="D27" s="295"/>
      <c r="E27" s="301">
        <v>1914</v>
      </c>
    </row>
    <row r="28" spans="2:5" x14ac:dyDescent="0.2">
      <c r="B28" s="295">
        <v>41730</v>
      </c>
      <c r="C28" s="295"/>
      <c r="D28" s="295"/>
      <c r="E28" s="301">
        <v>1065</v>
      </c>
    </row>
    <row r="29" spans="2:5" x14ac:dyDescent="0.2">
      <c r="B29" s="295">
        <v>41760</v>
      </c>
      <c r="C29" s="295"/>
      <c r="D29" s="295"/>
      <c r="E29" s="301">
        <v>1919</v>
      </c>
    </row>
    <row r="30" spans="2:5" x14ac:dyDescent="0.2">
      <c r="B30" s="295">
        <v>41791</v>
      </c>
      <c r="C30" s="295"/>
      <c r="D30" s="295"/>
      <c r="E30" s="301">
        <v>1580</v>
      </c>
    </row>
    <row r="31" spans="2:5" x14ac:dyDescent="0.2">
      <c r="B31" s="295">
        <v>41821</v>
      </c>
      <c r="C31" s="295"/>
      <c r="D31" s="295"/>
      <c r="E31" s="301">
        <v>1542</v>
      </c>
    </row>
    <row r="32" spans="2:5" x14ac:dyDescent="0.2">
      <c r="B32" s="295">
        <v>41852</v>
      </c>
      <c r="C32" s="295"/>
      <c r="D32" s="295"/>
      <c r="E32" s="301">
        <v>1606</v>
      </c>
    </row>
    <row r="33" spans="2:5" x14ac:dyDescent="0.2">
      <c r="B33" s="295">
        <v>41883</v>
      </c>
      <c r="C33" s="295"/>
      <c r="D33" s="295"/>
      <c r="E33" s="301">
        <v>2676</v>
      </c>
    </row>
    <row r="34" spans="2:5" x14ac:dyDescent="0.2">
      <c r="B34" s="321">
        <v>41913</v>
      </c>
      <c r="C34" s="321"/>
      <c r="D34" s="321"/>
      <c r="E34" s="301">
        <v>2626</v>
      </c>
    </row>
    <row r="35" spans="2:5" x14ac:dyDescent="0.2">
      <c r="B35" s="317">
        <v>41944</v>
      </c>
      <c r="C35" s="317"/>
      <c r="D35" s="317"/>
      <c r="E35" s="301">
        <v>2422</v>
      </c>
    </row>
    <row r="36" spans="2:5" x14ac:dyDescent="0.2">
      <c r="B36" s="317">
        <v>41974</v>
      </c>
      <c r="C36" s="317"/>
      <c r="D36" s="317"/>
      <c r="E36" s="301">
        <v>1349</v>
      </c>
    </row>
    <row r="37" spans="2:5" x14ac:dyDescent="0.2">
      <c r="B37" s="488">
        <v>2014</v>
      </c>
      <c r="C37" s="489"/>
      <c r="D37" s="490"/>
      <c r="E37" s="84">
        <f>SUM(E25:E36)</f>
        <v>22921</v>
      </c>
    </row>
    <row r="38" spans="2:5" x14ac:dyDescent="0.2">
      <c r="B38" s="321">
        <v>42005</v>
      </c>
      <c r="C38" s="321"/>
      <c r="D38" s="321"/>
      <c r="E38" s="301">
        <v>2382</v>
      </c>
    </row>
    <row r="39" spans="2:5" x14ac:dyDescent="0.2">
      <c r="B39" s="295">
        <v>42036</v>
      </c>
      <c r="C39" s="295"/>
      <c r="D39" s="295"/>
      <c r="E39" s="301">
        <v>3962</v>
      </c>
    </row>
    <row r="40" spans="2:5" x14ac:dyDescent="0.2">
      <c r="B40" s="295">
        <v>42064</v>
      </c>
      <c r="C40" s="295"/>
      <c r="D40" s="295"/>
      <c r="E40" s="301">
        <v>2652</v>
      </c>
    </row>
    <row r="41" spans="2:5" x14ac:dyDescent="0.2">
      <c r="B41" s="295">
        <v>42095</v>
      </c>
      <c r="C41" s="295"/>
      <c r="D41" s="295"/>
      <c r="E41" s="301">
        <v>3302</v>
      </c>
    </row>
    <row r="42" spans="2:5" x14ac:dyDescent="0.2">
      <c r="B42" s="295">
        <v>42125</v>
      </c>
      <c r="C42" s="295"/>
      <c r="D42" s="295"/>
      <c r="E42" s="301">
        <v>1564</v>
      </c>
    </row>
    <row r="43" spans="2:5" x14ac:dyDescent="0.2">
      <c r="B43" s="295">
        <v>42156</v>
      </c>
      <c r="C43" s="295"/>
      <c r="D43" s="295"/>
      <c r="E43" s="301">
        <v>2459</v>
      </c>
    </row>
    <row r="44" spans="2:5" x14ac:dyDescent="0.2">
      <c r="B44" s="295">
        <v>42186</v>
      </c>
      <c r="C44" s="295"/>
      <c r="D44" s="295"/>
      <c r="E44" s="301">
        <v>1307</v>
      </c>
    </row>
    <row r="45" spans="2:5" x14ac:dyDescent="0.2">
      <c r="B45" s="295">
        <v>42217</v>
      </c>
      <c r="C45" s="295"/>
      <c r="D45" s="295"/>
      <c r="E45" s="301">
        <v>2005</v>
      </c>
    </row>
    <row r="46" spans="2:5" x14ac:dyDescent="0.2">
      <c r="B46" s="295">
        <v>42248</v>
      </c>
      <c r="C46" s="295"/>
      <c r="D46" s="295"/>
      <c r="E46" s="301">
        <v>1605</v>
      </c>
    </row>
    <row r="47" spans="2:5" x14ac:dyDescent="0.2">
      <c r="B47" s="295">
        <v>42278</v>
      </c>
      <c r="C47" s="295"/>
      <c r="D47" s="295"/>
      <c r="E47" s="301">
        <v>5170</v>
      </c>
    </row>
    <row r="48" spans="2:5" x14ac:dyDescent="0.2">
      <c r="B48" s="295">
        <v>42309</v>
      </c>
      <c r="C48" s="295"/>
      <c r="D48" s="295"/>
      <c r="E48" s="301">
        <v>2737</v>
      </c>
    </row>
    <row r="49" spans="2:5" x14ac:dyDescent="0.2">
      <c r="B49" s="295">
        <v>42339</v>
      </c>
      <c r="C49" s="295"/>
      <c r="D49" s="295"/>
      <c r="E49" s="301">
        <v>1802</v>
      </c>
    </row>
    <row r="50" spans="2:5" x14ac:dyDescent="0.2">
      <c r="B50" s="488">
        <v>2015</v>
      </c>
      <c r="C50" s="489"/>
      <c r="D50" s="490"/>
      <c r="E50" s="322">
        <f>SUM(E38:E49)</f>
        <v>30947</v>
      </c>
    </row>
    <row r="51" spans="2:5" x14ac:dyDescent="0.2">
      <c r="B51" s="295">
        <v>42370</v>
      </c>
      <c r="C51" s="295"/>
      <c r="D51" s="295"/>
      <c r="E51" s="301">
        <v>3979</v>
      </c>
    </row>
    <row r="52" spans="2:5" x14ac:dyDescent="0.2">
      <c r="B52" s="295">
        <v>42401</v>
      </c>
      <c r="C52" s="295"/>
      <c r="D52" s="295"/>
      <c r="E52" s="301">
        <v>4366</v>
      </c>
    </row>
    <row r="53" spans="2:5" x14ac:dyDescent="0.2">
      <c r="B53" s="295">
        <v>42430</v>
      </c>
      <c r="C53" s="295"/>
      <c r="D53" s="295"/>
      <c r="E53" s="301">
        <v>2056</v>
      </c>
    </row>
    <row r="54" spans="2:5" x14ac:dyDescent="0.2">
      <c r="B54" s="295">
        <v>42461</v>
      </c>
      <c r="C54" s="295"/>
      <c r="D54" s="295"/>
      <c r="E54" s="301">
        <v>2454</v>
      </c>
    </row>
    <row r="55" spans="2:5" x14ac:dyDescent="0.2">
      <c r="B55" s="295">
        <v>42491</v>
      </c>
      <c r="C55" s="301">
        <v>1021</v>
      </c>
      <c r="D55" s="301">
        <v>834</v>
      </c>
      <c r="E55" s="301">
        <f t="shared" ref="E55:E62" si="0">C55+D55</f>
        <v>1855</v>
      </c>
    </row>
    <row r="56" spans="2:5" x14ac:dyDescent="0.2">
      <c r="B56" s="295">
        <v>42522</v>
      </c>
      <c r="C56" s="301">
        <v>983</v>
      </c>
      <c r="D56" s="301">
        <v>924</v>
      </c>
      <c r="E56" s="301">
        <f t="shared" si="0"/>
        <v>1907</v>
      </c>
    </row>
    <row r="57" spans="2:5" x14ac:dyDescent="0.2">
      <c r="B57" s="295">
        <v>42552</v>
      </c>
      <c r="C57" s="301">
        <v>1011</v>
      </c>
      <c r="D57" s="301">
        <v>872</v>
      </c>
      <c r="E57" s="301">
        <f t="shared" si="0"/>
        <v>1883</v>
      </c>
    </row>
    <row r="58" spans="2:5" x14ac:dyDescent="0.2">
      <c r="B58" s="295">
        <v>42583</v>
      </c>
      <c r="C58" s="301">
        <v>2375</v>
      </c>
      <c r="D58" s="301">
        <v>1728</v>
      </c>
      <c r="E58" s="301">
        <f t="shared" si="0"/>
        <v>4103</v>
      </c>
    </row>
    <row r="59" spans="2:5" x14ac:dyDescent="0.2">
      <c r="B59" s="295">
        <v>42614</v>
      </c>
      <c r="C59" s="301">
        <v>993</v>
      </c>
      <c r="D59" s="301">
        <v>820</v>
      </c>
      <c r="E59" s="301">
        <f t="shared" si="0"/>
        <v>1813</v>
      </c>
    </row>
    <row r="60" spans="2:5" x14ac:dyDescent="0.2">
      <c r="B60" s="295">
        <v>42644</v>
      </c>
      <c r="C60" s="301">
        <v>783</v>
      </c>
      <c r="D60" s="301">
        <v>848</v>
      </c>
      <c r="E60" s="301">
        <f t="shared" si="0"/>
        <v>1631</v>
      </c>
    </row>
    <row r="61" spans="2:5" x14ac:dyDescent="0.2">
      <c r="B61" s="295">
        <v>42675</v>
      </c>
      <c r="C61" s="301">
        <v>497</v>
      </c>
      <c r="D61" s="301">
        <v>326</v>
      </c>
      <c r="E61" s="301">
        <f t="shared" si="0"/>
        <v>823</v>
      </c>
    </row>
    <row r="62" spans="2:5" x14ac:dyDescent="0.2">
      <c r="B62" s="295">
        <v>42705</v>
      </c>
      <c r="C62" s="301">
        <v>1219</v>
      </c>
      <c r="D62" s="301">
        <v>923</v>
      </c>
      <c r="E62" s="301">
        <f t="shared" si="0"/>
        <v>2142</v>
      </c>
    </row>
    <row r="63" spans="2:5" x14ac:dyDescent="0.2">
      <c r="B63" s="488">
        <v>2016</v>
      </c>
      <c r="C63" s="489"/>
      <c r="D63" s="490"/>
      <c r="E63" s="84">
        <f>SUM(E51:E62)</f>
        <v>29012</v>
      </c>
    </row>
    <row r="64" spans="2:5" x14ac:dyDescent="0.2">
      <c r="B64" s="295">
        <v>42736</v>
      </c>
      <c r="C64" s="301">
        <v>1817</v>
      </c>
      <c r="D64" s="301">
        <v>1272</v>
      </c>
      <c r="E64" s="301">
        <f t="shared" ref="E64:E75" si="1">C64+D64</f>
        <v>3089</v>
      </c>
    </row>
    <row r="65" spans="2:5" x14ac:dyDescent="0.2">
      <c r="B65" s="295">
        <v>42767</v>
      </c>
      <c r="C65" s="301">
        <v>1645</v>
      </c>
      <c r="D65" s="301">
        <v>1289</v>
      </c>
      <c r="E65" s="301">
        <f t="shared" si="1"/>
        <v>2934</v>
      </c>
    </row>
    <row r="66" spans="2:5" x14ac:dyDescent="0.2">
      <c r="B66" s="295">
        <v>42795</v>
      </c>
      <c r="C66" s="301">
        <v>1362</v>
      </c>
      <c r="D66" s="301">
        <v>1006</v>
      </c>
      <c r="E66" s="301">
        <f t="shared" si="1"/>
        <v>2368</v>
      </c>
    </row>
    <row r="67" spans="2:5" x14ac:dyDescent="0.2">
      <c r="B67" s="295">
        <v>42826</v>
      </c>
      <c r="C67" s="301">
        <v>718</v>
      </c>
      <c r="D67" s="301">
        <v>604</v>
      </c>
      <c r="E67" s="301">
        <f t="shared" si="1"/>
        <v>1322</v>
      </c>
    </row>
    <row r="68" spans="2:5" x14ac:dyDescent="0.2">
      <c r="B68" s="295">
        <v>42856</v>
      </c>
      <c r="C68" s="301">
        <v>762</v>
      </c>
      <c r="D68" s="301">
        <v>531</v>
      </c>
      <c r="E68" s="301">
        <f t="shared" si="1"/>
        <v>1293</v>
      </c>
    </row>
    <row r="69" spans="2:5" x14ac:dyDescent="0.2">
      <c r="B69" s="295">
        <v>42887</v>
      </c>
      <c r="C69" s="301">
        <v>919</v>
      </c>
      <c r="D69" s="301">
        <v>611</v>
      </c>
      <c r="E69" s="301">
        <f t="shared" si="1"/>
        <v>1530</v>
      </c>
    </row>
    <row r="70" spans="2:5" x14ac:dyDescent="0.2">
      <c r="B70" s="295">
        <v>42917</v>
      </c>
      <c r="C70" s="301">
        <v>956</v>
      </c>
      <c r="D70" s="301">
        <v>639</v>
      </c>
      <c r="E70" s="301">
        <f t="shared" si="1"/>
        <v>1595</v>
      </c>
    </row>
    <row r="71" spans="2:5" x14ac:dyDescent="0.2">
      <c r="B71" s="295">
        <v>42948</v>
      </c>
      <c r="C71" s="301">
        <v>751</v>
      </c>
      <c r="D71" s="301">
        <v>503</v>
      </c>
      <c r="E71" s="301">
        <f t="shared" si="1"/>
        <v>1254</v>
      </c>
    </row>
    <row r="72" spans="2:5" x14ac:dyDescent="0.2">
      <c r="B72" s="295">
        <v>42979</v>
      </c>
      <c r="C72" s="301">
        <v>863</v>
      </c>
      <c r="D72" s="301">
        <v>564</v>
      </c>
      <c r="E72" s="301">
        <f t="shared" si="1"/>
        <v>1427</v>
      </c>
    </row>
    <row r="73" spans="2:5" x14ac:dyDescent="0.2">
      <c r="B73" s="295">
        <v>43009</v>
      </c>
      <c r="C73" s="301">
        <v>352</v>
      </c>
      <c r="D73" s="301">
        <v>264</v>
      </c>
      <c r="E73" s="301">
        <f t="shared" si="1"/>
        <v>616</v>
      </c>
    </row>
    <row r="74" spans="2:5" x14ac:dyDescent="0.2">
      <c r="B74" s="295">
        <v>43040</v>
      </c>
      <c r="C74" s="301">
        <v>561</v>
      </c>
      <c r="D74" s="301">
        <v>386</v>
      </c>
      <c r="E74" s="301">
        <f t="shared" si="1"/>
        <v>947</v>
      </c>
    </row>
    <row r="75" spans="2:5" x14ac:dyDescent="0.2">
      <c r="B75" s="295">
        <v>43070</v>
      </c>
      <c r="C75" s="301">
        <v>660</v>
      </c>
      <c r="D75" s="301">
        <v>615</v>
      </c>
      <c r="E75" s="301">
        <f t="shared" si="1"/>
        <v>1275</v>
      </c>
    </row>
    <row r="76" spans="2:5" x14ac:dyDescent="0.2">
      <c r="B76" s="323">
        <v>2017</v>
      </c>
      <c r="C76" s="324">
        <f>SUM(C64:C75)</f>
        <v>11366</v>
      </c>
      <c r="D76" s="324">
        <f t="shared" ref="D76:E76" si="2">SUM(D64:D75)</f>
        <v>8284</v>
      </c>
      <c r="E76" s="324">
        <f t="shared" si="2"/>
        <v>19650</v>
      </c>
    </row>
    <row r="77" spans="2:5" x14ac:dyDescent="0.2">
      <c r="B77" s="295">
        <v>43101</v>
      </c>
      <c r="C77" s="301">
        <v>777</v>
      </c>
      <c r="D77" s="301">
        <v>678</v>
      </c>
      <c r="E77" s="301">
        <f>C77+D77</f>
        <v>1455</v>
      </c>
    </row>
    <row r="78" spans="2:5" x14ac:dyDescent="0.2">
      <c r="B78" s="295">
        <v>43132</v>
      </c>
      <c r="C78" s="301">
        <v>979</v>
      </c>
      <c r="D78" s="301">
        <v>837</v>
      </c>
      <c r="E78" s="301">
        <f>C78+D78</f>
        <v>1816</v>
      </c>
    </row>
    <row r="79" spans="2:5" x14ac:dyDescent="0.2">
      <c r="B79" s="295">
        <v>43160</v>
      </c>
      <c r="C79" s="301">
        <v>1375</v>
      </c>
      <c r="D79" s="301">
        <v>894</v>
      </c>
      <c r="E79" s="301">
        <f>C79+D79</f>
        <v>2269</v>
      </c>
    </row>
    <row r="80" spans="2:5" x14ac:dyDescent="0.2">
      <c r="B80" s="295">
        <v>43191</v>
      </c>
      <c r="C80" s="301">
        <v>1043</v>
      </c>
      <c r="D80" s="301">
        <v>596</v>
      </c>
      <c r="E80" s="301">
        <f t="shared" ref="E80" si="3">C80+D80</f>
        <v>1639</v>
      </c>
    </row>
    <row r="81" spans="2:5" x14ac:dyDescent="0.2">
      <c r="B81" s="295">
        <v>43221</v>
      </c>
      <c r="C81" s="301">
        <v>760</v>
      </c>
      <c r="D81" s="301">
        <v>451</v>
      </c>
      <c r="E81" s="301">
        <f>C81+D81</f>
        <v>1211</v>
      </c>
    </row>
    <row r="82" spans="2:5" x14ac:dyDescent="0.2">
      <c r="B82" s="323" t="s">
        <v>626</v>
      </c>
      <c r="C82" s="324">
        <f>SUM(C77:C81)</f>
        <v>4934</v>
      </c>
      <c r="D82" s="324">
        <f>SUM(D77:D81)</f>
        <v>3456</v>
      </c>
      <c r="E82" s="324">
        <f>SUM(E77:E81)</f>
        <v>8390</v>
      </c>
    </row>
    <row r="83" spans="2:5" x14ac:dyDescent="0.2">
      <c r="B83" s="491" t="s">
        <v>43</v>
      </c>
      <c r="C83" s="491"/>
      <c r="D83" s="491"/>
      <c r="E83" s="325">
        <f>E10+E11+E24+E37+E50+E63+E76+E82</f>
        <v>289500</v>
      </c>
    </row>
    <row r="84" spans="2:5" x14ac:dyDescent="0.2">
      <c r="B84" s="188" t="s">
        <v>493</v>
      </c>
    </row>
    <row r="85" spans="2:5" ht="52.5" customHeight="1" x14ac:dyDescent="0.2">
      <c r="B85" s="430" t="s">
        <v>572</v>
      </c>
      <c r="C85" s="430"/>
      <c r="D85" s="430"/>
      <c r="E85" s="430"/>
    </row>
  </sheetData>
  <mergeCells count="12">
    <mergeCell ref="B85:E85"/>
    <mergeCell ref="B5:E5"/>
    <mergeCell ref="B6:E6"/>
    <mergeCell ref="B8:B9"/>
    <mergeCell ref="C8:E8"/>
    <mergeCell ref="B10:D10"/>
    <mergeCell ref="B11:D11"/>
    <mergeCell ref="B24:D24"/>
    <mergeCell ref="B37:D37"/>
    <mergeCell ref="B50:D50"/>
    <mergeCell ref="B63:D63"/>
    <mergeCell ref="B83:D83"/>
  </mergeCells>
  <hyperlinks>
    <hyperlink ref="G5" location="'Índice STJ'!A1" display="'Índice STJ'!A1"/>
  </hyperlinks>
  <pageMargins left="0.7" right="0.7" top="0.75" bottom="0.75" header="0.3" footer="0.3"/>
  <ignoredErrors>
    <ignoredError sqref="E24" formulaRange="1"/>
    <ignoredError sqref="E63 E76"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4"/>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14" x14ac:dyDescent="0.2">
      <c r="A2" s="217" t="s">
        <v>121</v>
      </c>
    </row>
    <row r="3" spans="1:14" x14ac:dyDescent="0.2">
      <c r="A3" s="217" t="s">
        <v>122</v>
      </c>
    </row>
    <row r="5" spans="1:14" ht="12.75" x14ac:dyDescent="0.2">
      <c r="B5" s="421" t="s">
        <v>573</v>
      </c>
      <c r="C5" s="421"/>
      <c r="D5" s="421"/>
      <c r="E5" s="421"/>
      <c r="F5" s="421"/>
      <c r="G5" s="421"/>
      <c r="H5" s="421"/>
      <c r="I5" s="421"/>
      <c r="J5" s="421"/>
      <c r="K5" s="421"/>
      <c r="L5" s="421"/>
      <c r="N5" s="397" t="s">
        <v>602</v>
      </c>
    </row>
    <row r="6" spans="1:14" ht="12.75" x14ac:dyDescent="0.2">
      <c r="B6" s="421" t="s">
        <v>636</v>
      </c>
      <c r="C6" s="421"/>
      <c r="D6" s="421"/>
      <c r="E6" s="421"/>
      <c r="F6" s="421"/>
      <c r="G6" s="421"/>
      <c r="H6" s="421"/>
      <c r="I6" s="421"/>
      <c r="J6" s="421"/>
      <c r="K6" s="421"/>
      <c r="L6" s="421"/>
    </row>
    <row r="8" spans="1:14" ht="29.25" customHeight="1" x14ac:dyDescent="0.2">
      <c r="B8" s="492" t="s">
        <v>1</v>
      </c>
      <c r="C8" s="480" t="s">
        <v>574</v>
      </c>
      <c r="D8" s="474"/>
      <c r="E8" s="474"/>
      <c r="F8" s="474"/>
      <c r="G8" s="474"/>
      <c r="H8" s="474"/>
      <c r="I8" s="474"/>
      <c r="J8" s="474"/>
      <c r="K8" s="474"/>
      <c r="L8" s="475"/>
    </row>
    <row r="9" spans="1:14" x14ac:dyDescent="0.2">
      <c r="B9" s="493"/>
      <c r="C9" s="471" t="s">
        <v>560</v>
      </c>
      <c r="D9" s="471"/>
      <c r="E9" s="471"/>
      <c r="F9" s="464" t="s">
        <v>561</v>
      </c>
      <c r="G9" s="464"/>
      <c r="H9" s="464"/>
      <c r="I9" s="464" t="s">
        <v>562</v>
      </c>
      <c r="J9" s="464"/>
      <c r="K9" s="464"/>
      <c r="L9" s="471" t="s">
        <v>43</v>
      </c>
    </row>
    <row r="10" spans="1:14" x14ac:dyDescent="0.2">
      <c r="B10" s="494"/>
      <c r="C10" s="326" t="s">
        <v>554</v>
      </c>
      <c r="D10" s="326" t="s">
        <v>555</v>
      </c>
      <c r="E10" s="309" t="s">
        <v>510</v>
      </c>
      <c r="F10" s="326" t="s">
        <v>554</v>
      </c>
      <c r="G10" s="326" t="s">
        <v>555</v>
      </c>
      <c r="H10" s="309" t="s">
        <v>510</v>
      </c>
      <c r="I10" s="326" t="s">
        <v>554</v>
      </c>
      <c r="J10" s="326" t="s">
        <v>555</v>
      </c>
      <c r="K10" s="309" t="s">
        <v>510</v>
      </c>
      <c r="L10" s="471"/>
    </row>
    <row r="11" spans="1:14" x14ac:dyDescent="0.2">
      <c r="B11" s="310" t="s">
        <v>571</v>
      </c>
      <c r="C11" s="310"/>
      <c r="D11" s="310"/>
      <c r="E11" s="327">
        <f>104069+4050+2362+2539+4084+2107</f>
        <v>119211</v>
      </c>
      <c r="F11" s="328"/>
      <c r="G11" s="329"/>
      <c r="H11" s="327">
        <f>1303+54+38+22+19+21</f>
        <v>1457</v>
      </c>
      <c r="I11" s="330"/>
      <c r="J11" s="329"/>
      <c r="K11" s="331">
        <f>6+498+437+328+454+259</f>
        <v>1982</v>
      </c>
      <c r="L11" s="332">
        <f t="shared" ref="L11:L24" si="0">E11+H11+K11</f>
        <v>122650</v>
      </c>
    </row>
    <row r="12" spans="1:14" x14ac:dyDescent="0.2">
      <c r="B12" s="333">
        <v>2012</v>
      </c>
      <c r="C12" s="310"/>
      <c r="D12" s="310"/>
      <c r="E12" s="327">
        <v>24495</v>
      </c>
      <c r="F12" s="328"/>
      <c r="G12" s="329"/>
      <c r="H12" s="327">
        <v>248</v>
      </c>
      <c r="I12" s="330"/>
      <c r="J12" s="329"/>
      <c r="K12" s="331">
        <v>7862</v>
      </c>
      <c r="L12" s="332">
        <f t="shared" si="0"/>
        <v>32605</v>
      </c>
    </row>
    <row r="13" spans="1:14" x14ac:dyDescent="0.2">
      <c r="B13" s="295">
        <v>41275</v>
      </c>
      <c r="C13" s="295"/>
      <c r="D13" s="295"/>
      <c r="E13" s="299">
        <v>1593</v>
      </c>
      <c r="F13" s="334"/>
      <c r="G13" s="301"/>
      <c r="H13" s="299">
        <v>15</v>
      </c>
      <c r="I13" s="335"/>
      <c r="J13" s="301"/>
      <c r="K13" s="336">
        <v>924</v>
      </c>
      <c r="L13" s="300">
        <f t="shared" si="0"/>
        <v>2532</v>
      </c>
    </row>
    <row r="14" spans="1:14" x14ac:dyDescent="0.2">
      <c r="B14" s="295">
        <v>41306</v>
      </c>
      <c r="C14" s="295"/>
      <c r="D14" s="295"/>
      <c r="E14" s="299">
        <v>1468</v>
      </c>
      <c r="F14" s="334"/>
      <c r="G14" s="301"/>
      <c r="H14" s="299">
        <v>22</v>
      </c>
      <c r="I14" s="335"/>
      <c r="J14" s="301"/>
      <c r="K14" s="336">
        <v>949</v>
      </c>
      <c r="L14" s="300">
        <f t="shared" si="0"/>
        <v>2439</v>
      </c>
    </row>
    <row r="15" spans="1:14" x14ac:dyDescent="0.2">
      <c r="B15" s="295">
        <v>41334</v>
      </c>
      <c r="C15" s="295"/>
      <c r="D15" s="295"/>
      <c r="E15" s="299">
        <v>1784</v>
      </c>
      <c r="F15" s="334"/>
      <c r="G15" s="301"/>
      <c r="H15" s="299">
        <v>16</v>
      </c>
      <c r="I15" s="335"/>
      <c r="J15" s="301"/>
      <c r="K15" s="336">
        <v>631</v>
      </c>
      <c r="L15" s="300">
        <f t="shared" si="0"/>
        <v>2431</v>
      </c>
    </row>
    <row r="16" spans="1:14" x14ac:dyDescent="0.2">
      <c r="B16" s="295">
        <v>41365</v>
      </c>
      <c r="C16" s="295"/>
      <c r="D16" s="295"/>
      <c r="E16" s="337">
        <v>1305</v>
      </c>
      <c r="F16" s="338"/>
      <c r="G16" s="25"/>
      <c r="H16" s="339">
        <v>44</v>
      </c>
      <c r="I16" s="340"/>
      <c r="J16" s="341"/>
      <c r="K16" s="342">
        <v>502</v>
      </c>
      <c r="L16" s="300">
        <f t="shared" si="0"/>
        <v>1851</v>
      </c>
    </row>
    <row r="17" spans="2:12" x14ac:dyDescent="0.2">
      <c r="B17" s="295">
        <v>41395</v>
      </c>
      <c r="C17" s="295"/>
      <c r="D17" s="295"/>
      <c r="E17" s="337">
        <v>1777</v>
      </c>
      <c r="F17" s="338"/>
      <c r="G17" s="25"/>
      <c r="H17" s="339">
        <v>10</v>
      </c>
      <c r="I17" s="340"/>
      <c r="J17" s="341"/>
      <c r="K17" s="342">
        <v>582</v>
      </c>
      <c r="L17" s="300">
        <f t="shared" si="0"/>
        <v>2369</v>
      </c>
    </row>
    <row r="18" spans="2:12" x14ac:dyDescent="0.2">
      <c r="B18" s="295">
        <v>41426</v>
      </c>
      <c r="C18" s="295"/>
      <c r="D18" s="295"/>
      <c r="E18" s="337">
        <v>1540</v>
      </c>
      <c r="F18" s="338"/>
      <c r="G18" s="25"/>
      <c r="H18" s="339">
        <v>16</v>
      </c>
      <c r="I18" s="340"/>
      <c r="J18" s="341"/>
      <c r="K18" s="342">
        <v>725</v>
      </c>
      <c r="L18" s="300">
        <f t="shared" si="0"/>
        <v>2281</v>
      </c>
    </row>
    <row r="19" spans="2:12" x14ac:dyDescent="0.2">
      <c r="B19" s="295">
        <v>41456</v>
      </c>
      <c r="C19" s="295"/>
      <c r="D19" s="295"/>
      <c r="E19" s="337">
        <v>1026</v>
      </c>
      <c r="F19" s="338"/>
      <c r="G19" s="25"/>
      <c r="H19" s="339">
        <v>10</v>
      </c>
      <c r="I19" s="340"/>
      <c r="J19" s="341"/>
      <c r="K19" s="342">
        <v>1261</v>
      </c>
      <c r="L19" s="300">
        <f t="shared" si="0"/>
        <v>2297</v>
      </c>
    </row>
    <row r="20" spans="2:12" x14ac:dyDescent="0.2">
      <c r="B20" s="295">
        <v>41487</v>
      </c>
      <c r="C20" s="295"/>
      <c r="D20" s="295"/>
      <c r="E20" s="337">
        <v>610</v>
      </c>
      <c r="F20" s="338"/>
      <c r="G20" s="25"/>
      <c r="H20" s="339">
        <v>14</v>
      </c>
      <c r="I20" s="340"/>
      <c r="J20" s="341"/>
      <c r="K20" s="342">
        <v>854</v>
      </c>
      <c r="L20" s="300">
        <f t="shared" si="0"/>
        <v>1478</v>
      </c>
    </row>
    <row r="21" spans="2:12" x14ac:dyDescent="0.2">
      <c r="B21" s="295">
        <v>41518</v>
      </c>
      <c r="C21" s="295"/>
      <c r="D21" s="295"/>
      <c r="E21" s="337">
        <v>816</v>
      </c>
      <c r="F21" s="338"/>
      <c r="G21" s="25"/>
      <c r="H21" s="339">
        <v>1</v>
      </c>
      <c r="I21" s="340"/>
      <c r="J21" s="341"/>
      <c r="K21" s="342">
        <v>493</v>
      </c>
      <c r="L21" s="300">
        <f t="shared" si="0"/>
        <v>1310</v>
      </c>
    </row>
    <row r="22" spans="2:12" x14ac:dyDescent="0.2">
      <c r="B22" s="295">
        <v>41548</v>
      </c>
      <c r="C22" s="295"/>
      <c r="D22" s="295"/>
      <c r="E22" s="337">
        <v>485</v>
      </c>
      <c r="F22" s="338"/>
      <c r="G22" s="25"/>
      <c r="H22" s="339">
        <v>2</v>
      </c>
      <c r="I22" s="340"/>
      <c r="J22" s="341"/>
      <c r="K22" s="342">
        <v>654</v>
      </c>
      <c r="L22" s="300">
        <f t="shared" si="0"/>
        <v>1141</v>
      </c>
    </row>
    <row r="23" spans="2:12" x14ac:dyDescent="0.2">
      <c r="B23" s="295">
        <v>41579</v>
      </c>
      <c r="C23" s="295"/>
      <c r="D23" s="295"/>
      <c r="E23" s="337">
        <v>480</v>
      </c>
      <c r="F23" s="338"/>
      <c r="G23" s="25"/>
      <c r="H23" s="339">
        <v>2</v>
      </c>
      <c r="I23" s="340"/>
      <c r="J23" s="341"/>
      <c r="K23" s="342">
        <v>443</v>
      </c>
      <c r="L23" s="300">
        <f t="shared" si="0"/>
        <v>925</v>
      </c>
    </row>
    <row r="24" spans="2:12" x14ac:dyDescent="0.2">
      <c r="B24" s="295">
        <v>41609</v>
      </c>
      <c r="C24" s="295"/>
      <c r="D24" s="295"/>
      <c r="E24" s="337">
        <v>1157</v>
      </c>
      <c r="F24" s="338"/>
      <c r="G24" s="25"/>
      <c r="H24" s="339">
        <v>6</v>
      </c>
      <c r="I24" s="340"/>
      <c r="J24" s="341"/>
      <c r="K24" s="342">
        <v>1108</v>
      </c>
      <c r="L24" s="300">
        <f t="shared" si="0"/>
        <v>2271</v>
      </c>
    </row>
    <row r="25" spans="2:12" x14ac:dyDescent="0.2">
      <c r="B25" s="333">
        <v>2013</v>
      </c>
      <c r="C25" s="310"/>
      <c r="D25" s="310"/>
      <c r="E25" s="343">
        <f>SUM(E13:E24)</f>
        <v>14041</v>
      </c>
      <c r="F25" s="344"/>
      <c r="G25" s="345"/>
      <c r="H25" s="343">
        <f t="shared" ref="H25:L25" si="1">SUM(H13:H24)</f>
        <v>158</v>
      </c>
      <c r="I25" s="346"/>
      <c r="J25" s="345"/>
      <c r="K25" s="347">
        <f t="shared" si="1"/>
        <v>9126</v>
      </c>
      <c r="L25" s="348">
        <f t="shared" si="1"/>
        <v>23325</v>
      </c>
    </row>
    <row r="26" spans="2:12" x14ac:dyDescent="0.2">
      <c r="B26" s="295">
        <v>41640</v>
      </c>
      <c r="C26" s="295"/>
      <c r="D26" s="295"/>
      <c r="E26" s="337">
        <v>1358</v>
      </c>
      <c r="F26" s="338"/>
      <c r="G26" s="25"/>
      <c r="H26" s="349">
        <v>5</v>
      </c>
      <c r="I26" s="350"/>
      <c r="J26" s="27"/>
      <c r="K26" s="342">
        <v>1261</v>
      </c>
      <c r="L26" s="300">
        <f t="shared" ref="L26:L32" si="2">E26+H26+K26</f>
        <v>2624</v>
      </c>
    </row>
    <row r="27" spans="2:12" x14ac:dyDescent="0.2">
      <c r="B27" s="295">
        <v>41671</v>
      </c>
      <c r="C27" s="295"/>
      <c r="D27" s="295"/>
      <c r="E27" s="337">
        <v>746</v>
      </c>
      <c r="F27" s="338"/>
      <c r="G27" s="25"/>
      <c r="H27" s="349">
        <v>4</v>
      </c>
      <c r="I27" s="350"/>
      <c r="J27" s="27"/>
      <c r="K27" s="342">
        <v>848</v>
      </c>
      <c r="L27" s="300">
        <f t="shared" si="2"/>
        <v>1598</v>
      </c>
    </row>
    <row r="28" spans="2:12" x14ac:dyDescent="0.2">
      <c r="B28" s="351">
        <v>41699</v>
      </c>
      <c r="C28" s="351"/>
      <c r="D28" s="351"/>
      <c r="E28" s="337">
        <v>1052</v>
      </c>
      <c r="F28" s="338"/>
      <c r="G28" s="25"/>
      <c r="H28" s="349">
        <v>10</v>
      </c>
      <c r="I28" s="350"/>
      <c r="J28" s="27"/>
      <c r="K28" s="342">
        <v>852</v>
      </c>
      <c r="L28" s="300">
        <f t="shared" si="2"/>
        <v>1914</v>
      </c>
    </row>
    <row r="29" spans="2:12" x14ac:dyDescent="0.2">
      <c r="B29" s="351">
        <v>41730</v>
      </c>
      <c r="C29" s="351"/>
      <c r="D29" s="351"/>
      <c r="E29" s="337">
        <v>549</v>
      </c>
      <c r="F29" s="338"/>
      <c r="G29" s="25"/>
      <c r="H29" s="349">
        <v>4</v>
      </c>
      <c r="I29" s="350"/>
      <c r="J29" s="27"/>
      <c r="K29" s="342">
        <v>512</v>
      </c>
      <c r="L29" s="300">
        <f t="shared" si="2"/>
        <v>1065</v>
      </c>
    </row>
    <row r="30" spans="2:12" x14ac:dyDescent="0.2">
      <c r="B30" s="351">
        <v>41760</v>
      </c>
      <c r="C30" s="351"/>
      <c r="D30" s="351"/>
      <c r="E30" s="337">
        <v>773</v>
      </c>
      <c r="F30" s="338"/>
      <c r="G30" s="25"/>
      <c r="H30" s="349">
        <v>9</v>
      </c>
      <c r="I30" s="350"/>
      <c r="J30" s="27"/>
      <c r="K30" s="342">
        <v>1137</v>
      </c>
      <c r="L30" s="300">
        <f t="shared" si="2"/>
        <v>1919</v>
      </c>
    </row>
    <row r="31" spans="2:12" x14ac:dyDescent="0.2">
      <c r="B31" s="351">
        <v>41791</v>
      </c>
      <c r="C31" s="351"/>
      <c r="D31" s="351"/>
      <c r="E31" s="337">
        <v>660</v>
      </c>
      <c r="F31" s="338"/>
      <c r="G31" s="25"/>
      <c r="H31" s="349">
        <v>15</v>
      </c>
      <c r="I31" s="350"/>
      <c r="J31" s="27"/>
      <c r="K31" s="342">
        <v>905</v>
      </c>
      <c r="L31" s="300">
        <f t="shared" si="2"/>
        <v>1580</v>
      </c>
    </row>
    <row r="32" spans="2:12" x14ac:dyDescent="0.2">
      <c r="B32" s="351">
        <v>41821</v>
      </c>
      <c r="C32" s="351"/>
      <c r="D32" s="351"/>
      <c r="E32" s="337">
        <v>881</v>
      </c>
      <c r="F32" s="338"/>
      <c r="G32" s="25"/>
      <c r="H32" s="349">
        <v>15</v>
      </c>
      <c r="I32" s="350"/>
      <c r="J32" s="27"/>
      <c r="K32" s="342">
        <v>646</v>
      </c>
      <c r="L32" s="300">
        <f t="shared" si="2"/>
        <v>1542</v>
      </c>
    </row>
    <row r="33" spans="2:12" x14ac:dyDescent="0.2">
      <c r="B33" s="295">
        <v>41852</v>
      </c>
      <c r="C33" s="295"/>
      <c r="D33" s="295"/>
      <c r="E33" s="337">
        <v>825</v>
      </c>
      <c r="F33" s="338"/>
      <c r="G33" s="25"/>
      <c r="H33" s="349">
        <v>28</v>
      </c>
      <c r="I33" s="350"/>
      <c r="J33" s="27"/>
      <c r="K33" s="342">
        <v>753</v>
      </c>
      <c r="L33" s="300">
        <f>E33+H33+K33</f>
        <v>1606</v>
      </c>
    </row>
    <row r="34" spans="2:12" x14ac:dyDescent="0.2">
      <c r="B34" s="295">
        <v>41883</v>
      </c>
      <c r="C34" s="295"/>
      <c r="D34" s="295"/>
      <c r="E34" s="349">
        <v>1489</v>
      </c>
      <c r="F34" s="352"/>
      <c r="G34" s="27"/>
      <c r="H34" s="349">
        <v>41</v>
      </c>
      <c r="I34" s="350"/>
      <c r="J34" s="27"/>
      <c r="K34" s="342">
        <v>1146</v>
      </c>
      <c r="L34" s="29">
        <f>E34+H34+K34</f>
        <v>2676</v>
      </c>
    </row>
    <row r="35" spans="2:12" x14ac:dyDescent="0.2">
      <c r="B35" s="317">
        <v>41913</v>
      </c>
      <c r="C35" s="317"/>
      <c r="D35" s="317"/>
      <c r="E35" s="349">
        <v>1667</v>
      </c>
      <c r="F35" s="352"/>
      <c r="G35" s="27"/>
      <c r="H35" s="349">
        <v>132</v>
      </c>
      <c r="I35" s="350"/>
      <c r="J35" s="27"/>
      <c r="K35" s="342">
        <v>827</v>
      </c>
      <c r="L35" s="29">
        <f>E35+H35+K35</f>
        <v>2626</v>
      </c>
    </row>
    <row r="36" spans="2:12" x14ac:dyDescent="0.2">
      <c r="B36" s="317">
        <v>41944</v>
      </c>
      <c r="C36" s="317"/>
      <c r="D36" s="317"/>
      <c r="E36" s="349">
        <v>1332</v>
      </c>
      <c r="F36" s="352"/>
      <c r="G36" s="27"/>
      <c r="H36" s="349">
        <v>22</v>
      </c>
      <c r="I36" s="350"/>
      <c r="J36" s="27"/>
      <c r="K36" s="342">
        <v>1068</v>
      </c>
      <c r="L36" s="29">
        <f>E36+H36+K36</f>
        <v>2422</v>
      </c>
    </row>
    <row r="37" spans="2:12" x14ac:dyDescent="0.2">
      <c r="B37" s="317">
        <v>41974</v>
      </c>
      <c r="C37" s="317"/>
      <c r="D37" s="317"/>
      <c r="E37" s="349">
        <v>500</v>
      </c>
      <c r="F37" s="352"/>
      <c r="G37" s="27"/>
      <c r="H37" s="349">
        <v>14</v>
      </c>
      <c r="I37" s="350"/>
      <c r="J37" s="27"/>
      <c r="K37" s="342">
        <v>835</v>
      </c>
      <c r="L37" s="29">
        <f>E37+H37+K37</f>
        <v>1349</v>
      </c>
    </row>
    <row r="38" spans="2:12" x14ac:dyDescent="0.2">
      <c r="B38" s="333">
        <v>2014</v>
      </c>
      <c r="C38" s="310"/>
      <c r="D38" s="310"/>
      <c r="E38" s="353">
        <f>SUM(E26:E37)</f>
        <v>11832</v>
      </c>
      <c r="F38" s="354"/>
      <c r="G38" s="89"/>
      <c r="H38" s="353">
        <f t="shared" ref="H38:L38" si="3">SUM(H26:H37)</f>
        <v>299</v>
      </c>
      <c r="I38" s="355"/>
      <c r="J38" s="89"/>
      <c r="K38" s="356">
        <f t="shared" si="3"/>
        <v>10790</v>
      </c>
      <c r="L38" s="88">
        <f t="shared" si="3"/>
        <v>22921</v>
      </c>
    </row>
    <row r="39" spans="2:12" x14ac:dyDescent="0.2">
      <c r="B39" s="317">
        <v>42005</v>
      </c>
      <c r="C39" s="317"/>
      <c r="D39" s="317"/>
      <c r="E39" s="349">
        <v>38</v>
      </c>
      <c r="F39" s="352"/>
      <c r="G39" s="27"/>
      <c r="H39" s="349">
        <v>896</v>
      </c>
      <c r="I39" s="350"/>
      <c r="J39" s="27"/>
      <c r="K39" s="342">
        <v>1448</v>
      </c>
      <c r="L39" s="29">
        <f t="shared" ref="L39:L50" si="4">E39+H39+K39</f>
        <v>2382</v>
      </c>
    </row>
    <row r="40" spans="2:12" x14ac:dyDescent="0.2">
      <c r="B40" s="317">
        <v>42036</v>
      </c>
      <c r="C40" s="317"/>
      <c r="D40" s="317"/>
      <c r="E40" s="349">
        <v>1411</v>
      </c>
      <c r="F40" s="352"/>
      <c r="G40" s="27"/>
      <c r="H40" s="349">
        <v>90</v>
      </c>
      <c r="I40" s="350"/>
      <c r="J40" s="27"/>
      <c r="K40" s="342">
        <v>2461</v>
      </c>
      <c r="L40" s="29">
        <f t="shared" si="4"/>
        <v>3962</v>
      </c>
    </row>
    <row r="41" spans="2:12" x14ac:dyDescent="0.2">
      <c r="B41" s="317">
        <v>42064</v>
      </c>
      <c r="C41" s="317"/>
      <c r="D41" s="317"/>
      <c r="E41" s="349">
        <v>1147</v>
      </c>
      <c r="F41" s="352"/>
      <c r="G41" s="27"/>
      <c r="H41" s="349">
        <v>78</v>
      </c>
      <c r="I41" s="350"/>
      <c r="J41" s="27"/>
      <c r="K41" s="342">
        <v>1427</v>
      </c>
      <c r="L41" s="29">
        <f t="shared" si="4"/>
        <v>2652</v>
      </c>
    </row>
    <row r="42" spans="2:12" x14ac:dyDescent="0.2">
      <c r="B42" s="317">
        <v>42095</v>
      </c>
      <c r="C42" s="317"/>
      <c r="D42" s="317"/>
      <c r="E42" s="349">
        <v>1650</v>
      </c>
      <c r="F42" s="352"/>
      <c r="G42" s="27"/>
      <c r="H42" s="349">
        <v>172</v>
      </c>
      <c r="I42" s="350"/>
      <c r="J42" s="27"/>
      <c r="K42" s="342">
        <v>1480</v>
      </c>
      <c r="L42" s="29">
        <f t="shared" si="4"/>
        <v>3302</v>
      </c>
    </row>
    <row r="43" spans="2:12" x14ac:dyDescent="0.2">
      <c r="B43" s="317">
        <v>42125</v>
      </c>
      <c r="C43" s="317"/>
      <c r="D43" s="317"/>
      <c r="E43" s="349">
        <v>1272</v>
      </c>
      <c r="F43" s="352"/>
      <c r="G43" s="27"/>
      <c r="H43" s="349">
        <v>123</v>
      </c>
      <c r="I43" s="350"/>
      <c r="J43" s="27"/>
      <c r="K43" s="342">
        <v>169</v>
      </c>
      <c r="L43" s="29">
        <f t="shared" si="4"/>
        <v>1564</v>
      </c>
    </row>
    <row r="44" spans="2:12" x14ac:dyDescent="0.2">
      <c r="B44" s="317">
        <v>42156</v>
      </c>
      <c r="C44" s="317"/>
      <c r="D44" s="317"/>
      <c r="E44" s="349">
        <v>1877</v>
      </c>
      <c r="F44" s="352"/>
      <c r="G44" s="27"/>
      <c r="H44" s="349">
        <v>135</v>
      </c>
      <c r="I44" s="350"/>
      <c r="J44" s="27"/>
      <c r="K44" s="342">
        <v>447</v>
      </c>
      <c r="L44" s="29">
        <f t="shared" si="4"/>
        <v>2459</v>
      </c>
    </row>
    <row r="45" spans="2:12" x14ac:dyDescent="0.2">
      <c r="B45" s="317">
        <v>42186</v>
      </c>
      <c r="C45" s="317"/>
      <c r="D45" s="317"/>
      <c r="E45" s="349">
        <v>1030</v>
      </c>
      <c r="F45" s="352"/>
      <c r="G45" s="27"/>
      <c r="H45" s="349">
        <v>110</v>
      </c>
      <c r="I45" s="350"/>
      <c r="J45" s="27"/>
      <c r="K45" s="342">
        <v>167</v>
      </c>
      <c r="L45" s="29">
        <f t="shared" si="4"/>
        <v>1307</v>
      </c>
    </row>
    <row r="46" spans="2:12" x14ac:dyDescent="0.2">
      <c r="B46" s="317">
        <v>42217</v>
      </c>
      <c r="C46" s="317"/>
      <c r="D46" s="317"/>
      <c r="E46" s="349">
        <v>1674</v>
      </c>
      <c r="F46" s="352"/>
      <c r="G46" s="27"/>
      <c r="H46" s="349">
        <v>113</v>
      </c>
      <c r="I46" s="350"/>
      <c r="J46" s="27"/>
      <c r="K46" s="342">
        <v>218</v>
      </c>
      <c r="L46" s="29">
        <f t="shared" si="4"/>
        <v>2005</v>
      </c>
    </row>
    <row r="47" spans="2:12" x14ac:dyDescent="0.2">
      <c r="B47" s="317">
        <v>42248</v>
      </c>
      <c r="C47" s="317"/>
      <c r="D47" s="317"/>
      <c r="E47" s="349">
        <v>1313</v>
      </c>
      <c r="F47" s="352"/>
      <c r="G47" s="27"/>
      <c r="H47" s="349">
        <v>136</v>
      </c>
      <c r="I47" s="350"/>
      <c r="J47" s="27"/>
      <c r="K47" s="342">
        <v>156</v>
      </c>
      <c r="L47" s="29">
        <f t="shared" si="4"/>
        <v>1605</v>
      </c>
    </row>
    <row r="48" spans="2:12" x14ac:dyDescent="0.2">
      <c r="B48" s="317">
        <v>42278</v>
      </c>
      <c r="C48" s="317"/>
      <c r="D48" s="317"/>
      <c r="E48" s="349">
        <v>5045</v>
      </c>
      <c r="F48" s="352"/>
      <c r="G48" s="27"/>
      <c r="H48" s="349">
        <v>104</v>
      </c>
      <c r="I48" s="350"/>
      <c r="J48" s="27"/>
      <c r="K48" s="342">
        <v>21</v>
      </c>
      <c r="L48" s="29">
        <f t="shared" si="4"/>
        <v>5170</v>
      </c>
    </row>
    <row r="49" spans="2:12" x14ac:dyDescent="0.2">
      <c r="B49" s="317">
        <v>42309</v>
      </c>
      <c r="C49" s="317"/>
      <c r="D49" s="317"/>
      <c r="E49" s="349">
        <v>1924</v>
      </c>
      <c r="F49" s="352"/>
      <c r="G49" s="27"/>
      <c r="H49" s="349">
        <v>764</v>
      </c>
      <c r="I49" s="350"/>
      <c r="J49" s="27"/>
      <c r="K49" s="342">
        <v>49</v>
      </c>
      <c r="L49" s="29">
        <f t="shared" si="4"/>
        <v>2737</v>
      </c>
    </row>
    <row r="50" spans="2:12" x14ac:dyDescent="0.2">
      <c r="B50" s="317">
        <v>42339</v>
      </c>
      <c r="C50" s="317"/>
      <c r="D50" s="317"/>
      <c r="E50" s="349">
        <v>1346</v>
      </c>
      <c r="F50" s="352"/>
      <c r="G50" s="27"/>
      <c r="H50" s="349">
        <v>239</v>
      </c>
      <c r="I50" s="350"/>
      <c r="J50" s="27"/>
      <c r="K50" s="342">
        <v>217</v>
      </c>
      <c r="L50" s="29">
        <f t="shared" si="4"/>
        <v>1802</v>
      </c>
    </row>
    <row r="51" spans="2:12" x14ac:dyDescent="0.2">
      <c r="B51" s="333">
        <v>2015</v>
      </c>
      <c r="C51" s="357"/>
      <c r="D51" s="357"/>
      <c r="E51" s="327">
        <f>SUM(E39:E50)</f>
        <v>19727</v>
      </c>
      <c r="F51" s="328"/>
      <c r="G51" s="329"/>
      <c r="H51" s="327">
        <f t="shared" ref="H51:K51" si="5">SUM(H39:H50)</f>
        <v>2960</v>
      </c>
      <c r="I51" s="330"/>
      <c r="J51" s="329"/>
      <c r="K51" s="331">
        <f t="shared" si="5"/>
        <v>8260</v>
      </c>
      <c r="L51" s="332">
        <f>SUM(L39:L50)</f>
        <v>30947</v>
      </c>
    </row>
    <row r="52" spans="2:12" x14ac:dyDescent="0.2">
      <c r="B52" s="317">
        <v>42370</v>
      </c>
      <c r="C52" s="317"/>
      <c r="D52" s="317"/>
      <c r="E52" s="349">
        <v>3773</v>
      </c>
      <c r="F52" s="352"/>
      <c r="G52" s="27"/>
      <c r="H52" s="349">
        <v>149</v>
      </c>
      <c r="I52" s="350"/>
      <c r="J52" s="27"/>
      <c r="K52" s="342">
        <v>57</v>
      </c>
      <c r="L52" s="29">
        <f t="shared" ref="L52:L76" si="6">E52+H52+K52</f>
        <v>3979</v>
      </c>
    </row>
    <row r="53" spans="2:12" x14ac:dyDescent="0.2">
      <c r="B53" s="317">
        <v>42401</v>
      </c>
      <c r="C53" s="317"/>
      <c r="D53" s="317"/>
      <c r="E53" s="349">
        <v>4253</v>
      </c>
      <c r="F53" s="352"/>
      <c r="G53" s="27"/>
      <c r="H53" s="349">
        <v>113</v>
      </c>
      <c r="I53" s="350"/>
      <c r="J53" s="27"/>
      <c r="K53" s="342">
        <v>0</v>
      </c>
      <c r="L53" s="29">
        <f t="shared" si="6"/>
        <v>4366</v>
      </c>
    </row>
    <row r="54" spans="2:12" x14ac:dyDescent="0.2">
      <c r="B54" s="317">
        <v>42430</v>
      </c>
      <c r="C54" s="317"/>
      <c r="D54" s="317"/>
      <c r="E54" s="349">
        <v>2016</v>
      </c>
      <c r="F54" s="352"/>
      <c r="G54" s="27"/>
      <c r="H54" s="349">
        <v>25</v>
      </c>
      <c r="I54" s="350"/>
      <c r="J54" s="27"/>
      <c r="K54" s="342">
        <v>15</v>
      </c>
      <c r="L54" s="29">
        <f t="shared" si="6"/>
        <v>2056</v>
      </c>
    </row>
    <row r="55" spans="2:12" x14ac:dyDescent="0.2">
      <c r="B55" s="317">
        <v>42461</v>
      </c>
      <c r="C55" s="317"/>
      <c r="D55" s="317"/>
      <c r="E55" s="349">
        <v>2405</v>
      </c>
      <c r="F55" s="352"/>
      <c r="G55" s="27"/>
      <c r="H55" s="349">
        <v>33</v>
      </c>
      <c r="I55" s="350"/>
      <c r="J55" s="27"/>
      <c r="K55" s="342">
        <v>16</v>
      </c>
      <c r="L55" s="29">
        <f t="shared" si="6"/>
        <v>2454</v>
      </c>
    </row>
    <row r="56" spans="2:12" x14ac:dyDescent="0.2">
      <c r="B56" s="317">
        <v>42491</v>
      </c>
      <c r="C56" s="27">
        <v>996</v>
      </c>
      <c r="D56" s="27">
        <v>817</v>
      </c>
      <c r="E56" s="342">
        <f t="shared" ref="E56:E76" si="7">C56+D56</f>
        <v>1813</v>
      </c>
      <c r="F56" s="352">
        <v>17</v>
      </c>
      <c r="G56" s="27">
        <v>17</v>
      </c>
      <c r="H56" s="349">
        <f t="shared" ref="H56:H76" si="8">F56+G56</f>
        <v>34</v>
      </c>
      <c r="I56" s="350">
        <v>8</v>
      </c>
      <c r="J56" s="27">
        <v>0</v>
      </c>
      <c r="K56" s="342">
        <f t="shared" ref="K56:K76" si="9">I56+J56</f>
        <v>8</v>
      </c>
      <c r="L56" s="29">
        <f t="shared" si="6"/>
        <v>1855</v>
      </c>
    </row>
    <row r="57" spans="2:12" x14ac:dyDescent="0.2">
      <c r="B57" s="317">
        <v>42522</v>
      </c>
      <c r="C57" s="27">
        <v>957</v>
      </c>
      <c r="D57" s="27">
        <v>898</v>
      </c>
      <c r="E57" s="342">
        <f t="shared" si="7"/>
        <v>1855</v>
      </c>
      <c r="F57" s="352">
        <v>15</v>
      </c>
      <c r="G57" s="27">
        <v>21</v>
      </c>
      <c r="H57" s="349">
        <f t="shared" si="8"/>
        <v>36</v>
      </c>
      <c r="I57" s="350">
        <v>11</v>
      </c>
      <c r="J57" s="27">
        <v>5</v>
      </c>
      <c r="K57" s="342">
        <f t="shared" si="9"/>
        <v>16</v>
      </c>
      <c r="L57" s="29">
        <f t="shared" si="6"/>
        <v>1907</v>
      </c>
    </row>
    <row r="58" spans="2:12" x14ac:dyDescent="0.2">
      <c r="B58" s="317">
        <v>42552</v>
      </c>
      <c r="C58" s="27">
        <v>977</v>
      </c>
      <c r="D58" s="27">
        <v>835</v>
      </c>
      <c r="E58" s="342">
        <f t="shared" si="7"/>
        <v>1812</v>
      </c>
      <c r="F58" s="352">
        <v>24</v>
      </c>
      <c r="G58" s="27">
        <v>24</v>
      </c>
      <c r="H58" s="349">
        <f t="shared" si="8"/>
        <v>48</v>
      </c>
      <c r="I58" s="350">
        <v>10</v>
      </c>
      <c r="J58" s="27">
        <v>13</v>
      </c>
      <c r="K58" s="342">
        <f t="shared" si="9"/>
        <v>23</v>
      </c>
      <c r="L58" s="29">
        <f t="shared" si="6"/>
        <v>1883</v>
      </c>
    </row>
    <row r="59" spans="2:12" x14ac:dyDescent="0.2">
      <c r="B59" s="317">
        <v>42583</v>
      </c>
      <c r="C59" s="27">
        <v>2266</v>
      </c>
      <c r="D59" s="27">
        <v>1640</v>
      </c>
      <c r="E59" s="342">
        <f t="shared" si="7"/>
        <v>3906</v>
      </c>
      <c r="F59" s="352">
        <v>90</v>
      </c>
      <c r="G59" s="27">
        <v>73</v>
      </c>
      <c r="H59" s="349">
        <f t="shared" si="8"/>
        <v>163</v>
      </c>
      <c r="I59" s="350">
        <v>19</v>
      </c>
      <c r="J59" s="27">
        <v>15</v>
      </c>
      <c r="K59" s="342">
        <f t="shared" si="9"/>
        <v>34</v>
      </c>
      <c r="L59" s="29">
        <f t="shared" si="6"/>
        <v>4103</v>
      </c>
    </row>
    <row r="60" spans="2:12" x14ac:dyDescent="0.2">
      <c r="B60" s="317">
        <v>42614</v>
      </c>
      <c r="C60" s="27">
        <v>948</v>
      </c>
      <c r="D60" s="27">
        <v>779</v>
      </c>
      <c r="E60" s="342">
        <f t="shared" si="7"/>
        <v>1727</v>
      </c>
      <c r="F60" s="352">
        <v>42</v>
      </c>
      <c r="G60" s="27">
        <v>41</v>
      </c>
      <c r="H60" s="349">
        <f t="shared" si="8"/>
        <v>83</v>
      </c>
      <c r="I60" s="350">
        <v>3</v>
      </c>
      <c r="J60" s="27">
        <v>0</v>
      </c>
      <c r="K60" s="342">
        <f t="shared" si="9"/>
        <v>3</v>
      </c>
      <c r="L60" s="29">
        <f t="shared" si="6"/>
        <v>1813</v>
      </c>
    </row>
    <row r="61" spans="2:12" x14ac:dyDescent="0.2">
      <c r="B61" s="317">
        <v>42644</v>
      </c>
      <c r="C61" s="27">
        <v>770</v>
      </c>
      <c r="D61" s="27">
        <v>832</v>
      </c>
      <c r="E61" s="342">
        <f t="shared" si="7"/>
        <v>1602</v>
      </c>
      <c r="F61" s="352">
        <v>13</v>
      </c>
      <c r="G61" s="27">
        <v>16</v>
      </c>
      <c r="H61" s="349">
        <f t="shared" si="8"/>
        <v>29</v>
      </c>
      <c r="I61" s="350">
        <v>0</v>
      </c>
      <c r="J61" s="27">
        <v>0</v>
      </c>
      <c r="K61" s="342">
        <f t="shared" si="9"/>
        <v>0</v>
      </c>
      <c r="L61" s="29">
        <f t="shared" si="6"/>
        <v>1631</v>
      </c>
    </row>
    <row r="62" spans="2:12" x14ac:dyDescent="0.2">
      <c r="B62" s="317">
        <v>42675</v>
      </c>
      <c r="C62" s="27">
        <v>484</v>
      </c>
      <c r="D62" s="27">
        <v>317</v>
      </c>
      <c r="E62" s="342">
        <f t="shared" si="7"/>
        <v>801</v>
      </c>
      <c r="F62" s="352">
        <v>12</v>
      </c>
      <c r="G62" s="27">
        <v>9</v>
      </c>
      <c r="H62" s="349">
        <f t="shared" si="8"/>
        <v>21</v>
      </c>
      <c r="I62" s="350">
        <v>0</v>
      </c>
      <c r="J62" s="27">
        <v>0</v>
      </c>
      <c r="K62" s="342">
        <f t="shared" si="9"/>
        <v>0</v>
      </c>
      <c r="L62" s="29">
        <f t="shared" si="6"/>
        <v>822</v>
      </c>
    </row>
    <row r="63" spans="2:12" x14ac:dyDescent="0.2">
      <c r="B63" s="317">
        <v>42705</v>
      </c>
      <c r="C63" s="27">
        <v>1057</v>
      </c>
      <c r="D63" s="27">
        <v>797</v>
      </c>
      <c r="E63" s="342">
        <f t="shared" si="7"/>
        <v>1854</v>
      </c>
      <c r="F63" s="352">
        <v>156</v>
      </c>
      <c r="G63" s="27">
        <v>126</v>
      </c>
      <c r="H63" s="349">
        <f t="shared" si="8"/>
        <v>282</v>
      </c>
      <c r="I63" s="350">
        <v>6</v>
      </c>
      <c r="J63" s="27">
        <v>0</v>
      </c>
      <c r="K63" s="342">
        <f t="shared" si="9"/>
        <v>6</v>
      </c>
      <c r="L63" s="29">
        <f t="shared" si="6"/>
        <v>2142</v>
      </c>
    </row>
    <row r="64" spans="2:12" x14ac:dyDescent="0.2">
      <c r="B64" s="333">
        <v>2016</v>
      </c>
      <c r="C64" s="27"/>
      <c r="D64" s="27"/>
      <c r="E64" s="358">
        <f>SUM(E52:E63)</f>
        <v>27817</v>
      </c>
      <c r="F64" s="359"/>
      <c r="G64" s="90"/>
      <c r="H64" s="358">
        <f>SUM(H52:H63)</f>
        <v>1016</v>
      </c>
      <c r="I64" s="360"/>
      <c r="J64" s="90"/>
      <c r="K64" s="358">
        <f>SUM(K52:K63)</f>
        <v>178</v>
      </c>
      <c r="L64" s="91">
        <f>SUM(L52:L63)</f>
        <v>29011</v>
      </c>
    </row>
    <row r="65" spans="2:12" x14ac:dyDescent="0.2">
      <c r="B65" s="317">
        <v>42736</v>
      </c>
      <c r="C65" s="27">
        <v>1709</v>
      </c>
      <c r="D65" s="27">
        <v>1188</v>
      </c>
      <c r="E65" s="342">
        <f t="shared" si="7"/>
        <v>2897</v>
      </c>
      <c r="F65" s="352">
        <v>87</v>
      </c>
      <c r="G65" s="27">
        <v>62</v>
      </c>
      <c r="H65" s="349">
        <f t="shared" si="8"/>
        <v>149</v>
      </c>
      <c r="I65" s="350">
        <v>21</v>
      </c>
      <c r="J65" s="27">
        <v>22</v>
      </c>
      <c r="K65" s="342">
        <f t="shared" si="9"/>
        <v>43</v>
      </c>
      <c r="L65" s="29">
        <f t="shared" si="6"/>
        <v>3089</v>
      </c>
    </row>
    <row r="66" spans="2:12" x14ac:dyDescent="0.2">
      <c r="B66" s="317">
        <v>42767</v>
      </c>
      <c r="C66" s="27">
        <v>1599</v>
      </c>
      <c r="D66" s="27">
        <v>1237</v>
      </c>
      <c r="E66" s="342">
        <f t="shared" si="7"/>
        <v>2836</v>
      </c>
      <c r="F66" s="352">
        <v>35</v>
      </c>
      <c r="G66" s="27">
        <v>42</v>
      </c>
      <c r="H66" s="349">
        <f t="shared" si="8"/>
        <v>77</v>
      </c>
      <c r="I66" s="350">
        <v>11</v>
      </c>
      <c r="J66" s="27">
        <v>10</v>
      </c>
      <c r="K66" s="342">
        <f t="shared" si="9"/>
        <v>21</v>
      </c>
      <c r="L66" s="29">
        <f t="shared" si="6"/>
        <v>2934</v>
      </c>
    </row>
    <row r="67" spans="2:12" x14ac:dyDescent="0.2">
      <c r="B67" s="317">
        <v>42795</v>
      </c>
      <c r="C67" s="27">
        <v>1281</v>
      </c>
      <c r="D67" s="27">
        <v>949</v>
      </c>
      <c r="E67" s="342">
        <f t="shared" si="7"/>
        <v>2230</v>
      </c>
      <c r="F67" s="352">
        <v>63</v>
      </c>
      <c r="G67" s="27">
        <v>47</v>
      </c>
      <c r="H67" s="342">
        <f t="shared" si="8"/>
        <v>110</v>
      </c>
      <c r="I67" s="350">
        <v>18</v>
      </c>
      <c r="J67" s="27">
        <v>10</v>
      </c>
      <c r="K67" s="342">
        <f t="shared" si="9"/>
        <v>28</v>
      </c>
      <c r="L67" s="29">
        <f t="shared" si="6"/>
        <v>2368</v>
      </c>
    </row>
    <row r="68" spans="2:12" x14ac:dyDescent="0.2">
      <c r="B68" s="317">
        <v>42826</v>
      </c>
      <c r="C68" s="27">
        <v>694</v>
      </c>
      <c r="D68" s="27">
        <v>578</v>
      </c>
      <c r="E68" s="342">
        <f t="shared" si="7"/>
        <v>1272</v>
      </c>
      <c r="F68" s="352">
        <v>16</v>
      </c>
      <c r="G68" s="27">
        <v>19</v>
      </c>
      <c r="H68" s="342">
        <f t="shared" si="8"/>
        <v>35</v>
      </c>
      <c r="I68" s="350">
        <v>8</v>
      </c>
      <c r="J68" s="27">
        <v>7</v>
      </c>
      <c r="K68" s="342">
        <f t="shared" si="9"/>
        <v>15</v>
      </c>
      <c r="L68" s="29">
        <f t="shared" si="6"/>
        <v>1322</v>
      </c>
    </row>
    <row r="69" spans="2:12" x14ac:dyDescent="0.2">
      <c r="B69" s="317">
        <v>42856</v>
      </c>
      <c r="C69" s="27">
        <v>698</v>
      </c>
      <c r="D69" s="27">
        <v>493</v>
      </c>
      <c r="E69" s="342">
        <f t="shared" si="7"/>
        <v>1191</v>
      </c>
      <c r="F69" s="352">
        <v>13</v>
      </c>
      <c r="G69" s="27">
        <v>3</v>
      </c>
      <c r="H69" s="342">
        <f t="shared" si="8"/>
        <v>16</v>
      </c>
      <c r="I69" s="350">
        <v>45</v>
      </c>
      <c r="J69" s="27">
        <v>41</v>
      </c>
      <c r="K69" s="342">
        <f t="shared" si="9"/>
        <v>86</v>
      </c>
      <c r="L69" s="29">
        <f t="shared" si="6"/>
        <v>1293</v>
      </c>
    </row>
    <row r="70" spans="2:12" x14ac:dyDescent="0.2">
      <c r="B70" s="317">
        <v>42887</v>
      </c>
      <c r="C70" s="27">
        <v>891</v>
      </c>
      <c r="D70" s="27">
        <v>581</v>
      </c>
      <c r="E70" s="342">
        <f t="shared" si="7"/>
        <v>1472</v>
      </c>
      <c r="F70" s="352">
        <v>18</v>
      </c>
      <c r="G70" s="27">
        <v>18</v>
      </c>
      <c r="H70" s="342">
        <f t="shared" si="8"/>
        <v>36</v>
      </c>
      <c r="I70" s="350">
        <v>10</v>
      </c>
      <c r="J70" s="27">
        <v>12</v>
      </c>
      <c r="K70" s="342">
        <f t="shared" si="9"/>
        <v>22</v>
      </c>
      <c r="L70" s="29">
        <f t="shared" si="6"/>
        <v>1530</v>
      </c>
    </row>
    <row r="71" spans="2:12" x14ac:dyDescent="0.2">
      <c r="B71" s="317">
        <v>42917</v>
      </c>
      <c r="C71" s="27">
        <v>857</v>
      </c>
      <c r="D71" s="27">
        <v>571</v>
      </c>
      <c r="E71" s="342">
        <f t="shared" si="7"/>
        <v>1428</v>
      </c>
      <c r="F71" s="352">
        <v>15</v>
      </c>
      <c r="G71" s="27">
        <v>14</v>
      </c>
      <c r="H71" s="342">
        <f t="shared" si="8"/>
        <v>29</v>
      </c>
      <c r="I71" s="350">
        <v>84</v>
      </c>
      <c r="J71" s="27">
        <v>54</v>
      </c>
      <c r="K71" s="342">
        <f t="shared" si="9"/>
        <v>138</v>
      </c>
      <c r="L71" s="29">
        <f t="shared" si="6"/>
        <v>1595</v>
      </c>
    </row>
    <row r="72" spans="2:12" x14ac:dyDescent="0.2">
      <c r="B72" s="317">
        <v>42948</v>
      </c>
      <c r="C72" s="27">
        <v>697</v>
      </c>
      <c r="D72" s="27">
        <v>460</v>
      </c>
      <c r="E72" s="342">
        <f t="shared" si="7"/>
        <v>1157</v>
      </c>
      <c r="F72" s="352">
        <v>11</v>
      </c>
      <c r="G72" s="27">
        <v>9</v>
      </c>
      <c r="H72" s="342">
        <f t="shared" si="8"/>
        <v>20</v>
      </c>
      <c r="I72" s="350">
        <v>43</v>
      </c>
      <c r="J72" s="27">
        <v>34</v>
      </c>
      <c r="K72" s="342">
        <f t="shared" si="9"/>
        <v>77</v>
      </c>
      <c r="L72" s="29">
        <f t="shared" si="6"/>
        <v>1254</v>
      </c>
    </row>
    <row r="73" spans="2:12" x14ac:dyDescent="0.2">
      <c r="B73" s="317">
        <v>42979</v>
      </c>
      <c r="C73" s="27">
        <v>850</v>
      </c>
      <c r="D73" s="27">
        <v>547</v>
      </c>
      <c r="E73" s="342">
        <f t="shared" si="7"/>
        <v>1397</v>
      </c>
      <c r="F73" s="352">
        <v>1</v>
      </c>
      <c r="G73" s="27">
        <v>3</v>
      </c>
      <c r="H73" s="342">
        <f t="shared" si="8"/>
        <v>4</v>
      </c>
      <c r="I73" s="350">
        <v>12</v>
      </c>
      <c r="J73" s="27">
        <v>14</v>
      </c>
      <c r="K73" s="342">
        <f t="shared" si="9"/>
        <v>26</v>
      </c>
      <c r="L73" s="29">
        <f t="shared" si="6"/>
        <v>1427</v>
      </c>
    </row>
    <row r="74" spans="2:12" x14ac:dyDescent="0.2">
      <c r="B74" s="317">
        <v>43009</v>
      </c>
      <c r="C74" s="27">
        <v>305</v>
      </c>
      <c r="D74" s="27">
        <v>234</v>
      </c>
      <c r="E74" s="342">
        <f t="shared" si="7"/>
        <v>539</v>
      </c>
      <c r="F74" s="352">
        <v>11</v>
      </c>
      <c r="G74" s="27">
        <v>11</v>
      </c>
      <c r="H74" s="342">
        <f t="shared" si="8"/>
        <v>22</v>
      </c>
      <c r="I74" s="350">
        <v>36</v>
      </c>
      <c r="J74" s="27">
        <v>19</v>
      </c>
      <c r="K74" s="342">
        <f t="shared" si="9"/>
        <v>55</v>
      </c>
      <c r="L74" s="29">
        <f t="shared" si="6"/>
        <v>616</v>
      </c>
    </row>
    <row r="75" spans="2:12" x14ac:dyDescent="0.2">
      <c r="B75" s="317">
        <v>43040</v>
      </c>
      <c r="C75" s="27">
        <v>524</v>
      </c>
      <c r="D75" s="27">
        <v>369</v>
      </c>
      <c r="E75" s="342">
        <f t="shared" si="7"/>
        <v>893</v>
      </c>
      <c r="F75" s="352">
        <v>15</v>
      </c>
      <c r="G75" s="27">
        <v>6</v>
      </c>
      <c r="H75" s="342">
        <f t="shared" si="8"/>
        <v>21</v>
      </c>
      <c r="I75" s="350">
        <v>22</v>
      </c>
      <c r="J75" s="27">
        <v>11</v>
      </c>
      <c r="K75" s="342">
        <f t="shared" si="9"/>
        <v>33</v>
      </c>
      <c r="L75" s="29">
        <f t="shared" si="6"/>
        <v>947</v>
      </c>
    </row>
    <row r="76" spans="2:12" x14ac:dyDescent="0.2">
      <c r="B76" s="317">
        <v>43070</v>
      </c>
      <c r="C76" s="27">
        <v>638</v>
      </c>
      <c r="D76" s="27">
        <v>595</v>
      </c>
      <c r="E76" s="342">
        <f t="shared" si="7"/>
        <v>1233</v>
      </c>
      <c r="F76" s="352">
        <v>17</v>
      </c>
      <c r="G76" s="27">
        <v>15</v>
      </c>
      <c r="H76" s="342">
        <f t="shared" si="8"/>
        <v>32</v>
      </c>
      <c r="I76" s="350">
        <v>5</v>
      </c>
      <c r="J76" s="27">
        <v>5</v>
      </c>
      <c r="K76" s="342">
        <f t="shared" si="9"/>
        <v>10</v>
      </c>
      <c r="L76" s="29">
        <f t="shared" si="6"/>
        <v>1275</v>
      </c>
    </row>
    <row r="77" spans="2:12" x14ac:dyDescent="0.2">
      <c r="B77" s="333">
        <v>2017</v>
      </c>
      <c r="C77" s="90"/>
      <c r="D77" s="90"/>
      <c r="E77" s="358">
        <f>SUM(E65:E76)</f>
        <v>18545</v>
      </c>
      <c r="F77" s="359"/>
      <c r="G77" s="90"/>
      <c r="H77" s="358">
        <f>SUM(H65:H76)</f>
        <v>551</v>
      </c>
      <c r="I77" s="360"/>
      <c r="J77" s="90"/>
      <c r="K77" s="358">
        <f>SUM(K65:K76)</f>
        <v>554</v>
      </c>
      <c r="L77" s="91">
        <f>SUM(L65:L76)</f>
        <v>19650</v>
      </c>
    </row>
    <row r="78" spans="2:12" x14ac:dyDescent="0.2">
      <c r="B78" s="317">
        <v>43101</v>
      </c>
      <c r="C78" s="27">
        <v>755</v>
      </c>
      <c r="D78" s="27">
        <v>663</v>
      </c>
      <c r="E78" s="342">
        <f t="shared" ref="E78:E82" si="10">C78+D78</f>
        <v>1418</v>
      </c>
      <c r="F78" s="352">
        <v>14</v>
      </c>
      <c r="G78" s="27">
        <v>12</v>
      </c>
      <c r="H78" s="342">
        <f t="shared" ref="H78:H82" si="11">F78+G78</f>
        <v>26</v>
      </c>
      <c r="I78" s="350">
        <v>8</v>
      </c>
      <c r="J78" s="27">
        <v>3</v>
      </c>
      <c r="K78" s="342">
        <f t="shared" ref="K78:K82" si="12">I78+J78</f>
        <v>11</v>
      </c>
      <c r="L78" s="29">
        <f t="shared" ref="L78:L82" si="13">E78+H78+K78</f>
        <v>1455</v>
      </c>
    </row>
    <row r="79" spans="2:12" x14ac:dyDescent="0.2">
      <c r="B79" s="317">
        <v>43132</v>
      </c>
      <c r="C79" s="27">
        <v>908</v>
      </c>
      <c r="D79" s="27">
        <v>778</v>
      </c>
      <c r="E79" s="342">
        <f t="shared" si="10"/>
        <v>1686</v>
      </c>
      <c r="F79" s="352">
        <v>16</v>
      </c>
      <c r="G79" s="27">
        <v>9</v>
      </c>
      <c r="H79" s="342">
        <f t="shared" si="11"/>
        <v>25</v>
      </c>
      <c r="I79" s="350">
        <v>55</v>
      </c>
      <c r="J79" s="27">
        <v>50</v>
      </c>
      <c r="K79" s="342">
        <f t="shared" si="12"/>
        <v>105</v>
      </c>
      <c r="L79" s="29">
        <f t="shared" si="13"/>
        <v>1816</v>
      </c>
    </row>
    <row r="80" spans="2:12" x14ac:dyDescent="0.2">
      <c r="B80" s="317">
        <v>43160</v>
      </c>
      <c r="C80" s="27">
        <v>1306</v>
      </c>
      <c r="D80" s="27">
        <v>853</v>
      </c>
      <c r="E80" s="342">
        <f t="shared" si="10"/>
        <v>2159</v>
      </c>
      <c r="F80" s="352">
        <v>34</v>
      </c>
      <c r="G80" s="27">
        <v>26</v>
      </c>
      <c r="H80" s="342">
        <f t="shared" si="11"/>
        <v>60</v>
      </c>
      <c r="I80" s="350">
        <v>35</v>
      </c>
      <c r="J80" s="27">
        <v>15</v>
      </c>
      <c r="K80" s="342">
        <f t="shared" si="12"/>
        <v>50</v>
      </c>
      <c r="L80" s="29">
        <f t="shared" si="13"/>
        <v>2269</v>
      </c>
    </row>
    <row r="81" spans="2:12" x14ac:dyDescent="0.2">
      <c r="B81" s="317">
        <v>43191</v>
      </c>
      <c r="C81" s="27">
        <v>1004</v>
      </c>
      <c r="D81" s="27">
        <v>564</v>
      </c>
      <c r="E81" s="342">
        <f t="shared" si="10"/>
        <v>1568</v>
      </c>
      <c r="F81" s="352">
        <v>19</v>
      </c>
      <c r="G81" s="27">
        <v>14</v>
      </c>
      <c r="H81" s="342">
        <f t="shared" si="11"/>
        <v>33</v>
      </c>
      <c r="I81" s="350">
        <v>20</v>
      </c>
      <c r="J81" s="27">
        <v>18</v>
      </c>
      <c r="K81" s="342">
        <f t="shared" si="12"/>
        <v>38</v>
      </c>
      <c r="L81" s="29">
        <f t="shared" si="13"/>
        <v>1639</v>
      </c>
    </row>
    <row r="82" spans="2:12" x14ac:dyDescent="0.2">
      <c r="B82" s="317">
        <v>43221</v>
      </c>
      <c r="C82" s="27">
        <v>717</v>
      </c>
      <c r="D82" s="27">
        <v>410</v>
      </c>
      <c r="E82" s="342">
        <f t="shared" si="10"/>
        <v>1127</v>
      </c>
      <c r="F82" s="352">
        <v>17</v>
      </c>
      <c r="G82" s="27">
        <v>15</v>
      </c>
      <c r="H82" s="342">
        <f t="shared" si="11"/>
        <v>32</v>
      </c>
      <c r="I82" s="350">
        <v>26</v>
      </c>
      <c r="J82" s="27">
        <v>26</v>
      </c>
      <c r="K82" s="342">
        <f t="shared" si="12"/>
        <v>52</v>
      </c>
      <c r="L82" s="29">
        <f t="shared" si="13"/>
        <v>1211</v>
      </c>
    </row>
    <row r="83" spans="2:12" x14ac:dyDescent="0.2">
      <c r="B83" s="333" t="s">
        <v>626</v>
      </c>
      <c r="C83" s="90"/>
      <c r="D83" s="90"/>
      <c r="E83" s="358">
        <f>SUM(E78:E82)</f>
        <v>7958</v>
      </c>
      <c r="F83" s="359"/>
      <c r="G83" s="90"/>
      <c r="H83" s="358">
        <f>SUM(H78:H82)</f>
        <v>176</v>
      </c>
      <c r="I83" s="360"/>
      <c r="J83" s="90"/>
      <c r="K83" s="358">
        <f>SUM(K78:K82)</f>
        <v>256</v>
      </c>
      <c r="L83" s="29">
        <f>SUM(L78:L82)</f>
        <v>8390</v>
      </c>
    </row>
    <row r="84" spans="2:12" x14ac:dyDescent="0.2">
      <c r="B84" s="188" t="s">
        <v>493</v>
      </c>
    </row>
  </sheetData>
  <mergeCells count="8">
    <mergeCell ref="B5:L5"/>
    <mergeCell ref="B6:L6"/>
    <mergeCell ref="B8:B10"/>
    <mergeCell ref="C8:L8"/>
    <mergeCell ref="C9:E9"/>
    <mergeCell ref="F9:H9"/>
    <mergeCell ref="I9:K9"/>
    <mergeCell ref="L9:L10"/>
  </mergeCells>
  <hyperlinks>
    <hyperlink ref="N5" location="'Índice STJ'!A1" display="'Índice STJ'!A1"/>
  </hyperlinks>
  <pageMargins left="0.7" right="0.7" top="0.75" bottom="0.75" header="0.3" footer="0.3"/>
  <pageSetup orientation="portrait" verticalDpi="0" r:id="rId1"/>
  <ignoredErrors>
    <ignoredError sqref="E25 H25 K25" formulaRange="1"/>
    <ignoredError sqref="L25 L38 L51 E64 H64 K64:L64 E77 H77 K77:L77" 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8"/>
  <sheetViews>
    <sheetView showGridLines="0" zoomScaleNormal="100" workbookViewId="0"/>
  </sheetViews>
  <sheetFormatPr baseColWidth="10" defaultColWidth="11.42578125" defaultRowHeight="12" x14ac:dyDescent="0.2"/>
  <cols>
    <col min="1" max="1" width="6" style="188" customWidth="1"/>
    <col min="2" max="16384" width="11.42578125" style="188"/>
  </cols>
  <sheetData>
    <row r="2" spans="1:10" x14ac:dyDescent="0.2">
      <c r="A2" s="217" t="s">
        <v>121</v>
      </c>
    </row>
    <row r="3" spans="1:10" x14ac:dyDescent="0.2">
      <c r="A3" s="217" t="s">
        <v>122</v>
      </c>
    </row>
    <row r="5" spans="1:10" ht="12.75" x14ac:dyDescent="0.2">
      <c r="B5" s="421" t="s">
        <v>575</v>
      </c>
      <c r="C5" s="421"/>
      <c r="D5" s="421"/>
      <c r="E5" s="421"/>
      <c r="F5" s="421"/>
      <c r="G5" s="421"/>
      <c r="H5" s="421"/>
      <c r="J5" s="397" t="s">
        <v>602</v>
      </c>
    </row>
    <row r="6" spans="1:10" ht="12.75" x14ac:dyDescent="0.2">
      <c r="B6" s="421" t="s">
        <v>637</v>
      </c>
      <c r="C6" s="421"/>
      <c r="D6" s="421"/>
      <c r="E6" s="421"/>
      <c r="F6" s="421"/>
      <c r="G6" s="421"/>
      <c r="H6" s="421"/>
    </row>
    <row r="8" spans="1:10" x14ac:dyDescent="0.2">
      <c r="B8" s="498" t="s">
        <v>483</v>
      </c>
      <c r="C8" s="501" t="s">
        <v>576</v>
      </c>
      <c r="D8" s="502"/>
      <c r="E8" s="503" t="s">
        <v>577</v>
      </c>
      <c r="F8" s="504"/>
      <c r="G8" s="504"/>
      <c r="H8" s="505"/>
    </row>
    <row r="9" spans="1:10" ht="26.25" customHeight="1" x14ac:dyDescent="0.2">
      <c r="B9" s="499"/>
      <c r="C9" s="506" t="s">
        <v>578</v>
      </c>
      <c r="D9" s="506" t="s">
        <v>579</v>
      </c>
      <c r="E9" s="508" t="s">
        <v>578</v>
      </c>
      <c r="F9" s="510" t="s">
        <v>580</v>
      </c>
      <c r="G9" s="511"/>
      <c r="H9" s="512"/>
    </row>
    <row r="10" spans="1:10" ht="36" customHeight="1" x14ac:dyDescent="0.2">
      <c r="B10" s="500"/>
      <c r="C10" s="507"/>
      <c r="D10" s="507"/>
      <c r="E10" s="509"/>
      <c r="F10" s="361" t="s">
        <v>581</v>
      </c>
      <c r="G10" s="361" t="s">
        <v>582</v>
      </c>
      <c r="H10" s="362" t="s">
        <v>552</v>
      </c>
    </row>
    <row r="11" spans="1:10" x14ac:dyDescent="0.2">
      <c r="B11" s="363">
        <v>39873</v>
      </c>
      <c r="C11" s="364">
        <v>10625</v>
      </c>
      <c r="D11" s="365">
        <v>174</v>
      </c>
      <c r="E11" s="365" t="s">
        <v>583</v>
      </c>
      <c r="F11" s="365"/>
      <c r="G11" s="365"/>
      <c r="H11" s="365"/>
    </row>
    <row r="12" spans="1:10" x14ac:dyDescent="0.2">
      <c r="B12" s="363">
        <v>39904</v>
      </c>
      <c r="C12" s="364">
        <v>6095</v>
      </c>
      <c r="D12" s="365">
        <v>194</v>
      </c>
      <c r="E12" s="365" t="s">
        <v>583</v>
      </c>
      <c r="F12" s="365"/>
      <c r="G12" s="365"/>
      <c r="H12" s="365"/>
    </row>
    <row r="13" spans="1:10" x14ac:dyDescent="0.2">
      <c r="B13" s="363">
        <v>39934</v>
      </c>
      <c r="C13" s="364">
        <v>7497</v>
      </c>
      <c r="D13" s="365">
        <v>290</v>
      </c>
      <c r="E13" s="365" t="s">
        <v>583</v>
      </c>
      <c r="F13" s="365"/>
      <c r="G13" s="365"/>
      <c r="H13" s="365"/>
    </row>
    <row r="14" spans="1:10" x14ac:dyDescent="0.2">
      <c r="B14" s="363">
        <v>39965</v>
      </c>
      <c r="C14" s="364">
        <v>8878</v>
      </c>
      <c r="D14" s="365">
        <v>241</v>
      </c>
      <c r="E14" s="365" t="s">
        <v>583</v>
      </c>
      <c r="F14" s="365"/>
      <c r="G14" s="365"/>
      <c r="H14" s="365"/>
    </row>
    <row r="15" spans="1:10" x14ac:dyDescent="0.2">
      <c r="B15" s="363">
        <v>39995</v>
      </c>
      <c r="C15" s="364">
        <v>13580</v>
      </c>
      <c r="D15" s="365">
        <v>349</v>
      </c>
      <c r="E15" s="365" t="s">
        <v>583</v>
      </c>
      <c r="F15" s="365"/>
      <c r="G15" s="365"/>
      <c r="H15" s="365"/>
    </row>
    <row r="16" spans="1:10" x14ac:dyDescent="0.2">
      <c r="B16" s="363">
        <v>40026</v>
      </c>
      <c r="C16" s="364">
        <v>9451</v>
      </c>
      <c r="D16" s="365">
        <v>290</v>
      </c>
      <c r="E16" s="365" t="s">
        <v>583</v>
      </c>
      <c r="F16" s="365"/>
      <c r="G16" s="365"/>
      <c r="H16" s="365"/>
    </row>
    <row r="17" spans="2:8" x14ac:dyDescent="0.2">
      <c r="B17" s="363">
        <v>40057</v>
      </c>
      <c r="C17" s="364">
        <v>16175</v>
      </c>
      <c r="D17" s="365">
        <v>423</v>
      </c>
      <c r="E17" s="365" t="s">
        <v>583</v>
      </c>
      <c r="F17" s="365"/>
      <c r="G17" s="365"/>
      <c r="H17" s="365"/>
    </row>
    <row r="18" spans="2:8" x14ac:dyDescent="0.2">
      <c r="B18" s="363">
        <v>40087</v>
      </c>
      <c r="C18" s="364">
        <v>21738</v>
      </c>
      <c r="D18" s="365">
        <v>442</v>
      </c>
      <c r="E18" s="365" t="s">
        <v>583</v>
      </c>
      <c r="F18" s="365"/>
      <c r="G18" s="365"/>
      <c r="H18" s="365"/>
    </row>
    <row r="19" spans="2:8" x14ac:dyDescent="0.2">
      <c r="B19" s="363">
        <v>40118</v>
      </c>
      <c r="C19" s="364">
        <v>20687</v>
      </c>
      <c r="D19" s="365">
        <v>464</v>
      </c>
      <c r="E19" s="365" t="s">
        <v>583</v>
      </c>
      <c r="F19" s="365"/>
      <c r="G19" s="365"/>
      <c r="H19" s="365"/>
    </row>
    <row r="20" spans="2:8" x14ac:dyDescent="0.2">
      <c r="B20" s="363">
        <v>40148</v>
      </c>
      <c r="C20" s="364">
        <v>19925</v>
      </c>
      <c r="D20" s="365">
        <v>464</v>
      </c>
      <c r="E20" s="365" t="s">
        <v>583</v>
      </c>
      <c r="F20" s="365"/>
      <c r="G20" s="365"/>
      <c r="H20" s="365"/>
    </row>
    <row r="21" spans="2:8" x14ac:dyDescent="0.2">
      <c r="B21" s="363">
        <v>40179</v>
      </c>
      <c r="C21" s="364">
        <v>14517</v>
      </c>
      <c r="D21" s="365">
        <v>460</v>
      </c>
      <c r="E21" s="365" t="s">
        <v>583</v>
      </c>
      <c r="F21" s="365"/>
      <c r="G21" s="365"/>
      <c r="H21" s="365"/>
    </row>
    <row r="22" spans="2:8" x14ac:dyDescent="0.2">
      <c r="B22" s="363">
        <v>40210</v>
      </c>
      <c r="C22" s="364">
        <v>21073</v>
      </c>
      <c r="D22" s="365">
        <v>461</v>
      </c>
      <c r="E22" s="365" t="s">
        <v>583</v>
      </c>
      <c r="F22" s="365"/>
      <c r="G22" s="365"/>
      <c r="H22" s="365"/>
    </row>
    <row r="23" spans="2:8" x14ac:dyDescent="0.2">
      <c r="B23" s="363">
        <v>40238</v>
      </c>
      <c r="C23" s="364">
        <v>1853</v>
      </c>
      <c r="D23" s="365">
        <v>230</v>
      </c>
      <c r="E23" s="365" t="s">
        <v>583</v>
      </c>
      <c r="F23" s="365"/>
      <c r="G23" s="365"/>
      <c r="H23" s="365"/>
    </row>
    <row r="24" spans="2:8" x14ac:dyDescent="0.2">
      <c r="B24" s="363">
        <v>40269</v>
      </c>
      <c r="C24" s="364">
        <v>34023</v>
      </c>
      <c r="D24" s="365">
        <v>448</v>
      </c>
      <c r="E24" s="365" t="s">
        <v>583</v>
      </c>
      <c r="F24" s="365"/>
      <c r="G24" s="365"/>
      <c r="H24" s="365"/>
    </row>
    <row r="25" spans="2:8" x14ac:dyDescent="0.2">
      <c r="B25" s="363">
        <v>40299</v>
      </c>
      <c r="C25" s="364">
        <v>12204</v>
      </c>
      <c r="D25" s="365">
        <v>424</v>
      </c>
      <c r="E25" s="365" t="s">
        <v>583</v>
      </c>
      <c r="F25" s="365"/>
      <c r="G25" s="365"/>
      <c r="H25" s="365"/>
    </row>
    <row r="26" spans="2:8" x14ac:dyDescent="0.2">
      <c r="B26" s="363">
        <v>40330</v>
      </c>
      <c r="C26" s="364">
        <v>1575</v>
      </c>
      <c r="D26" s="365">
        <v>167</v>
      </c>
      <c r="E26" s="365" t="s">
        <v>583</v>
      </c>
      <c r="F26" s="365"/>
      <c r="G26" s="365"/>
      <c r="H26" s="365"/>
    </row>
    <row r="27" spans="2:8" x14ac:dyDescent="0.2">
      <c r="B27" s="363">
        <v>40360</v>
      </c>
      <c r="C27" s="364">
        <v>1875</v>
      </c>
      <c r="D27" s="365">
        <v>166</v>
      </c>
      <c r="E27" s="365" t="s">
        <v>583</v>
      </c>
      <c r="F27" s="365"/>
      <c r="G27" s="365"/>
      <c r="H27" s="365"/>
    </row>
    <row r="28" spans="2:8" x14ac:dyDescent="0.2">
      <c r="B28" s="363">
        <v>40391</v>
      </c>
      <c r="C28" s="364">
        <v>7627</v>
      </c>
      <c r="D28" s="365">
        <v>189</v>
      </c>
      <c r="E28" s="365" t="s">
        <v>583</v>
      </c>
      <c r="F28" s="365"/>
      <c r="G28" s="365"/>
      <c r="H28" s="365"/>
    </row>
    <row r="29" spans="2:8" x14ac:dyDescent="0.2">
      <c r="B29" s="363">
        <v>40422</v>
      </c>
      <c r="C29" s="364">
        <v>1802</v>
      </c>
      <c r="D29" s="365">
        <v>151</v>
      </c>
      <c r="E29" s="365" t="s">
        <v>583</v>
      </c>
      <c r="F29" s="365"/>
      <c r="G29" s="365"/>
      <c r="H29" s="365"/>
    </row>
    <row r="30" spans="2:8" x14ac:dyDescent="0.2">
      <c r="B30" s="363">
        <v>40452</v>
      </c>
      <c r="C30" s="364">
        <v>3251</v>
      </c>
      <c r="D30" s="365">
        <v>152</v>
      </c>
      <c r="E30" s="365" t="s">
        <v>583</v>
      </c>
      <c r="F30" s="365"/>
      <c r="G30" s="365"/>
      <c r="H30" s="365"/>
    </row>
    <row r="31" spans="2:8" x14ac:dyDescent="0.2">
      <c r="B31" s="363">
        <v>40483</v>
      </c>
      <c r="C31" s="365">
        <v>986</v>
      </c>
      <c r="D31" s="365">
        <v>122</v>
      </c>
      <c r="E31" s="365" t="s">
        <v>583</v>
      </c>
      <c r="F31" s="365"/>
      <c r="G31" s="365"/>
      <c r="H31" s="365"/>
    </row>
    <row r="32" spans="2:8" x14ac:dyDescent="0.2">
      <c r="B32" s="363">
        <v>40513</v>
      </c>
      <c r="C32" s="364">
        <v>1370</v>
      </c>
      <c r="D32" s="365">
        <v>102</v>
      </c>
      <c r="E32" s="365" t="s">
        <v>583</v>
      </c>
      <c r="F32" s="365"/>
      <c r="G32" s="365"/>
      <c r="H32" s="365"/>
    </row>
    <row r="33" spans="2:8" x14ac:dyDescent="0.2">
      <c r="B33" s="363">
        <v>40544</v>
      </c>
      <c r="C33" s="365">
        <v>547</v>
      </c>
      <c r="D33" s="365">
        <v>96</v>
      </c>
      <c r="E33" s="365" t="s">
        <v>583</v>
      </c>
      <c r="F33" s="365"/>
      <c r="G33" s="365"/>
      <c r="H33" s="365"/>
    </row>
    <row r="34" spans="2:8" x14ac:dyDescent="0.2">
      <c r="B34" s="363">
        <v>40575</v>
      </c>
      <c r="C34" s="365">
        <v>986</v>
      </c>
      <c r="D34" s="365">
        <v>105</v>
      </c>
      <c r="E34" s="365" t="s">
        <v>583</v>
      </c>
      <c r="F34" s="365"/>
      <c r="G34" s="365"/>
      <c r="H34" s="365"/>
    </row>
    <row r="35" spans="2:8" x14ac:dyDescent="0.2">
      <c r="B35" s="363">
        <v>40603</v>
      </c>
      <c r="C35" s="365">
        <v>531</v>
      </c>
      <c r="D35" s="365">
        <v>76</v>
      </c>
      <c r="E35" s="365" t="s">
        <v>583</v>
      </c>
      <c r="F35" s="365"/>
      <c r="G35" s="365"/>
      <c r="H35" s="365"/>
    </row>
    <row r="36" spans="2:8" x14ac:dyDescent="0.2">
      <c r="B36" s="363">
        <v>40634</v>
      </c>
      <c r="C36" s="364">
        <v>1064</v>
      </c>
      <c r="D36" s="365">
        <v>129</v>
      </c>
      <c r="E36" s="365" t="s">
        <v>583</v>
      </c>
      <c r="F36" s="365"/>
      <c r="G36" s="365"/>
      <c r="H36" s="365"/>
    </row>
    <row r="37" spans="2:8" x14ac:dyDescent="0.2">
      <c r="B37" s="363">
        <v>40664</v>
      </c>
      <c r="C37" s="364">
        <v>1100</v>
      </c>
      <c r="D37" s="365">
        <v>91</v>
      </c>
      <c r="E37" s="365" t="s">
        <v>583</v>
      </c>
      <c r="F37" s="365"/>
      <c r="G37" s="365"/>
      <c r="H37" s="365"/>
    </row>
    <row r="38" spans="2:8" x14ac:dyDescent="0.2">
      <c r="B38" s="363">
        <v>40695</v>
      </c>
      <c r="C38" s="364">
        <v>1238</v>
      </c>
      <c r="D38" s="365">
        <v>106</v>
      </c>
      <c r="E38" s="365" t="s">
        <v>583</v>
      </c>
      <c r="F38" s="365"/>
      <c r="G38" s="365"/>
      <c r="H38" s="365"/>
    </row>
    <row r="39" spans="2:8" x14ac:dyDescent="0.2">
      <c r="B39" s="363">
        <v>40725</v>
      </c>
      <c r="C39" s="365">
        <v>173</v>
      </c>
      <c r="D39" s="365">
        <v>25</v>
      </c>
      <c r="E39" s="365" t="s">
        <v>583</v>
      </c>
      <c r="F39" s="365"/>
      <c r="G39" s="365"/>
      <c r="H39" s="365"/>
    </row>
    <row r="40" spans="2:8" x14ac:dyDescent="0.2">
      <c r="B40" s="363">
        <v>40756</v>
      </c>
      <c r="C40" s="365">
        <v>810</v>
      </c>
      <c r="D40" s="365">
        <v>59</v>
      </c>
      <c r="E40" s="365" t="s">
        <v>583</v>
      </c>
      <c r="F40" s="365"/>
      <c r="G40" s="365"/>
      <c r="H40" s="365"/>
    </row>
    <row r="41" spans="2:8" x14ac:dyDescent="0.2">
      <c r="B41" s="363">
        <v>40787</v>
      </c>
      <c r="C41" s="365">
        <v>476</v>
      </c>
      <c r="D41" s="365">
        <v>65</v>
      </c>
      <c r="E41" s="364">
        <v>1634</v>
      </c>
      <c r="F41" s="364"/>
      <c r="G41" s="364"/>
      <c r="H41" s="364">
        <v>1620</v>
      </c>
    </row>
    <row r="42" spans="2:8" x14ac:dyDescent="0.2">
      <c r="B42" s="363">
        <v>40817</v>
      </c>
      <c r="C42" s="364">
        <v>1568</v>
      </c>
      <c r="D42" s="365">
        <v>75</v>
      </c>
      <c r="E42" s="364">
        <v>5036</v>
      </c>
      <c r="F42" s="364"/>
      <c r="G42" s="364"/>
      <c r="H42" s="364">
        <v>4518</v>
      </c>
    </row>
    <row r="43" spans="2:8" x14ac:dyDescent="0.2">
      <c r="B43" s="363">
        <v>40848</v>
      </c>
      <c r="C43" s="365">
        <v>906</v>
      </c>
      <c r="D43" s="365">
        <v>39</v>
      </c>
      <c r="E43" s="364">
        <v>12015</v>
      </c>
      <c r="F43" s="364"/>
      <c r="G43" s="364"/>
      <c r="H43" s="364">
        <v>10939</v>
      </c>
    </row>
    <row r="44" spans="2:8" x14ac:dyDescent="0.2">
      <c r="B44" s="363">
        <v>40878</v>
      </c>
      <c r="C44" s="364">
        <v>1270</v>
      </c>
      <c r="D44" s="365">
        <v>71</v>
      </c>
      <c r="E44" s="364">
        <v>22261</v>
      </c>
      <c r="F44" s="364"/>
      <c r="G44" s="364"/>
      <c r="H44" s="364">
        <v>21512</v>
      </c>
    </row>
    <row r="45" spans="2:8" x14ac:dyDescent="0.2">
      <c r="B45" s="363">
        <v>40909</v>
      </c>
      <c r="C45" s="364">
        <v>1221</v>
      </c>
      <c r="D45" s="365">
        <v>65</v>
      </c>
      <c r="E45" s="364">
        <v>24129</v>
      </c>
      <c r="F45" s="364"/>
      <c r="G45" s="364"/>
      <c r="H45" s="364">
        <v>20099</v>
      </c>
    </row>
    <row r="46" spans="2:8" x14ac:dyDescent="0.2">
      <c r="B46" s="363">
        <v>40940</v>
      </c>
      <c r="C46" s="365">
        <v>902</v>
      </c>
      <c r="D46" s="365">
        <v>58</v>
      </c>
      <c r="E46" s="364">
        <v>22063</v>
      </c>
      <c r="F46" s="364"/>
      <c r="G46" s="364"/>
      <c r="H46" s="364">
        <v>19781</v>
      </c>
    </row>
    <row r="47" spans="2:8" x14ac:dyDescent="0.2">
      <c r="B47" s="363">
        <v>40969</v>
      </c>
      <c r="C47" s="364">
        <v>2605</v>
      </c>
      <c r="D47" s="365">
        <v>58</v>
      </c>
      <c r="E47" s="364">
        <v>36966</v>
      </c>
      <c r="F47" s="364"/>
      <c r="G47" s="364"/>
      <c r="H47" s="364">
        <v>28773</v>
      </c>
    </row>
    <row r="48" spans="2:8" x14ac:dyDescent="0.2">
      <c r="B48" s="363">
        <v>41000</v>
      </c>
      <c r="C48" s="365">
        <v>982</v>
      </c>
      <c r="D48" s="365">
        <v>44</v>
      </c>
      <c r="E48" s="364">
        <v>16479</v>
      </c>
      <c r="F48" s="364"/>
      <c r="G48" s="364"/>
      <c r="H48" s="364">
        <v>16232</v>
      </c>
    </row>
    <row r="49" spans="2:8" x14ac:dyDescent="0.2">
      <c r="B49" s="363">
        <v>41030</v>
      </c>
      <c r="C49" s="364">
        <v>3220</v>
      </c>
      <c r="D49" s="365">
        <v>72</v>
      </c>
      <c r="E49" s="364">
        <v>28814</v>
      </c>
      <c r="F49" s="364"/>
      <c r="G49" s="364"/>
      <c r="H49" s="364">
        <v>23849</v>
      </c>
    </row>
    <row r="50" spans="2:8" x14ac:dyDescent="0.2">
      <c r="B50" s="363">
        <v>41061</v>
      </c>
      <c r="C50" s="364">
        <v>1267</v>
      </c>
      <c r="D50" s="365">
        <v>49</v>
      </c>
      <c r="E50" s="364">
        <v>25375</v>
      </c>
      <c r="F50" s="364"/>
      <c r="G50" s="364"/>
      <c r="H50" s="364">
        <v>22057</v>
      </c>
    </row>
    <row r="51" spans="2:8" x14ac:dyDescent="0.2">
      <c r="B51" s="363">
        <v>41091</v>
      </c>
      <c r="C51" s="364">
        <v>1000</v>
      </c>
      <c r="D51" s="365">
        <v>53</v>
      </c>
      <c r="E51" s="364">
        <v>23209</v>
      </c>
      <c r="F51" s="364"/>
      <c r="G51" s="364"/>
      <c r="H51" s="364">
        <v>21672</v>
      </c>
    </row>
    <row r="52" spans="2:8" x14ac:dyDescent="0.2">
      <c r="B52" s="363">
        <v>41122</v>
      </c>
      <c r="C52" s="364">
        <v>1130</v>
      </c>
      <c r="D52" s="365">
        <v>58</v>
      </c>
      <c r="E52" s="364">
        <v>21429</v>
      </c>
      <c r="F52" s="364"/>
      <c r="G52" s="364"/>
      <c r="H52" s="364">
        <v>20285</v>
      </c>
    </row>
    <row r="53" spans="2:8" x14ac:dyDescent="0.2">
      <c r="B53" s="363">
        <v>41153</v>
      </c>
      <c r="C53" s="364">
        <v>1082</v>
      </c>
      <c r="D53" s="365">
        <v>56</v>
      </c>
      <c r="E53" s="364">
        <v>26360</v>
      </c>
      <c r="F53" s="364"/>
      <c r="G53" s="364"/>
      <c r="H53" s="364">
        <v>23448</v>
      </c>
    </row>
    <row r="54" spans="2:8" x14ac:dyDescent="0.2">
      <c r="B54" s="363">
        <v>41183</v>
      </c>
      <c r="C54" s="364">
        <v>1205</v>
      </c>
      <c r="D54" s="365">
        <v>63</v>
      </c>
      <c r="E54" s="364">
        <v>24056</v>
      </c>
      <c r="F54" s="364"/>
      <c r="G54" s="364"/>
      <c r="H54" s="364">
        <v>22693</v>
      </c>
    </row>
    <row r="55" spans="2:8" x14ac:dyDescent="0.2">
      <c r="B55" s="363">
        <v>41214</v>
      </c>
      <c r="C55" s="365">
        <v>637</v>
      </c>
      <c r="D55" s="365">
        <v>47</v>
      </c>
      <c r="E55" s="364">
        <v>19225</v>
      </c>
      <c r="F55" s="364"/>
      <c r="G55" s="364"/>
      <c r="H55" s="364">
        <v>18399</v>
      </c>
    </row>
    <row r="56" spans="2:8" x14ac:dyDescent="0.2">
      <c r="B56" s="363">
        <v>41244</v>
      </c>
      <c r="C56" s="365">
        <v>840</v>
      </c>
      <c r="D56" s="365">
        <v>32</v>
      </c>
      <c r="E56" s="364">
        <v>11256</v>
      </c>
      <c r="F56" s="364"/>
      <c r="G56" s="364"/>
      <c r="H56" s="364">
        <v>10911</v>
      </c>
    </row>
    <row r="57" spans="2:8" x14ac:dyDescent="0.2">
      <c r="B57" s="363">
        <v>41275</v>
      </c>
      <c r="C57" s="365">
        <v>931</v>
      </c>
      <c r="D57" s="365">
        <v>56</v>
      </c>
      <c r="E57" s="364">
        <v>40005</v>
      </c>
      <c r="F57" s="364"/>
      <c r="G57" s="364"/>
      <c r="H57" s="364">
        <v>27853</v>
      </c>
    </row>
    <row r="58" spans="2:8" x14ac:dyDescent="0.2">
      <c r="B58" s="363">
        <v>41306</v>
      </c>
      <c r="C58" s="364">
        <v>1270</v>
      </c>
      <c r="D58" s="365">
        <v>64</v>
      </c>
      <c r="E58" s="364">
        <v>24170</v>
      </c>
      <c r="F58" s="364"/>
      <c r="G58" s="364"/>
      <c r="H58" s="364">
        <v>22694</v>
      </c>
    </row>
    <row r="59" spans="2:8" x14ac:dyDescent="0.2">
      <c r="B59" s="363">
        <v>41334</v>
      </c>
      <c r="C59" s="365">
        <v>826</v>
      </c>
      <c r="D59" s="365">
        <v>41</v>
      </c>
      <c r="E59" s="364">
        <v>23845</v>
      </c>
      <c r="F59" s="364"/>
      <c r="G59" s="364"/>
      <c r="H59" s="364">
        <v>22309</v>
      </c>
    </row>
    <row r="60" spans="2:8" x14ac:dyDescent="0.2">
      <c r="B60" s="363">
        <v>41365</v>
      </c>
      <c r="C60" s="364">
        <v>1037</v>
      </c>
      <c r="D60" s="365">
        <v>51</v>
      </c>
      <c r="E60" s="364">
        <v>26008</v>
      </c>
      <c r="F60" s="364"/>
      <c r="G60" s="364"/>
      <c r="H60" s="364">
        <v>23693</v>
      </c>
    </row>
    <row r="61" spans="2:8" x14ac:dyDescent="0.2">
      <c r="B61" s="363">
        <v>41395</v>
      </c>
      <c r="C61" s="365">
        <v>436</v>
      </c>
      <c r="D61" s="365">
        <v>34</v>
      </c>
      <c r="E61" s="364">
        <v>21038</v>
      </c>
      <c r="F61" s="364"/>
      <c r="G61" s="364"/>
      <c r="H61" s="364">
        <v>19845</v>
      </c>
    </row>
    <row r="62" spans="2:8" x14ac:dyDescent="0.2">
      <c r="B62" s="363">
        <v>41426</v>
      </c>
      <c r="C62" s="365">
        <v>848</v>
      </c>
      <c r="D62" s="365">
        <v>44</v>
      </c>
      <c r="E62" s="364">
        <v>22037</v>
      </c>
      <c r="F62" s="364"/>
      <c r="G62" s="364"/>
      <c r="H62" s="364">
        <v>20065</v>
      </c>
    </row>
    <row r="63" spans="2:8" x14ac:dyDescent="0.2">
      <c r="B63" s="363">
        <v>41456</v>
      </c>
      <c r="C63" s="365">
        <v>747</v>
      </c>
      <c r="D63" s="365">
        <v>36</v>
      </c>
      <c r="E63" s="364">
        <v>22506</v>
      </c>
      <c r="F63" s="364"/>
      <c r="G63" s="364"/>
      <c r="H63" s="364">
        <v>20780</v>
      </c>
    </row>
    <row r="64" spans="2:8" x14ac:dyDescent="0.2">
      <c r="B64" s="363">
        <v>41487</v>
      </c>
      <c r="C64" s="365">
        <v>719</v>
      </c>
      <c r="D64" s="365">
        <v>35</v>
      </c>
      <c r="E64" s="364">
        <v>23869</v>
      </c>
      <c r="F64" s="364"/>
      <c r="G64" s="364"/>
      <c r="H64" s="364">
        <v>21924</v>
      </c>
    </row>
    <row r="65" spans="2:8" x14ac:dyDescent="0.2">
      <c r="B65" s="363">
        <v>41518</v>
      </c>
      <c r="C65" s="365">
        <v>908</v>
      </c>
      <c r="D65" s="365">
        <v>30</v>
      </c>
      <c r="E65" s="364">
        <v>22797</v>
      </c>
      <c r="F65" s="364"/>
      <c r="G65" s="364"/>
      <c r="H65" s="364">
        <v>21715</v>
      </c>
    </row>
    <row r="66" spans="2:8" x14ac:dyDescent="0.2">
      <c r="B66" s="363">
        <v>41548</v>
      </c>
      <c r="C66" s="365">
        <v>907</v>
      </c>
      <c r="D66" s="365">
        <v>34</v>
      </c>
      <c r="E66" s="364">
        <v>23258</v>
      </c>
      <c r="F66" s="364"/>
      <c r="G66" s="364"/>
      <c r="H66" s="364">
        <v>22266</v>
      </c>
    </row>
    <row r="67" spans="2:8" x14ac:dyDescent="0.2">
      <c r="B67" s="363">
        <v>41579</v>
      </c>
      <c r="C67" s="365">
        <v>684</v>
      </c>
      <c r="D67" s="365">
        <v>32</v>
      </c>
      <c r="E67" s="364">
        <v>21758</v>
      </c>
      <c r="F67" s="364"/>
      <c r="G67" s="364"/>
      <c r="H67" s="364">
        <v>20561</v>
      </c>
    </row>
    <row r="68" spans="2:8" x14ac:dyDescent="0.2">
      <c r="B68" s="363">
        <v>41609</v>
      </c>
      <c r="C68" s="365">
        <v>731</v>
      </c>
      <c r="D68" s="365">
        <v>40</v>
      </c>
      <c r="E68" s="364">
        <v>21567</v>
      </c>
      <c r="F68" s="364"/>
      <c r="G68" s="364"/>
      <c r="H68" s="364">
        <v>20466</v>
      </c>
    </row>
    <row r="69" spans="2:8" x14ac:dyDescent="0.2">
      <c r="B69" s="363">
        <v>41640</v>
      </c>
      <c r="C69" s="365">
        <v>642</v>
      </c>
      <c r="D69" s="365">
        <v>27</v>
      </c>
      <c r="E69" s="364">
        <v>16702</v>
      </c>
      <c r="F69" s="364"/>
      <c r="G69" s="364"/>
      <c r="H69" s="364">
        <v>15794</v>
      </c>
    </row>
    <row r="70" spans="2:8" x14ac:dyDescent="0.2">
      <c r="B70" s="363">
        <v>41671</v>
      </c>
      <c r="C70" s="366">
        <v>687</v>
      </c>
      <c r="D70" s="366">
        <v>25</v>
      </c>
      <c r="E70" s="367">
        <v>23938</v>
      </c>
      <c r="F70" s="367"/>
      <c r="G70" s="367"/>
      <c r="H70" s="364">
        <v>20912</v>
      </c>
    </row>
    <row r="71" spans="2:8" x14ac:dyDescent="0.2">
      <c r="B71" s="363">
        <v>41699</v>
      </c>
      <c r="C71" s="364">
        <v>1022</v>
      </c>
      <c r="D71" s="365">
        <v>47</v>
      </c>
      <c r="E71" s="364">
        <v>28622</v>
      </c>
      <c r="F71" s="364"/>
      <c r="G71" s="364"/>
      <c r="H71" s="364">
        <v>24920</v>
      </c>
    </row>
    <row r="72" spans="2:8" x14ac:dyDescent="0.2">
      <c r="B72" s="363">
        <v>41730</v>
      </c>
      <c r="C72" s="365">
        <v>645</v>
      </c>
      <c r="D72" s="365">
        <v>29</v>
      </c>
      <c r="E72" s="364">
        <v>22470</v>
      </c>
      <c r="F72" s="364"/>
      <c r="G72" s="364"/>
      <c r="H72" s="364">
        <v>20858</v>
      </c>
    </row>
    <row r="73" spans="2:8" x14ac:dyDescent="0.2">
      <c r="B73" s="363">
        <v>41760</v>
      </c>
      <c r="C73" s="365">
        <v>697</v>
      </c>
      <c r="D73" s="365">
        <v>31</v>
      </c>
      <c r="E73" s="364">
        <v>14929</v>
      </c>
      <c r="F73" s="364"/>
      <c r="G73" s="364"/>
      <c r="H73" s="364">
        <v>13783</v>
      </c>
    </row>
    <row r="74" spans="2:8" x14ac:dyDescent="0.2">
      <c r="B74" s="363">
        <v>41791</v>
      </c>
      <c r="C74" s="365">
        <v>708</v>
      </c>
      <c r="D74" s="365">
        <v>29</v>
      </c>
      <c r="E74" s="364">
        <v>28107</v>
      </c>
      <c r="F74" s="364"/>
      <c r="G74" s="364"/>
      <c r="H74" s="364">
        <v>22029</v>
      </c>
    </row>
    <row r="75" spans="2:8" x14ac:dyDescent="0.2">
      <c r="B75" s="363">
        <v>41821</v>
      </c>
      <c r="C75" s="365">
        <v>848</v>
      </c>
      <c r="D75" s="365">
        <v>30</v>
      </c>
      <c r="E75" s="364">
        <v>20305</v>
      </c>
      <c r="F75" s="364"/>
      <c r="G75" s="364"/>
      <c r="H75" s="364">
        <v>18703</v>
      </c>
    </row>
    <row r="76" spans="2:8" x14ac:dyDescent="0.2">
      <c r="B76" s="363">
        <v>41852</v>
      </c>
      <c r="C76" s="365">
        <v>418</v>
      </c>
      <c r="D76" s="365">
        <v>21</v>
      </c>
      <c r="E76" s="364">
        <v>20026</v>
      </c>
      <c r="F76" s="364"/>
      <c r="G76" s="364"/>
      <c r="H76" s="364">
        <v>17896</v>
      </c>
    </row>
    <row r="77" spans="2:8" x14ac:dyDescent="0.2">
      <c r="B77" s="363">
        <v>41883</v>
      </c>
      <c r="C77" s="365">
        <v>449</v>
      </c>
      <c r="D77" s="365">
        <v>20</v>
      </c>
      <c r="E77" s="364">
        <v>17518</v>
      </c>
      <c r="F77" s="364"/>
      <c r="G77" s="364"/>
      <c r="H77" s="364">
        <v>15614</v>
      </c>
    </row>
    <row r="78" spans="2:8" x14ac:dyDescent="0.2">
      <c r="B78" s="363">
        <v>41913</v>
      </c>
      <c r="C78" s="365">
        <v>386</v>
      </c>
      <c r="D78" s="365">
        <v>21</v>
      </c>
      <c r="E78" s="364">
        <v>25867</v>
      </c>
      <c r="F78" s="364"/>
      <c r="G78" s="364"/>
      <c r="H78" s="364">
        <v>21002</v>
      </c>
    </row>
    <row r="79" spans="2:8" x14ac:dyDescent="0.2">
      <c r="B79" s="363">
        <v>41944</v>
      </c>
      <c r="C79" s="365">
        <v>614</v>
      </c>
      <c r="D79" s="365">
        <v>17</v>
      </c>
      <c r="E79" s="364">
        <v>16769</v>
      </c>
      <c r="F79" s="364"/>
      <c r="G79" s="364"/>
      <c r="H79" s="364">
        <v>15842</v>
      </c>
    </row>
    <row r="80" spans="2:8" x14ac:dyDescent="0.2">
      <c r="B80" s="363">
        <v>41974</v>
      </c>
      <c r="C80" s="365">
        <v>534</v>
      </c>
      <c r="D80" s="365">
        <v>22</v>
      </c>
      <c r="E80" s="364">
        <v>23318</v>
      </c>
      <c r="F80" s="364"/>
      <c r="G80" s="364"/>
      <c r="H80" s="364">
        <v>20226</v>
      </c>
    </row>
    <row r="81" spans="2:8" x14ac:dyDescent="0.2">
      <c r="B81" s="363">
        <v>42005</v>
      </c>
      <c r="C81" s="365">
        <v>478</v>
      </c>
      <c r="D81" s="365">
        <v>21</v>
      </c>
      <c r="E81" s="364">
        <v>23056</v>
      </c>
      <c r="F81" s="364"/>
      <c r="G81" s="364"/>
      <c r="H81" s="364">
        <v>21061</v>
      </c>
    </row>
    <row r="82" spans="2:8" x14ac:dyDescent="0.2">
      <c r="B82" s="363">
        <v>42036</v>
      </c>
      <c r="C82" s="365">
        <v>361</v>
      </c>
      <c r="D82" s="365">
        <v>24</v>
      </c>
      <c r="E82" s="364">
        <v>18524</v>
      </c>
      <c r="F82" s="364"/>
      <c r="G82" s="364"/>
      <c r="H82" s="364">
        <v>17192</v>
      </c>
    </row>
    <row r="83" spans="2:8" x14ac:dyDescent="0.2">
      <c r="B83" s="363">
        <v>42064</v>
      </c>
      <c r="C83" s="365">
        <v>712</v>
      </c>
      <c r="D83" s="365">
        <v>28</v>
      </c>
      <c r="E83" s="364">
        <v>26002</v>
      </c>
      <c r="F83" s="364"/>
      <c r="G83" s="364"/>
      <c r="H83" s="364">
        <v>22027</v>
      </c>
    </row>
    <row r="84" spans="2:8" x14ac:dyDescent="0.2">
      <c r="B84" s="363">
        <v>42095</v>
      </c>
      <c r="C84" s="365">
        <v>255</v>
      </c>
      <c r="D84" s="365">
        <v>22</v>
      </c>
      <c r="E84" s="364">
        <v>23093</v>
      </c>
      <c r="F84" s="364"/>
      <c r="G84" s="364"/>
      <c r="H84" s="364">
        <v>21546</v>
      </c>
    </row>
    <row r="85" spans="2:8" x14ac:dyDescent="0.2">
      <c r="B85" s="363">
        <v>42125</v>
      </c>
      <c r="C85" s="365">
        <v>891</v>
      </c>
      <c r="D85" s="365">
        <v>21</v>
      </c>
      <c r="E85" s="364">
        <v>22362</v>
      </c>
      <c r="F85" s="364"/>
      <c r="G85" s="364"/>
      <c r="H85" s="364">
        <v>20850</v>
      </c>
    </row>
    <row r="86" spans="2:8" x14ac:dyDescent="0.2">
      <c r="B86" s="363">
        <v>42156</v>
      </c>
      <c r="C86" s="365">
        <v>117</v>
      </c>
      <c r="D86" s="365">
        <v>14</v>
      </c>
      <c r="E86" s="364">
        <v>12627</v>
      </c>
      <c r="F86" s="364"/>
      <c r="G86" s="364"/>
      <c r="H86" s="364">
        <v>11681</v>
      </c>
    </row>
    <row r="87" spans="2:8" x14ac:dyDescent="0.2">
      <c r="B87" s="363">
        <v>42186</v>
      </c>
      <c r="C87" s="365">
        <v>181</v>
      </c>
      <c r="D87" s="365">
        <v>18</v>
      </c>
      <c r="E87" s="364">
        <v>19638</v>
      </c>
      <c r="F87" s="364"/>
      <c r="G87" s="364"/>
      <c r="H87" s="364">
        <v>18282</v>
      </c>
    </row>
    <row r="88" spans="2:8" x14ac:dyDescent="0.2">
      <c r="B88" s="363">
        <v>42217</v>
      </c>
      <c r="C88" s="365">
        <v>128</v>
      </c>
      <c r="D88" s="365">
        <v>14</v>
      </c>
      <c r="E88" s="364">
        <v>21146</v>
      </c>
      <c r="F88" s="364"/>
      <c r="G88" s="364"/>
      <c r="H88" s="364">
        <v>19598</v>
      </c>
    </row>
    <row r="89" spans="2:8" x14ac:dyDescent="0.2">
      <c r="B89" s="363">
        <v>42248</v>
      </c>
      <c r="C89" s="365">
        <v>161</v>
      </c>
      <c r="D89" s="365">
        <v>18</v>
      </c>
      <c r="E89" s="364">
        <v>27499</v>
      </c>
      <c r="F89" s="364"/>
      <c r="G89" s="364"/>
      <c r="H89" s="364">
        <v>21738</v>
      </c>
    </row>
    <row r="90" spans="2:8" x14ac:dyDescent="0.2">
      <c r="B90" s="363">
        <v>42278</v>
      </c>
      <c r="C90" s="365">
        <v>195</v>
      </c>
      <c r="D90" s="365">
        <v>21</v>
      </c>
      <c r="E90" s="364">
        <v>25195</v>
      </c>
      <c r="F90" s="364"/>
      <c r="G90" s="364"/>
      <c r="H90" s="364">
        <v>20911</v>
      </c>
    </row>
    <row r="91" spans="2:8" x14ac:dyDescent="0.2">
      <c r="B91" s="363">
        <v>42309</v>
      </c>
      <c r="C91" s="365">
        <v>225</v>
      </c>
      <c r="D91" s="365">
        <v>20</v>
      </c>
      <c r="E91" s="364">
        <v>22695</v>
      </c>
      <c r="F91" s="364"/>
      <c r="G91" s="364"/>
      <c r="H91" s="364">
        <v>19610</v>
      </c>
    </row>
    <row r="92" spans="2:8" x14ac:dyDescent="0.2">
      <c r="B92" s="363">
        <v>42339</v>
      </c>
      <c r="C92" s="365">
        <v>212</v>
      </c>
      <c r="D92" s="365">
        <v>27</v>
      </c>
      <c r="E92" s="364">
        <v>22984</v>
      </c>
      <c r="F92" s="364"/>
      <c r="G92" s="364"/>
      <c r="H92" s="364">
        <v>20973</v>
      </c>
    </row>
    <row r="93" spans="2:8" x14ac:dyDescent="0.2">
      <c r="B93" s="363">
        <v>42370</v>
      </c>
      <c r="C93" s="365">
        <v>352</v>
      </c>
      <c r="D93" s="365">
        <v>37</v>
      </c>
      <c r="E93" s="364">
        <v>22006</v>
      </c>
      <c r="F93" s="364"/>
      <c r="G93" s="364"/>
      <c r="H93" s="364">
        <v>20462</v>
      </c>
    </row>
    <row r="94" spans="2:8" x14ac:dyDescent="0.2">
      <c r="B94" s="363">
        <v>42401</v>
      </c>
      <c r="C94" s="365">
        <v>370</v>
      </c>
      <c r="D94" s="365">
        <v>34</v>
      </c>
      <c r="E94" s="364">
        <v>21509</v>
      </c>
      <c r="F94" s="364"/>
      <c r="G94" s="364"/>
      <c r="H94" s="364">
        <v>20333</v>
      </c>
    </row>
    <row r="95" spans="2:8" x14ac:dyDescent="0.2">
      <c r="B95" s="363">
        <v>42430</v>
      </c>
      <c r="C95" s="365">
        <v>389</v>
      </c>
      <c r="D95" s="365">
        <v>23</v>
      </c>
      <c r="E95" s="364">
        <v>21336</v>
      </c>
      <c r="F95" s="364"/>
      <c r="G95" s="364"/>
      <c r="H95" s="364">
        <v>19910</v>
      </c>
    </row>
    <row r="96" spans="2:8" x14ac:dyDescent="0.2">
      <c r="B96" s="363">
        <v>42461</v>
      </c>
      <c r="C96" s="365">
        <v>285</v>
      </c>
      <c r="D96" s="365">
        <v>18</v>
      </c>
      <c r="E96" s="364">
        <v>5659</v>
      </c>
      <c r="F96" s="364"/>
      <c r="G96" s="364"/>
      <c r="H96" s="364">
        <v>5480</v>
      </c>
    </row>
    <row r="97" spans="2:8" x14ac:dyDescent="0.2">
      <c r="B97" s="363">
        <v>42491</v>
      </c>
      <c r="C97" s="365">
        <v>288</v>
      </c>
      <c r="D97" s="365">
        <v>16</v>
      </c>
      <c r="E97" s="364">
        <v>6651</v>
      </c>
      <c r="F97" s="364">
        <v>2372</v>
      </c>
      <c r="G97" s="364">
        <v>3426</v>
      </c>
      <c r="H97" s="364">
        <f t="shared" ref="H97:H121" si="0">F97+G97</f>
        <v>5798</v>
      </c>
    </row>
    <row r="98" spans="2:8" x14ac:dyDescent="0.2">
      <c r="B98" s="363" t="s">
        <v>584</v>
      </c>
      <c r="C98" s="365">
        <v>21</v>
      </c>
      <c r="D98" s="365">
        <v>15</v>
      </c>
      <c r="E98" s="364">
        <v>5426</v>
      </c>
      <c r="F98" s="364">
        <v>2742</v>
      </c>
      <c r="G98" s="364">
        <v>2014</v>
      </c>
      <c r="H98" s="364">
        <f t="shared" si="0"/>
        <v>4756</v>
      </c>
    </row>
    <row r="99" spans="2:8" x14ac:dyDescent="0.2">
      <c r="B99" s="363">
        <v>42552</v>
      </c>
      <c r="C99" s="365">
        <v>9</v>
      </c>
      <c r="D99" s="365">
        <v>9</v>
      </c>
      <c r="E99" s="364">
        <v>3253</v>
      </c>
      <c r="F99" s="364">
        <v>1620</v>
      </c>
      <c r="G99" s="364">
        <v>1416</v>
      </c>
      <c r="H99" s="364">
        <f t="shared" si="0"/>
        <v>3036</v>
      </c>
    </row>
    <row r="100" spans="2:8" x14ac:dyDescent="0.2">
      <c r="B100" s="363">
        <v>42583</v>
      </c>
      <c r="C100" s="365">
        <v>13</v>
      </c>
      <c r="D100" s="365">
        <v>10</v>
      </c>
      <c r="E100" s="364">
        <v>3343</v>
      </c>
      <c r="F100" s="364">
        <v>1688</v>
      </c>
      <c r="G100" s="364">
        <v>1336</v>
      </c>
      <c r="H100" s="364">
        <f t="shared" si="0"/>
        <v>3024</v>
      </c>
    </row>
    <row r="101" spans="2:8" x14ac:dyDescent="0.2">
      <c r="B101" s="363">
        <v>42614</v>
      </c>
      <c r="C101" s="365">
        <v>16</v>
      </c>
      <c r="D101" s="365">
        <v>11</v>
      </c>
      <c r="E101" s="364">
        <v>3298</v>
      </c>
      <c r="F101" s="364">
        <v>1715</v>
      </c>
      <c r="G101" s="364">
        <v>1358</v>
      </c>
      <c r="H101" s="364">
        <f t="shared" si="0"/>
        <v>3073</v>
      </c>
    </row>
    <row r="102" spans="2:8" x14ac:dyDescent="0.2">
      <c r="B102" s="363">
        <v>42644</v>
      </c>
      <c r="C102" s="365">
        <v>28</v>
      </c>
      <c r="D102" s="365">
        <v>12</v>
      </c>
      <c r="E102" s="364">
        <v>3465</v>
      </c>
      <c r="F102" s="364">
        <v>1819</v>
      </c>
      <c r="G102" s="364">
        <v>1455</v>
      </c>
      <c r="H102" s="364">
        <f t="shared" si="0"/>
        <v>3274</v>
      </c>
    </row>
    <row r="103" spans="2:8" x14ac:dyDescent="0.2">
      <c r="B103" s="363">
        <v>42675</v>
      </c>
      <c r="C103" s="365">
        <v>38</v>
      </c>
      <c r="D103" s="365">
        <v>13</v>
      </c>
      <c r="E103" s="364">
        <v>3225</v>
      </c>
      <c r="F103" s="364">
        <v>1699</v>
      </c>
      <c r="G103" s="364">
        <v>1369</v>
      </c>
      <c r="H103" s="364">
        <f t="shared" si="0"/>
        <v>3068</v>
      </c>
    </row>
    <row r="104" spans="2:8" x14ac:dyDescent="0.2">
      <c r="B104" s="363">
        <v>42705</v>
      </c>
      <c r="C104" s="365">
        <v>48</v>
      </c>
      <c r="D104" s="365">
        <v>20</v>
      </c>
      <c r="E104" s="364">
        <v>2951</v>
      </c>
      <c r="F104" s="364">
        <v>1530</v>
      </c>
      <c r="G104" s="364">
        <v>1273</v>
      </c>
      <c r="H104" s="364">
        <f t="shared" si="0"/>
        <v>2803</v>
      </c>
    </row>
    <row r="105" spans="2:8" x14ac:dyDescent="0.2">
      <c r="B105" s="363">
        <v>42736</v>
      </c>
      <c r="C105" s="365">
        <v>28</v>
      </c>
      <c r="D105" s="365">
        <v>16</v>
      </c>
      <c r="E105" s="364">
        <v>4231</v>
      </c>
      <c r="F105" s="364">
        <v>2288</v>
      </c>
      <c r="G105" s="364">
        <v>1377</v>
      </c>
      <c r="H105" s="364">
        <f t="shared" si="0"/>
        <v>3665</v>
      </c>
    </row>
    <row r="106" spans="2:8" x14ac:dyDescent="0.2">
      <c r="B106" s="363">
        <v>42767</v>
      </c>
      <c r="C106" s="365">
        <v>40</v>
      </c>
      <c r="D106" s="365">
        <v>21</v>
      </c>
      <c r="E106" s="364">
        <v>2725</v>
      </c>
      <c r="F106" s="364">
        <v>1411</v>
      </c>
      <c r="G106" s="364">
        <v>1152</v>
      </c>
      <c r="H106" s="364">
        <f t="shared" si="0"/>
        <v>2563</v>
      </c>
    </row>
    <row r="107" spans="2:8" x14ac:dyDescent="0.2">
      <c r="B107" s="363">
        <v>42795</v>
      </c>
      <c r="C107" s="365">
        <v>51</v>
      </c>
      <c r="D107" s="365">
        <v>19</v>
      </c>
      <c r="E107" s="364">
        <v>2482</v>
      </c>
      <c r="F107" s="364">
        <v>1321</v>
      </c>
      <c r="G107" s="364">
        <v>1042</v>
      </c>
      <c r="H107" s="364">
        <f t="shared" si="0"/>
        <v>2363</v>
      </c>
    </row>
    <row r="108" spans="2:8" x14ac:dyDescent="0.2">
      <c r="B108" s="363">
        <v>42826</v>
      </c>
      <c r="C108" s="365">
        <v>52</v>
      </c>
      <c r="D108" s="365">
        <v>16</v>
      </c>
      <c r="E108" s="364">
        <v>2908</v>
      </c>
      <c r="F108" s="364">
        <v>1304</v>
      </c>
      <c r="G108" s="364">
        <v>1301</v>
      </c>
      <c r="H108" s="364">
        <f t="shared" si="0"/>
        <v>2605</v>
      </c>
    </row>
    <row r="109" spans="2:8" x14ac:dyDescent="0.2">
      <c r="B109" s="363">
        <v>42856</v>
      </c>
      <c r="C109" s="365">
        <v>33</v>
      </c>
      <c r="D109" s="365">
        <v>11</v>
      </c>
      <c r="E109" s="364">
        <v>2762</v>
      </c>
      <c r="F109" s="364">
        <v>1396</v>
      </c>
      <c r="G109" s="364">
        <v>1203</v>
      </c>
      <c r="H109" s="364">
        <f t="shared" si="0"/>
        <v>2599</v>
      </c>
    </row>
    <row r="110" spans="2:8" x14ac:dyDescent="0.2">
      <c r="B110" s="363" t="s">
        <v>585</v>
      </c>
      <c r="C110" s="364">
        <v>4096</v>
      </c>
      <c r="D110" s="365">
        <v>40</v>
      </c>
      <c r="E110" s="364">
        <v>176735</v>
      </c>
      <c r="F110" s="364">
        <v>29918</v>
      </c>
      <c r="G110" s="364">
        <v>21206</v>
      </c>
      <c r="H110" s="364">
        <f t="shared" si="0"/>
        <v>51124</v>
      </c>
    </row>
    <row r="111" spans="2:8" x14ac:dyDescent="0.2">
      <c r="B111" s="363">
        <v>42917</v>
      </c>
      <c r="C111" s="364">
        <v>6517</v>
      </c>
      <c r="D111" s="365">
        <v>46</v>
      </c>
      <c r="E111" s="364">
        <v>93102</v>
      </c>
      <c r="F111" s="364">
        <v>22383</v>
      </c>
      <c r="G111" s="364">
        <v>16060</v>
      </c>
      <c r="H111" s="364">
        <f t="shared" si="0"/>
        <v>38443</v>
      </c>
    </row>
    <row r="112" spans="2:8" x14ac:dyDescent="0.2">
      <c r="B112" s="363">
        <v>42948</v>
      </c>
      <c r="C112" s="364">
        <v>7909</v>
      </c>
      <c r="D112" s="365">
        <v>49</v>
      </c>
      <c r="E112" s="364">
        <v>2314</v>
      </c>
      <c r="F112" s="364">
        <v>999</v>
      </c>
      <c r="G112" s="364">
        <v>1181</v>
      </c>
      <c r="H112" s="364">
        <f t="shared" si="0"/>
        <v>2180</v>
      </c>
    </row>
    <row r="113" spans="2:8" x14ac:dyDescent="0.2">
      <c r="B113" s="363">
        <v>42979</v>
      </c>
      <c r="C113" s="364">
        <v>2045</v>
      </c>
      <c r="D113" s="365">
        <v>33</v>
      </c>
      <c r="E113" s="364">
        <v>37486</v>
      </c>
      <c r="F113" s="364">
        <v>14569</v>
      </c>
      <c r="G113" s="364">
        <v>9638</v>
      </c>
      <c r="H113" s="364">
        <f t="shared" si="0"/>
        <v>24207</v>
      </c>
    </row>
    <row r="114" spans="2:8" x14ac:dyDescent="0.2">
      <c r="B114" s="363">
        <v>43009</v>
      </c>
      <c r="C114" s="364">
        <v>1138</v>
      </c>
      <c r="D114" s="365">
        <v>31</v>
      </c>
      <c r="E114" s="364">
        <v>33256</v>
      </c>
      <c r="F114" s="364">
        <v>15883</v>
      </c>
      <c r="G114" s="364">
        <v>9130</v>
      </c>
      <c r="H114" s="364">
        <f t="shared" si="0"/>
        <v>25013</v>
      </c>
    </row>
    <row r="115" spans="2:8" x14ac:dyDescent="0.2">
      <c r="B115" s="363">
        <v>43040</v>
      </c>
      <c r="C115" s="364">
        <v>989</v>
      </c>
      <c r="D115" s="365">
        <v>32</v>
      </c>
      <c r="E115" s="364">
        <v>26590</v>
      </c>
      <c r="F115" s="364">
        <v>12842</v>
      </c>
      <c r="G115" s="364">
        <v>8080</v>
      </c>
      <c r="H115" s="364">
        <f t="shared" si="0"/>
        <v>20922</v>
      </c>
    </row>
    <row r="116" spans="2:8" x14ac:dyDescent="0.2">
      <c r="B116" s="363">
        <v>43070</v>
      </c>
      <c r="C116" s="364">
        <v>1027</v>
      </c>
      <c r="D116" s="365">
        <v>26</v>
      </c>
      <c r="E116" s="364">
        <v>18586</v>
      </c>
      <c r="F116" s="364">
        <v>10315</v>
      </c>
      <c r="G116" s="364">
        <v>7147</v>
      </c>
      <c r="H116" s="364">
        <f t="shared" si="0"/>
        <v>17462</v>
      </c>
    </row>
    <row r="117" spans="2:8" x14ac:dyDescent="0.2">
      <c r="B117" s="363">
        <v>43101</v>
      </c>
      <c r="C117" s="364">
        <v>1354</v>
      </c>
      <c r="D117" s="365">
        <v>30</v>
      </c>
      <c r="E117" s="364">
        <v>18570</v>
      </c>
      <c r="F117" s="364">
        <v>10476</v>
      </c>
      <c r="G117" s="364">
        <v>7039</v>
      </c>
      <c r="H117" s="364">
        <f t="shared" si="0"/>
        <v>17515</v>
      </c>
    </row>
    <row r="118" spans="2:8" x14ac:dyDescent="0.2">
      <c r="B118" s="363">
        <v>43132</v>
      </c>
      <c r="C118" s="364">
        <v>1044</v>
      </c>
      <c r="D118" s="365">
        <v>26</v>
      </c>
      <c r="E118" s="364">
        <v>12624</v>
      </c>
      <c r="F118" s="364">
        <v>4546</v>
      </c>
      <c r="G118" s="364">
        <v>7245</v>
      </c>
      <c r="H118" s="364">
        <f t="shared" si="0"/>
        <v>11791</v>
      </c>
    </row>
    <row r="119" spans="2:8" x14ac:dyDescent="0.2">
      <c r="B119" s="363">
        <v>43160</v>
      </c>
      <c r="C119" s="364">
        <v>923</v>
      </c>
      <c r="D119" s="411">
        <v>42</v>
      </c>
      <c r="E119" s="364">
        <v>19233</v>
      </c>
      <c r="F119" s="364">
        <v>10727</v>
      </c>
      <c r="G119" s="364">
        <v>7306</v>
      </c>
      <c r="H119" s="364">
        <f t="shared" si="0"/>
        <v>18033</v>
      </c>
    </row>
    <row r="120" spans="2:8" x14ac:dyDescent="0.2">
      <c r="B120" s="363">
        <v>43191</v>
      </c>
      <c r="C120" s="364">
        <v>1496</v>
      </c>
      <c r="D120" s="411">
        <v>53</v>
      </c>
      <c r="E120" s="364">
        <v>27469</v>
      </c>
      <c r="F120" s="364">
        <v>9262</v>
      </c>
      <c r="G120" s="364">
        <v>12706</v>
      </c>
      <c r="H120" s="364">
        <f t="shared" si="0"/>
        <v>21968</v>
      </c>
    </row>
    <row r="121" spans="2:8" x14ac:dyDescent="0.2">
      <c r="B121" s="368">
        <v>43221</v>
      </c>
      <c r="C121" s="369">
        <v>1099</v>
      </c>
      <c r="D121" s="369">
        <v>44</v>
      </c>
      <c r="E121" s="369">
        <v>19923</v>
      </c>
      <c r="F121" s="369">
        <v>11003</v>
      </c>
      <c r="G121" s="369">
        <v>7814</v>
      </c>
      <c r="H121" s="369">
        <f t="shared" si="0"/>
        <v>18817</v>
      </c>
    </row>
    <row r="122" spans="2:8" x14ac:dyDescent="0.2">
      <c r="B122" s="217" t="s">
        <v>586</v>
      </c>
    </row>
    <row r="123" spans="2:8" x14ac:dyDescent="0.2">
      <c r="B123" s="495" t="s">
        <v>587</v>
      </c>
      <c r="C123" s="495"/>
      <c r="D123" s="495"/>
      <c r="E123" s="495"/>
      <c r="F123" s="495"/>
      <c r="G123" s="495"/>
      <c r="H123" s="495"/>
    </row>
    <row r="124" spans="2:8" ht="41.25" customHeight="1" x14ac:dyDescent="0.2">
      <c r="B124" s="496" t="s">
        <v>588</v>
      </c>
      <c r="C124" s="496"/>
      <c r="D124" s="496"/>
      <c r="E124" s="496"/>
      <c r="F124" s="496"/>
      <c r="G124" s="496"/>
      <c r="H124" s="496"/>
    </row>
    <row r="125" spans="2:8" x14ac:dyDescent="0.2">
      <c r="B125" s="403" t="s">
        <v>589</v>
      </c>
      <c r="C125" s="370"/>
      <c r="D125" s="370"/>
      <c r="E125" s="370"/>
      <c r="F125" s="370"/>
      <c r="G125" s="370"/>
      <c r="H125" s="370"/>
    </row>
    <row r="126" spans="2:8" x14ac:dyDescent="0.2">
      <c r="B126" s="404" t="s">
        <v>605</v>
      </c>
    </row>
    <row r="127" spans="2:8" ht="75" customHeight="1" x14ac:dyDescent="0.2">
      <c r="B127" s="497" t="s">
        <v>590</v>
      </c>
      <c r="C127" s="497"/>
      <c r="D127" s="497"/>
      <c r="E127" s="497"/>
      <c r="F127" s="497"/>
      <c r="G127" s="497"/>
      <c r="H127" s="497"/>
    </row>
    <row r="128" spans="2:8" ht="38.25" customHeight="1" x14ac:dyDescent="0.2">
      <c r="B128" s="497" t="s">
        <v>591</v>
      </c>
      <c r="C128" s="497"/>
      <c r="D128" s="497"/>
      <c r="E128" s="497"/>
      <c r="F128" s="497"/>
      <c r="G128" s="497"/>
      <c r="H128" s="497"/>
    </row>
  </sheetData>
  <mergeCells count="13">
    <mergeCell ref="B123:H123"/>
    <mergeCell ref="B124:H124"/>
    <mergeCell ref="B127:H127"/>
    <mergeCell ref="B128:H128"/>
    <mergeCell ref="B5:H5"/>
    <mergeCell ref="B6:H6"/>
    <mergeCell ref="B8:B10"/>
    <mergeCell ref="C8:D8"/>
    <mergeCell ref="E8:H8"/>
    <mergeCell ref="C9:C10"/>
    <mergeCell ref="D9:D10"/>
    <mergeCell ref="E9:E10"/>
    <mergeCell ref="F9:H9"/>
  </mergeCells>
  <hyperlinks>
    <hyperlink ref="J5" location="'Índice STJ'!A1" display="'Índice STJ'!A1"/>
  </hyperlink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Q41"/>
  <sheetViews>
    <sheetView showGridLines="0" zoomScaleNormal="100" workbookViewId="0"/>
  </sheetViews>
  <sheetFormatPr baseColWidth="10" defaultColWidth="11.42578125" defaultRowHeight="12" x14ac:dyDescent="0.2"/>
  <cols>
    <col min="1" max="1" width="6" style="188" customWidth="1"/>
    <col min="2" max="2" width="12.85546875" style="188" customWidth="1"/>
    <col min="3" max="16384" width="11.42578125" style="188"/>
  </cols>
  <sheetData>
    <row r="2" spans="1:17" s="386" customFormat="1" ht="12.75" x14ac:dyDescent="0.2">
      <c r="A2" s="217" t="s">
        <v>121</v>
      </c>
    </row>
    <row r="3" spans="1:17" s="386" customFormat="1" ht="12.75" x14ac:dyDescent="0.2">
      <c r="A3" s="217" t="s">
        <v>122</v>
      </c>
    </row>
    <row r="4" spans="1:17" s="386" customFormat="1" ht="12.75" x14ac:dyDescent="0.2"/>
    <row r="5" spans="1:17" s="386" customFormat="1" ht="12.75" x14ac:dyDescent="0.2">
      <c r="B5" s="421" t="s">
        <v>72</v>
      </c>
      <c r="C5" s="421"/>
      <c r="D5" s="421"/>
      <c r="E5" s="421"/>
      <c r="F5" s="421"/>
      <c r="G5" s="421"/>
      <c r="H5" s="421"/>
      <c r="I5" s="421"/>
      <c r="J5" s="421"/>
      <c r="K5" s="421"/>
      <c r="L5" s="421"/>
      <c r="M5" s="421"/>
      <c r="N5" s="421"/>
      <c r="O5" s="421"/>
      <c r="Q5" s="407" t="s">
        <v>601</v>
      </c>
    </row>
    <row r="6" spans="1:17" s="386" customFormat="1" ht="12.75" x14ac:dyDescent="0.2">
      <c r="B6" s="421" t="s">
        <v>616</v>
      </c>
      <c r="C6" s="421"/>
      <c r="D6" s="421"/>
      <c r="E6" s="421"/>
      <c r="F6" s="421"/>
      <c r="G6" s="421"/>
      <c r="H6" s="421"/>
      <c r="I6" s="421"/>
      <c r="J6" s="421"/>
      <c r="K6" s="421"/>
      <c r="L6" s="421"/>
      <c r="M6" s="421"/>
      <c r="N6" s="421"/>
      <c r="O6" s="421"/>
    </row>
    <row r="7" spans="1:17" ht="12.75" thickBot="1" x14ac:dyDescent="0.25"/>
    <row r="8" spans="1:17" ht="12.75" thickBot="1" x14ac:dyDescent="0.25">
      <c r="B8" s="422" t="s">
        <v>0</v>
      </c>
      <c r="C8" s="423"/>
      <c r="D8" s="423"/>
      <c r="E8" s="423"/>
      <c r="F8" s="423"/>
      <c r="G8" s="423"/>
      <c r="H8" s="423"/>
      <c r="I8" s="423"/>
      <c r="J8" s="423"/>
      <c r="K8" s="423"/>
      <c r="L8" s="423"/>
      <c r="M8" s="423"/>
      <c r="N8" s="423"/>
      <c r="O8" s="424"/>
    </row>
    <row r="9" spans="1:17" x14ac:dyDescent="0.2">
      <c r="B9" s="425" t="s">
        <v>1</v>
      </c>
      <c r="C9" s="427" t="s">
        <v>2</v>
      </c>
      <c r="D9" s="427"/>
      <c r="E9" s="427"/>
      <c r="F9" s="427"/>
      <c r="G9" s="427"/>
      <c r="H9" s="427"/>
      <c r="I9" s="428"/>
      <c r="J9" s="429" t="s">
        <v>3</v>
      </c>
      <c r="K9" s="428"/>
      <c r="L9" s="429" t="s">
        <v>4</v>
      </c>
      <c r="M9" s="427"/>
      <c r="N9" s="427"/>
      <c r="O9" s="428"/>
    </row>
    <row r="10" spans="1:17" ht="24" x14ac:dyDescent="0.2">
      <c r="B10" s="426"/>
      <c r="C10" s="42" t="s">
        <v>5</v>
      </c>
      <c r="D10" s="43" t="s">
        <v>6</v>
      </c>
      <c r="E10" s="44" t="s">
        <v>7</v>
      </c>
      <c r="F10" s="45" t="s">
        <v>8</v>
      </c>
      <c r="G10" s="43" t="s">
        <v>9</v>
      </c>
      <c r="H10" s="44" t="s">
        <v>10</v>
      </c>
      <c r="I10" s="46" t="s">
        <v>11</v>
      </c>
      <c r="J10" s="47" t="s">
        <v>12</v>
      </c>
      <c r="K10" s="48" t="s">
        <v>13</v>
      </c>
      <c r="L10" s="49" t="s">
        <v>14</v>
      </c>
      <c r="M10" s="50" t="s">
        <v>15</v>
      </c>
      <c r="N10" s="50" t="s">
        <v>16</v>
      </c>
      <c r="O10" s="51" t="s">
        <v>17</v>
      </c>
    </row>
    <row r="11" spans="1:17" x14ac:dyDescent="0.2">
      <c r="B11" s="1" t="s">
        <v>18</v>
      </c>
      <c r="C11" s="2">
        <v>84792</v>
      </c>
      <c r="D11" s="3">
        <v>37698</v>
      </c>
      <c r="E11" s="4">
        <f t="shared" ref="E11:E19" si="0">C11+D11</f>
        <v>122490</v>
      </c>
      <c r="F11" s="2">
        <v>13034</v>
      </c>
      <c r="G11" s="3">
        <v>6193</v>
      </c>
      <c r="H11" s="4">
        <f t="shared" ref="H11:H19" si="1">F11+G11</f>
        <v>19227</v>
      </c>
      <c r="I11" s="5">
        <f t="shared" ref="I11:I31" si="2">E11+H11</f>
        <v>141717</v>
      </c>
      <c r="J11" s="6">
        <v>109234</v>
      </c>
      <c r="K11" s="7">
        <v>32483</v>
      </c>
      <c r="L11" s="8">
        <v>97794</v>
      </c>
      <c r="M11" s="3">
        <v>1045</v>
      </c>
      <c r="N11" s="3">
        <v>0</v>
      </c>
      <c r="O11" s="9">
        <v>42878</v>
      </c>
    </row>
    <row r="12" spans="1:17" x14ac:dyDescent="0.2">
      <c r="B12" s="10" t="s">
        <v>19</v>
      </c>
      <c r="C12" s="11">
        <v>59115</v>
      </c>
      <c r="D12" s="11">
        <v>35112</v>
      </c>
      <c r="E12" s="12">
        <f t="shared" si="0"/>
        <v>94227</v>
      </c>
      <c r="F12" s="11">
        <v>297997</v>
      </c>
      <c r="G12" s="11">
        <v>11591</v>
      </c>
      <c r="H12" s="12">
        <f t="shared" si="1"/>
        <v>309588</v>
      </c>
      <c r="I12" s="13">
        <f t="shared" si="2"/>
        <v>403815</v>
      </c>
      <c r="J12" s="12">
        <v>255764</v>
      </c>
      <c r="K12" s="14">
        <v>148051</v>
      </c>
      <c r="L12" s="15">
        <v>299252</v>
      </c>
      <c r="M12" s="11">
        <v>30351</v>
      </c>
      <c r="N12" s="11">
        <v>0</v>
      </c>
      <c r="O12" s="16">
        <v>74212</v>
      </c>
    </row>
    <row r="13" spans="1:17" x14ac:dyDescent="0.2">
      <c r="B13" s="17" t="s">
        <v>20</v>
      </c>
      <c r="C13" s="11">
        <v>40711</v>
      </c>
      <c r="D13" s="11">
        <v>24962</v>
      </c>
      <c r="E13" s="12">
        <f t="shared" si="0"/>
        <v>65673</v>
      </c>
      <c r="F13" s="11">
        <v>168085</v>
      </c>
      <c r="G13" s="11">
        <v>11927</v>
      </c>
      <c r="H13" s="12">
        <f t="shared" si="1"/>
        <v>180012</v>
      </c>
      <c r="I13" s="13">
        <f t="shared" si="2"/>
        <v>245685</v>
      </c>
      <c r="J13" s="12">
        <v>152794</v>
      </c>
      <c r="K13" s="14">
        <v>92891</v>
      </c>
      <c r="L13" s="15">
        <v>148053</v>
      </c>
      <c r="M13" s="11">
        <v>32913</v>
      </c>
      <c r="N13" s="11">
        <v>5334</v>
      </c>
      <c r="O13" s="16">
        <v>59385</v>
      </c>
    </row>
    <row r="14" spans="1:17" x14ac:dyDescent="0.2">
      <c r="B14" s="17" t="s">
        <v>21</v>
      </c>
      <c r="C14" s="11">
        <v>37244</v>
      </c>
      <c r="D14" s="11">
        <v>20916</v>
      </c>
      <c r="E14" s="12">
        <f t="shared" si="0"/>
        <v>58160</v>
      </c>
      <c r="F14" s="11">
        <v>126024</v>
      </c>
      <c r="G14" s="11">
        <v>10364</v>
      </c>
      <c r="H14" s="12">
        <f t="shared" si="1"/>
        <v>136388</v>
      </c>
      <c r="I14" s="13">
        <f t="shared" si="2"/>
        <v>194548</v>
      </c>
      <c r="J14" s="12">
        <v>123196</v>
      </c>
      <c r="K14" s="14">
        <v>71352</v>
      </c>
      <c r="L14" s="15">
        <v>114198</v>
      </c>
      <c r="M14" s="11">
        <v>25995</v>
      </c>
      <c r="N14" s="11">
        <v>11385</v>
      </c>
      <c r="O14" s="16">
        <v>42970</v>
      </c>
    </row>
    <row r="15" spans="1:17" x14ac:dyDescent="0.2">
      <c r="B15" s="17" t="s">
        <v>22</v>
      </c>
      <c r="C15" s="18">
        <v>33804</v>
      </c>
      <c r="D15" s="18">
        <v>18951</v>
      </c>
      <c r="E15" s="12">
        <f t="shared" si="0"/>
        <v>52755</v>
      </c>
      <c r="F15" s="18">
        <v>130283</v>
      </c>
      <c r="G15" s="18">
        <v>8215</v>
      </c>
      <c r="H15" s="12">
        <f t="shared" si="1"/>
        <v>138498</v>
      </c>
      <c r="I15" s="13">
        <f t="shared" si="2"/>
        <v>191253</v>
      </c>
      <c r="J15" s="19">
        <v>118199</v>
      </c>
      <c r="K15" s="20">
        <v>73054</v>
      </c>
      <c r="L15" s="21">
        <v>125927</v>
      </c>
      <c r="M15" s="18">
        <v>24052</v>
      </c>
      <c r="N15" s="18">
        <v>9227</v>
      </c>
      <c r="O15" s="22">
        <v>32047</v>
      </c>
    </row>
    <row r="16" spans="1:17" x14ac:dyDescent="0.2">
      <c r="B16" s="17" t="s">
        <v>23</v>
      </c>
      <c r="C16" s="11">
        <v>32881</v>
      </c>
      <c r="D16" s="11">
        <v>16868</v>
      </c>
      <c r="E16" s="12">
        <f t="shared" si="0"/>
        <v>49749</v>
      </c>
      <c r="F16" s="11">
        <v>77015</v>
      </c>
      <c r="G16" s="11">
        <v>7300</v>
      </c>
      <c r="H16" s="12">
        <f t="shared" si="1"/>
        <v>84315</v>
      </c>
      <c r="I16" s="13">
        <f t="shared" si="2"/>
        <v>134064</v>
      </c>
      <c r="J16" s="12">
        <v>82123</v>
      </c>
      <c r="K16" s="14">
        <v>51941</v>
      </c>
      <c r="L16" s="15">
        <v>83744</v>
      </c>
      <c r="M16" s="11">
        <v>22684</v>
      </c>
      <c r="N16" s="11">
        <v>6357</v>
      </c>
      <c r="O16" s="16">
        <v>21279</v>
      </c>
    </row>
    <row r="17" spans="2:15" x14ac:dyDescent="0.2">
      <c r="B17" s="17" t="s">
        <v>24</v>
      </c>
      <c r="C17" s="11">
        <v>39418</v>
      </c>
      <c r="D17" s="11">
        <v>17578</v>
      </c>
      <c r="E17" s="12">
        <f t="shared" si="0"/>
        <v>56996</v>
      </c>
      <c r="F17" s="11">
        <v>88526</v>
      </c>
      <c r="G17" s="11">
        <v>6051</v>
      </c>
      <c r="H17" s="12">
        <f t="shared" si="1"/>
        <v>94577</v>
      </c>
      <c r="I17" s="13">
        <f t="shared" si="2"/>
        <v>151573</v>
      </c>
      <c r="J17" s="12">
        <v>92874</v>
      </c>
      <c r="K17" s="14">
        <v>58699</v>
      </c>
      <c r="L17" s="15">
        <v>94154</v>
      </c>
      <c r="M17" s="11">
        <v>27039</v>
      </c>
      <c r="N17" s="11">
        <v>6541</v>
      </c>
      <c r="O17" s="16">
        <v>23839</v>
      </c>
    </row>
    <row r="18" spans="2:15" x14ac:dyDescent="0.2">
      <c r="B18" s="1" t="s">
        <v>25</v>
      </c>
      <c r="C18" s="2">
        <v>31089</v>
      </c>
      <c r="D18" s="3">
        <v>18492</v>
      </c>
      <c r="E18" s="4">
        <f t="shared" si="0"/>
        <v>49581</v>
      </c>
      <c r="F18" s="3">
        <v>88832</v>
      </c>
      <c r="G18" s="3">
        <v>2497</v>
      </c>
      <c r="H18" s="4">
        <f t="shared" si="1"/>
        <v>91329</v>
      </c>
      <c r="I18" s="5">
        <f t="shared" si="2"/>
        <v>140910</v>
      </c>
      <c r="J18" s="6">
        <v>86207</v>
      </c>
      <c r="K18" s="7">
        <v>54703</v>
      </c>
      <c r="L18" s="8">
        <v>84082</v>
      </c>
      <c r="M18" s="3">
        <v>29599</v>
      </c>
      <c r="N18" s="3">
        <v>5383</v>
      </c>
      <c r="O18" s="9">
        <v>21846</v>
      </c>
    </row>
    <row r="19" spans="2:15" x14ac:dyDescent="0.2">
      <c r="B19" s="1" t="s">
        <v>26</v>
      </c>
      <c r="C19" s="2">
        <v>27208</v>
      </c>
      <c r="D19" s="3">
        <v>18101</v>
      </c>
      <c r="E19" s="4">
        <f t="shared" si="0"/>
        <v>45309</v>
      </c>
      <c r="F19" s="3">
        <v>84733</v>
      </c>
      <c r="G19" s="3">
        <v>2588</v>
      </c>
      <c r="H19" s="4">
        <f t="shared" si="1"/>
        <v>87321</v>
      </c>
      <c r="I19" s="5">
        <f t="shared" si="2"/>
        <v>132630</v>
      </c>
      <c r="J19" s="6">
        <v>82317</v>
      </c>
      <c r="K19" s="7">
        <v>50313</v>
      </c>
      <c r="L19" s="8">
        <v>78143</v>
      </c>
      <c r="M19" s="3">
        <v>29026</v>
      </c>
      <c r="N19" s="3">
        <v>4512</v>
      </c>
      <c r="O19" s="9">
        <v>20949</v>
      </c>
    </row>
    <row r="20" spans="2:15" x14ac:dyDescent="0.2">
      <c r="B20" s="23" t="s">
        <v>27</v>
      </c>
      <c r="C20" s="24">
        <v>2775</v>
      </c>
      <c r="D20" s="25">
        <v>1509</v>
      </c>
      <c r="E20" s="26">
        <f t="shared" ref="E20:E31" si="3">C20+D20</f>
        <v>4284</v>
      </c>
      <c r="F20" s="27">
        <v>7638</v>
      </c>
      <c r="G20" s="27">
        <v>271</v>
      </c>
      <c r="H20" s="26">
        <f t="shared" ref="H20:H31" si="4">F20+G20</f>
        <v>7909</v>
      </c>
      <c r="I20" s="28">
        <f t="shared" si="2"/>
        <v>12193</v>
      </c>
      <c r="J20" s="29">
        <v>7573</v>
      </c>
      <c r="K20" s="30">
        <v>4620</v>
      </c>
      <c r="L20" s="31">
        <v>7252</v>
      </c>
      <c r="M20" s="29">
        <v>2606</v>
      </c>
      <c r="N20" s="29">
        <v>384</v>
      </c>
      <c r="O20" s="30">
        <v>1951</v>
      </c>
    </row>
    <row r="21" spans="2:15" x14ac:dyDescent="0.2">
      <c r="B21" s="32" t="s">
        <v>28</v>
      </c>
      <c r="C21" s="24">
        <v>2018</v>
      </c>
      <c r="D21" s="25">
        <v>1346</v>
      </c>
      <c r="E21" s="26">
        <f t="shared" si="3"/>
        <v>3364</v>
      </c>
      <c r="F21" s="27">
        <v>7225</v>
      </c>
      <c r="G21" s="27">
        <v>208</v>
      </c>
      <c r="H21" s="26">
        <f t="shared" si="4"/>
        <v>7433</v>
      </c>
      <c r="I21" s="28">
        <f t="shared" si="2"/>
        <v>10797</v>
      </c>
      <c r="J21" s="29">
        <v>6584</v>
      </c>
      <c r="K21" s="30">
        <v>4213</v>
      </c>
      <c r="L21" s="31">
        <v>6608</v>
      </c>
      <c r="M21" s="29">
        <v>2309</v>
      </c>
      <c r="N21" s="29">
        <v>328</v>
      </c>
      <c r="O21" s="30">
        <v>1552</v>
      </c>
    </row>
    <row r="22" spans="2:15" x14ac:dyDescent="0.2">
      <c r="B22" s="32" t="s">
        <v>29</v>
      </c>
      <c r="C22" s="24">
        <v>2559</v>
      </c>
      <c r="D22" s="25">
        <v>1723</v>
      </c>
      <c r="E22" s="26">
        <f t="shared" si="3"/>
        <v>4282</v>
      </c>
      <c r="F22" s="27">
        <v>8941</v>
      </c>
      <c r="G22" s="27">
        <v>224</v>
      </c>
      <c r="H22" s="26">
        <f t="shared" si="4"/>
        <v>9165</v>
      </c>
      <c r="I22" s="28">
        <f t="shared" si="2"/>
        <v>13447</v>
      </c>
      <c r="J22" s="29">
        <v>8246</v>
      </c>
      <c r="K22" s="30">
        <v>5201</v>
      </c>
      <c r="L22" s="33">
        <v>8053</v>
      </c>
      <c r="M22" s="33">
        <v>3052</v>
      </c>
      <c r="N22" s="33">
        <v>374</v>
      </c>
      <c r="O22" s="34">
        <v>1968</v>
      </c>
    </row>
    <row r="23" spans="2:15" x14ac:dyDescent="0.2">
      <c r="B23" s="35" t="s">
        <v>30</v>
      </c>
      <c r="C23" s="24">
        <v>2234</v>
      </c>
      <c r="D23" s="25">
        <v>1434</v>
      </c>
      <c r="E23" s="26">
        <f t="shared" si="3"/>
        <v>3668</v>
      </c>
      <c r="F23" s="27">
        <v>6869</v>
      </c>
      <c r="G23" s="27">
        <v>211</v>
      </c>
      <c r="H23" s="26">
        <f t="shared" si="4"/>
        <v>7080</v>
      </c>
      <c r="I23" s="28">
        <f t="shared" si="2"/>
        <v>10748</v>
      </c>
      <c r="J23" s="29">
        <v>6571</v>
      </c>
      <c r="K23" s="30">
        <v>4177</v>
      </c>
      <c r="L23" s="31">
        <v>6429</v>
      </c>
      <c r="M23" s="29">
        <v>2430</v>
      </c>
      <c r="N23" s="29">
        <v>274</v>
      </c>
      <c r="O23" s="30">
        <v>1615</v>
      </c>
    </row>
    <row r="24" spans="2:15" x14ac:dyDescent="0.2">
      <c r="B24" s="35" t="s">
        <v>31</v>
      </c>
      <c r="C24" s="24">
        <v>2254</v>
      </c>
      <c r="D24" s="25">
        <v>1548</v>
      </c>
      <c r="E24" s="26">
        <f t="shared" si="3"/>
        <v>3802</v>
      </c>
      <c r="F24" s="27">
        <v>9637</v>
      </c>
      <c r="G24" s="27">
        <v>268</v>
      </c>
      <c r="H24" s="26">
        <f t="shared" si="4"/>
        <v>9905</v>
      </c>
      <c r="I24" s="28">
        <f t="shared" si="2"/>
        <v>13707</v>
      </c>
      <c r="J24" s="29">
        <v>7686</v>
      </c>
      <c r="K24" s="30">
        <v>6021</v>
      </c>
      <c r="L24" s="31">
        <v>7902</v>
      </c>
      <c r="M24" s="29">
        <v>3398</v>
      </c>
      <c r="N24" s="29">
        <v>472</v>
      </c>
      <c r="O24" s="30">
        <v>1935</v>
      </c>
    </row>
    <row r="25" spans="2:15" x14ac:dyDescent="0.2">
      <c r="B25" s="35" t="s">
        <v>32</v>
      </c>
      <c r="C25" s="24">
        <v>1946</v>
      </c>
      <c r="D25" s="25">
        <v>1490</v>
      </c>
      <c r="E25" s="26">
        <f t="shared" si="3"/>
        <v>3436</v>
      </c>
      <c r="F25" s="27">
        <v>7643</v>
      </c>
      <c r="G25" s="27">
        <v>218</v>
      </c>
      <c r="H25" s="26">
        <f t="shared" si="4"/>
        <v>7861</v>
      </c>
      <c r="I25" s="28">
        <f t="shared" si="2"/>
        <v>11297</v>
      </c>
      <c r="J25" s="29">
        <v>6660</v>
      </c>
      <c r="K25" s="30">
        <v>4637</v>
      </c>
      <c r="L25" s="31">
        <v>6563</v>
      </c>
      <c r="M25" s="29">
        <v>2547</v>
      </c>
      <c r="N25" s="29">
        <v>406</v>
      </c>
      <c r="O25" s="30">
        <v>1781</v>
      </c>
    </row>
    <row r="26" spans="2:15" x14ac:dyDescent="0.2">
      <c r="B26" s="35" t="s">
        <v>33</v>
      </c>
      <c r="C26" s="24">
        <v>2312</v>
      </c>
      <c r="D26" s="25">
        <v>1626</v>
      </c>
      <c r="E26" s="26">
        <f t="shared" si="3"/>
        <v>3938</v>
      </c>
      <c r="F26" s="27">
        <v>9183</v>
      </c>
      <c r="G26" s="27">
        <v>298</v>
      </c>
      <c r="H26" s="26">
        <f t="shared" si="4"/>
        <v>9481</v>
      </c>
      <c r="I26" s="28">
        <f t="shared" si="2"/>
        <v>13419</v>
      </c>
      <c r="J26" s="29">
        <v>8143</v>
      </c>
      <c r="K26" s="30">
        <v>5276</v>
      </c>
      <c r="L26" s="31">
        <v>7948</v>
      </c>
      <c r="M26" s="29">
        <v>3103</v>
      </c>
      <c r="N26" s="29">
        <v>395</v>
      </c>
      <c r="O26" s="30">
        <v>1973</v>
      </c>
    </row>
    <row r="27" spans="2:15" x14ac:dyDescent="0.2">
      <c r="B27" s="35" t="s">
        <v>34</v>
      </c>
      <c r="C27" s="24">
        <v>2872</v>
      </c>
      <c r="D27" s="25">
        <v>1660</v>
      </c>
      <c r="E27" s="26">
        <f t="shared" si="3"/>
        <v>4532</v>
      </c>
      <c r="F27" s="27">
        <v>9652</v>
      </c>
      <c r="G27" s="27">
        <v>304</v>
      </c>
      <c r="H27" s="26">
        <f t="shared" si="4"/>
        <v>9956</v>
      </c>
      <c r="I27" s="28">
        <f t="shared" si="2"/>
        <v>14488</v>
      </c>
      <c r="J27" s="29">
        <v>8889</v>
      </c>
      <c r="K27" s="30">
        <v>5599</v>
      </c>
      <c r="L27" s="31">
        <v>8738</v>
      </c>
      <c r="M27" s="29">
        <v>3193</v>
      </c>
      <c r="N27" s="29">
        <v>407</v>
      </c>
      <c r="O27" s="30">
        <v>2150</v>
      </c>
    </row>
    <row r="28" spans="2:15" x14ac:dyDescent="0.2">
      <c r="B28" s="35" t="s">
        <v>35</v>
      </c>
      <c r="C28" s="24">
        <v>2226</v>
      </c>
      <c r="D28" s="25">
        <v>1396</v>
      </c>
      <c r="E28" s="26">
        <f t="shared" si="3"/>
        <v>3622</v>
      </c>
      <c r="F28" s="27">
        <v>7964</v>
      </c>
      <c r="G28" s="27">
        <v>259</v>
      </c>
      <c r="H28" s="26">
        <f t="shared" si="4"/>
        <v>8223</v>
      </c>
      <c r="I28" s="28">
        <f t="shared" si="2"/>
        <v>11845</v>
      </c>
      <c r="J28" s="29">
        <v>7126</v>
      </c>
      <c r="K28" s="30">
        <v>4719</v>
      </c>
      <c r="L28" s="31">
        <v>7043</v>
      </c>
      <c r="M28" s="29">
        <v>2705</v>
      </c>
      <c r="N28" s="29">
        <v>297</v>
      </c>
      <c r="O28" s="30">
        <v>1800</v>
      </c>
    </row>
    <row r="29" spans="2:15" x14ac:dyDescent="0.2">
      <c r="B29" s="35" t="s">
        <v>36</v>
      </c>
      <c r="C29" s="24">
        <v>2553</v>
      </c>
      <c r="D29" s="25">
        <v>1604</v>
      </c>
      <c r="E29" s="26">
        <f t="shared" si="3"/>
        <v>4157</v>
      </c>
      <c r="F29" s="27">
        <v>9350</v>
      </c>
      <c r="G29" s="27">
        <v>314</v>
      </c>
      <c r="H29" s="26">
        <f t="shared" si="4"/>
        <v>9664</v>
      </c>
      <c r="I29" s="28">
        <f t="shared" si="2"/>
        <v>13821</v>
      </c>
      <c r="J29" s="29">
        <v>8412</v>
      </c>
      <c r="K29" s="30">
        <v>5409</v>
      </c>
      <c r="L29" s="31">
        <v>8126</v>
      </c>
      <c r="M29" s="29">
        <v>3071</v>
      </c>
      <c r="N29" s="29">
        <v>420</v>
      </c>
      <c r="O29" s="30">
        <v>2204</v>
      </c>
    </row>
    <row r="30" spans="2:15" x14ac:dyDescent="0.2">
      <c r="B30" s="35" t="s">
        <v>37</v>
      </c>
      <c r="C30" s="24">
        <v>2398</v>
      </c>
      <c r="D30" s="25">
        <v>1655</v>
      </c>
      <c r="E30" s="26">
        <f t="shared" si="3"/>
        <v>4053</v>
      </c>
      <c r="F30" s="27">
        <v>8771</v>
      </c>
      <c r="G30" s="27">
        <v>314</v>
      </c>
      <c r="H30" s="26">
        <f t="shared" si="4"/>
        <v>9085</v>
      </c>
      <c r="I30" s="28">
        <f t="shared" si="2"/>
        <v>13138</v>
      </c>
      <c r="J30" s="29">
        <v>8090</v>
      </c>
      <c r="K30" s="30">
        <v>5048</v>
      </c>
      <c r="L30" s="31">
        <v>7369</v>
      </c>
      <c r="M30" s="29">
        <v>3265</v>
      </c>
      <c r="N30" s="29">
        <v>384</v>
      </c>
      <c r="O30" s="30">
        <v>2120</v>
      </c>
    </row>
    <row r="31" spans="2:15" x14ac:dyDescent="0.2">
      <c r="B31" s="35" t="s">
        <v>38</v>
      </c>
      <c r="C31" s="24">
        <v>2063</v>
      </c>
      <c r="D31" s="25">
        <v>1332</v>
      </c>
      <c r="E31" s="26">
        <f t="shared" si="3"/>
        <v>3395</v>
      </c>
      <c r="F31" s="27">
        <v>7625</v>
      </c>
      <c r="G31" s="27">
        <v>278</v>
      </c>
      <c r="H31" s="26">
        <f t="shared" si="4"/>
        <v>7903</v>
      </c>
      <c r="I31" s="28">
        <f t="shared" si="2"/>
        <v>11298</v>
      </c>
      <c r="J31" s="29">
        <v>6653</v>
      </c>
      <c r="K31" s="30">
        <v>4645</v>
      </c>
      <c r="L31" s="31">
        <v>6480</v>
      </c>
      <c r="M31" s="29">
        <v>2711</v>
      </c>
      <c r="N31" s="29">
        <v>327</v>
      </c>
      <c r="O31" s="30">
        <v>1780</v>
      </c>
    </row>
    <row r="32" spans="2:15" x14ac:dyDescent="0.2">
      <c r="B32" s="36" t="s">
        <v>39</v>
      </c>
      <c r="C32" s="11">
        <f>SUM(C20:C31)</f>
        <v>28210</v>
      </c>
      <c r="D32" s="37">
        <f t="shared" ref="D32:O32" si="5">SUM(D20:D31)</f>
        <v>18323</v>
      </c>
      <c r="E32" s="3">
        <f t="shared" si="5"/>
        <v>46533</v>
      </c>
      <c r="F32" s="37">
        <f t="shared" si="5"/>
        <v>100498</v>
      </c>
      <c r="G32" s="37">
        <f t="shared" si="5"/>
        <v>3167</v>
      </c>
      <c r="H32" s="3">
        <f t="shared" si="5"/>
        <v>103665</v>
      </c>
      <c r="I32" s="38">
        <f t="shared" si="5"/>
        <v>150198</v>
      </c>
      <c r="J32" s="11">
        <f t="shared" si="5"/>
        <v>90633</v>
      </c>
      <c r="K32" s="16">
        <f t="shared" si="5"/>
        <v>59565</v>
      </c>
      <c r="L32" s="15">
        <f t="shared" si="5"/>
        <v>88511</v>
      </c>
      <c r="M32" s="11">
        <f t="shared" si="5"/>
        <v>34390</v>
      </c>
      <c r="N32" s="11">
        <f t="shared" si="5"/>
        <v>4468</v>
      </c>
      <c r="O32" s="16">
        <f t="shared" si="5"/>
        <v>22829</v>
      </c>
    </row>
    <row r="33" spans="2:15" x14ac:dyDescent="0.2">
      <c r="B33" s="35" t="s">
        <v>40</v>
      </c>
      <c r="C33" s="24">
        <v>2376</v>
      </c>
      <c r="D33" s="25">
        <v>1446</v>
      </c>
      <c r="E33" s="26">
        <f t="shared" ref="E33:E38" si="6">C33+D33</f>
        <v>3822</v>
      </c>
      <c r="F33" s="27">
        <v>10950</v>
      </c>
      <c r="G33" s="27">
        <v>397</v>
      </c>
      <c r="H33" s="26">
        <f>F33+G33</f>
        <v>11347</v>
      </c>
      <c r="I33" s="28">
        <f>E33+H33</f>
        <v>15169</v>
      </c>
      <c r="J33" s="29">
        <v>9266</v>
      </c>
      <c r="K33" s="30">
        <v>5903</v>
      </c>
      <c r="L33" s="31">
        <v>9330</v>
      </c>
      <c r="M33" s="29">
        <v>3556</v>
      </c>
      <c r="N33" s="29">
        <v>358</v>
      </c>
      <c r="O33" s="30">
        <v>1925</v>
      </c>
    </row>
    <row r="34" spans="2:15" x14ac:dyDescent="0.2">
      <c r="B34" s="35" t="s">
        <v>41</v>
      </c>
      <c r="C34" s="24">
        <v>1963</v>
      </c>
      <c r="D34" s="25">
        <v>1195</v>
      </c>
      <c r="E34" s="26">
        <f t="shared" si="6"/>
        <v>3158</v>
      </c>
      <c r="F34" s="27">
        <v>10780</v>
      </c>
      <c r="G34" s="27">
        <v>731</v>
      </c>
      <c r="H34" s="26">
        <f t="shared" ref="H34:H37" si="7">F34+G34</f>
        <v>11511</v>
      </c>
      <c r="I34" s="28">
        <f t="shared" ref="I34:I37" si="8">E34+H34</f>
        <v>14669</v>
      </c>
      <c r="J34" s="29">
        <v>9065</v>
      </c>
      <c r="K34" s="30">
        <v>5604</v>
      </c>
      <c r="L34" s="31">
        <v>9443</v>
      </c>
      <c r="M34" s="29">
        <v>3272</v>
      </c>
      <c r="N34" s="29">
        <v>313</v>
      </c>
      <c r="O34" s="30">
        <v>1641</v>
      </c>
    </row>
    <row r="35" spans="2:15" x14ac:dyDescent="0.2">
      <c r="B35" s="35" t="s">
        <v>42</v>
      </c>
      <c r="C35" s="24">
        <v>2227</v>
      </c>
      <c r="D35" s="25">
        <v>1455</v>
      </c>
      <c r="E35" s="26">
        <f t="shared" si="6"/>
        <v>3682</v>
      </c>
      <c r="F35" s="27">
        <v>10085</v>
      </c>
      <c r="G35" s="27">
        <v>922</v>
      </c>
      <c r="H35" s="26">
        <f t="shared" si="7"/>
        <v>11007</v>
      </c>
      <c r="I35" s="28">
        <f t="shared" si="8"/>
        <v>14689</v>
      </c>
      <c r="J35" s="29">
        <v>8796</v>
      </c>
      <c r="K35" s="30">
        <v>5893</v>
      </c>
      <c r="L35" s="31">
        <v>8594</v>
      </c>
      <c r="M35" s="29">
        <v>3703</v>
      </c>
      <c r="N35" s="29">
        <v>417</v>
      </c>
      <c r="O35" s="30">
        <v>1975</v>
      </c>
    </row>
    <row r="36" spans="2:15" x14ac:dyDescent="0.2">
      <c r="B36" s="35" t="s">
        <v>607</v>
      </c>
      <c r="C36" s="24">
        <v>2149</v>
      </c>
      <c r="D36" s="25">
        <v>1479</v>
      </c>
      <c r="E36" s="26">
        <f t="shared" si="6"/>
        <v>3628</v>
      </c>
      <c r="F36" s="29">
        <v>9449</v>
      </c>
      <c r="G36" s="29">
        <v>831</v>
      </c>
      <c r="H36" s="26">
        <f t="shared" si="7"/>
        <v>10280</v>
      </c>
      <c r="I36" s="28">
        <f t="shared" si="8"/>
        <v>13908</v>
      </c>
      <c r="J36" s="29">
        <v>8155</v>
      </c>
      <c r="K36" s="408">
        <v>5753</v>
      </c>
      <c r="L36" s="31">
        <v>7487</v>
      </c>
      <c r="M36" s="29">
        <v>3891</v>
      </c>
      <c r="N36" s="29">
        <v>476</v>
      </c>
      <c r="O36" s="30">
        <v>2054</v>
      </c>
    </row>
    <row r="37" spans="2:15" x14ac:dyDescent="0.2">
      <c r="B37" s="35" t="s">
        <v>617</v>
      </c>
      <c r="C37" s="24">
        <v>2225</v>
      </c>
      <c r="D37" s="24">
        <v>1354</v>
      </c>
      <c r="E37" s="26">
        <f t="shared" si="6"/>
        <v>3579</v>
      </c>
      <c r="F37" s="29">
        <v>10950</v>
      </c>
      <c r="G37" s="29">
        <v>602</v>
      </c>
      <c r="H37" s="26">
        <f t="shared" si="7"/>
        <v>11552</v>
      </c>
      <c r="I37" s="28">
        <f t="shared" si="8"/>
        <v>15131</v>
      </c>
      <c r="J37" s="29">
        <v>8413</v>
      </c>
      <c r="K37" s="408">
        <v>6718</v>
      </c>
      <c r="L37" s="31">
        <v>8420</v>
      </c>
      <c r="M37" s="29">
        <v>4168</v>
      </c>
      <c r="N37" s="29">
        <v>481</v>
      </c>
      <c r="O37" s="30">
        <v>2062</v>
      </c>
    </row>
    <row r="38" spans="2:15" x14ac:dyDescent="0.2">
      <c r="B38" s="36" t="s">
        <v>618</v>
      </c>
      <c r="C38" s="11">
        <f>SUM(C33:C37)</f>
        <v>10940</v>
      </c>
      <c r="D38" s="37">
        <f>SUM(D33:D37)</f>
        <v>6929</v>
      </c>
      <c r="E38" s="3">
        <f t="shared" si="6"/>
        <v>17869</v>
      </c>
      <c r="F38" s="37">
        <f t="shared" ref="F38:G38" si="9">SUM(F33:F37)</f>
        <v>52214</v>
      </c>
      <c r="G38" s="37">
        <f t="shared" si="9"/>
        <v>3483</v>
      </c>
      <c r="H38" s="3">
        <f>F38+G38</f>
        <v>55697</v>
      </c>
      <c r="I38" s="38">
        <f>SUM(I33:I37)</f>
        <v>73566</v>
      </c>
      <c r="J38" s="11">
        <f t="shared" ref="J38:O38" si="10">SUM(J33:J37)</f>
        <v>43695</v>
      </c>
      <c r="K38" s="16">
        <f t="shared" si="10"/>
        <v>29871</v>
      </c>
      <c r="L38" s="15">
        <f t="shared" si="10"/>
        <v>43274</v>
      </c>
      <c r="M38" s="11">
        <f t="shared" si="10"/>
        <v>18590</v>
      </c>
      <c r="N38" s="11">
        <f t="shared" si="10"/>
        <v>2045</v>
      </c>
      <c r="O38" s="16">
        <f t="shared" si="10"/>
        <v>9657</v>
      </c>
    </row>
    <row r="39" spans="2:15" ht="12.75" thickBot="1" x14ac:dyDescent="0.25">
      <c r="B39" s="39" t="s">
        <v>43</v>
      </c>
      <c r="C39" s="40">
        <f t="shared" ref="C39:O39" si="11">C11+C12+C13+C14+C15+C16+C17+C18+C19+C32+C38</f>
        <v>425412</v>
      </c>
      <c r="D39" s="40">
        <f t="shared" si="11"/>
        <v>233930</v>
      </c>
      <c r="E39" s="40">
        <f t="shared" si="11"/>
        <v>659342</v>
      </c>
      <c r="F39" s="40">
        <f t="shared" si="11"/>
        <v>1227241</v>
      </c>
      <c r="G39" s="40">
        <f t="shared" si="11"/>
        <v>73376</v>
      </c>
      <c r="H39" s="40">
        <f t="shared" si="11"/>
        <v>1300617</v>
      </c>
      <c r="I39" s="40">
        <f t="shared" si="11"/>
        <v>1959959</v>
      </c>
      <c r="J39" s="40">
        <f t="shared" si="11"/>
        <v>1237036</v>
      </c>
      <c r="K39" s="40">
        <f t="shared" si="11"/>
        <v>722923</v>
      </c>
      <c r="L39" s="40">
        <f t="shared" si="11"/>
        <v>1257132</v>
      </c>
      <c r="M39" s="40">
        <f t="shared" si="11"/>
        <v>275684</v>
      </c>
      <c r="N39" s="40">
        <f t="shared" si="11"/>
        <v>55252</v>
      </c>
      <c r="O39" s="41">
        <f t="shared" si="11"/>
        <v>371891</v>
      </c>
    </row>
    <row r="40" spans="2:15" x14ac:dyDescent="0.2">
      <c r="B40" s="188" t="s">
        <v>149</v>
      </c>
    </row>
    <row r="41" spans="2:15" x14ac:dyDescent="0.2">
      <c r="B41" s="188" t="s">
        <v>150</v>
      </c>
    </row>
  </sheetData>
  <mergeCells count="7">
    <mergeCell ref="B5:O5"/>
    <mergeCell ref="B6:O6"/>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pageSetup orientation="portrait" verticalDpi="0" r:id="rId1"/>
  <ignoredErrors>
    <ignoredError sqref="C32:D32 F32:G32 J32:O32" formulaRange="1"/>
    <ignoredError sqref="E38 H38" formula="1"/>
    <ignoredError sqref="E32 H32:I32"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Q48"/>
  <sheetViews>
    <sheetView showGridLines="0" zoomScaleNormal="100" workbookViewId="0"/>
  </sheetViews>
  <sheetFormatPr baseColWidth="10" defaultColWidth="11.42578125" defaultRowHeight="12" x14ac:dyDescent="0.2"/>
  <cols>
    <col min="1" max="1" width="6" style="188" customWidth="1"/>
    <col min="2" max="2" width="12.42578125" style="188" customWidth="1"/>
    <col min="3" max="16384" width="11.42578125" style="188"/>
  </cols>
  <sheetData>
    <row r="2" spans="1:17" s="386" customFormat="1" ht="12.75" x14ac:dyDescent="0.2">
      <c r="A2" s="217" t="s">
        <v>121</v>
      </c>
    </row>
    <row r="3" spans="1:17" s="386" customFormat="1" ht="12.75" x14ac:dyDescent="0.2">
      <c r="A3" s="217" t="s">
        <v>122</v>
      </c>
    </row>
    <row r="4" spans="1:17" s="386" customFormat="1" ht="12.75" x14ac:dyDescent="0.2"/>
    <row r="5" spans="1:17" s="386" customFormat="1" ht="12.75" x14ac:dyDescent="0.2">
      <c r="B5" s="421" t="s">
        <v>606</v>
      </c>
      <c r="C5" s="421"/>
      <c r="D5" s="421"/>
      <c r="E5" s="421"/>
      <c r="F5" s="421"/>
      <c r="G5" s="421"/>
      <c r="H5" s="421"/>
      <c r="I5" s="421"/>
      <c r="J5" s="421"/>
      <c r="K5" s="421"/>
      <c r="L5" s="421"/>
      <c r="M5" s="421"/>
      <c r="N5" s="421"/>
      <c r="O5" s="421"/>
      <c r="Q5" s="407" t="s">
        <v>601</v>
      </c>
    </row>
    <row r="6" spans="1:17" s="386" customFormat="1" ht="12.75" x14ac:dyDescent="0.2">
      <c r="B6" s="421" t="str">
        <f>'Solicitudes Nacional'!B6:O6</f>
        <v>Julio de 2008 a mayo 2018</v>
      </c>
      <c r="C6" s="421"/>
      <c r="D6" s="421"/>
      <c r="E6" s="421"/>
      <c r="F6" s="421"/>
      <c r="G6" s="421"/>
      <c r="H6" s="421"/>
      <c r="I6" s="421"/>
      <c r="J6" s="421"/>
      <c r="K6" s="421"/>
      <c r="L6" s="421"/>
      <c r="M6" s="421"/>
      <c r="N6" s="421"/>
      <c r="O6" s="421"/>
    </row>
    <row r="7" spans="1:17" ht="12.75" thickBot="1" x14ac:dyDescent="0.25"/>
    <row r="8" spans="1:17" ht="12.75" thickBot="1" x14ac:dyDescent="0.25">
      <c r="B8" s="422" t="s">
        <v>44</v>
      </c>
      <c r="C8" s="423"/>
      <c r="D8" s="423"/>
      <c r="E8" s="423"/>
      <c r="F8" s="423"/>
      <c r="G8" s="423"/>
      <c r="H8" s="423"/>
      <c r="I8" s="423"/>
      <c r="J8" s="423"/>
      <c r="K8" s="423"/>
      <c r="L8" s="423"/>
      <c r="M8" s="423"/>
      <c r="N8" s="423"/>
      <c r="O8" s="424"/>
    </row>
    <row r="9" spans="1:17" ht="12.75" thickBot="1" x14ac:dyDescent="0.25">
      <c r="B9" s="425" t="s">
        <v>45</v>
      </c>
      <c r="C9" s="422" t="s">
        <v>2</v>
      </c>
      <c r="D9" s="423"/>
      <c r="E9" s="423"/>
      <c r="F9" s="423"/>
      <c r="G9" s="423"/>
      <c r="H9" s="423"/>
      <c r="I9" s="424"/>
      <c r="J9" s="422" t="s">
        <v>3</v>
      </c>
      <c r="K9" s="424"/>
      <c r="L9" s="422" t="s">
        <v>4</v>
      </c>
      <c r="M9" s="423"/>
      <c r="N9" s="423"/>
      <c r="O9" s="424"/>
    </row>
    <row r="10" spans="1:17" ht="24.75" thickBot="1" x14ac:dyDescent="0.25">
      <c r="B10" s="431"/>
      <c r="C10" s="93" t="s">
        <v>5</v>
      </c>
      <c r="D10" s="94" t="s">
        <v>6</v>
      </c>
      <c r="E10" s="95" t="s">
        <v>7</v>
      </c>
      <c r="F10" s="94" t="s">
        <v>8</v>
      </c>
      <c r="G10" s="94" t="s">
        <v>9</v>
      </c>
      <c r="H10" s="96" t="s">
        <v>10</v>
      </c>
      <c r="I10" s="97" t="s">
        <v>46</v>
      </c>
      <c r="J10" s="98" t="s">
        <v>47</v>
      </c>
      <c r="K10" s="99" t="s">
        <v>13</v>
      </c>
      <c r="L10" s="100" t="s">
        <v>14</v>
      </c>
      <c r="M10" s="101" t="s">
        <v>15</v>
      </c>
      <c r="N10" s="101" t="s">
        <v>16</v>
      </c>
      <c r="O10" s="102" t="s">
        <v>17</v>
      </c>
    </row>
    <row r="11" spans="1:17" x14ac:dyDescent="0.2">
      <c r="B11" s="52" t="s">
        <v>18</v>
      </c>
      <c r="C11" s="53">
        <v>83926</v>
      </c>
      <c r="D11" s="54">
        <v>21763</v>
      </c>
      <c r="E11" s="55">
        <f t="shared" ref="E11:E16" si="0">C11+D11</f>
        <v>105689</v>
      </c>
      <c r="F11" s="54">
        <v>9666</v>
      </c>
      <c r="G11" s="54">
        <v>1628</v>
      </c>
      <c r="H11" s="56">
        <f t="shared" ref="H11:H17" si="1">F11+G11</f>
        <v>11294</v>
      </c>
      <c r="I11" s="57">
        <f t="shared" ref="I11:I16" si="2">E11+H11</f>
        <v>116983</v>
      </c>
      <c r="J11" s="53">
        <v>89933</v>
      </c>
      <c r="K11" s="58">
        <v>27050</v>
      </c>
      <c r="L11" s="59">
        <v>79515</v>
      </c>
      <c r="M11" s="60">
        <v>1004</v>
      </c>
      <c r="N11" s="60">
        <v>0</v>
      </c>
      <c r="O11" s="61">
        <v>36464</v>
      </c>
    </row>
    <row r="12" spans="1:17" x14ac:dyDescent="0.2">
      <c r="B12" s="52" t="s">
        <v>19</v>
      </c>
      <c r="C12" s="11">
        <v>57791</v>
      </c>
      <c r="D12" s="37">
        <v>20961</v>
      </c>
      <c r="E12" s="4">
        <f t="shared" si="0"/>
        <v>78752</v>
      </c>
      <c r="F12" s="37">
        <v>277006</v>
      </c>
      <c r="G12" s="37">
        <v>9792</v>
      </c>
      <c r="H12" s="62">
        <f t="shared" si="1"/>
        <v>286798</v>
      </c>
      <c r="I12" s="63">
        <f t="shared" si="2"/>
        <v>365550</v>
      </c>
      <c r="J12" s="11">
        <v>224962</v>
      </c>
      <c r="K12" s="64">
        <v>140588</v>
      </c>
      <c r="L12" s="65">
        <v>272721</v>
      </c>
      <c r="M12" s="65">
        <v>26657</v>
      </c>
      <c r="N12" s="65">
        <v>0</v>
      </c>
      <c r="O12" s="66">
        <v>66172</v>
      </c>
    </row>
    <row r="13" spans="1:17" x14ac:dyDescent="0.2">
      <c r="B13" s="52" t="s">
        <v>20</v>
      </c>
      <c r="C13" s="65">
        <v>36098</v>
      </c>
      <c r="D13" s="67">
        <v>13242</v>
      </c>
      <c r="E13" s="4">
        <f t="shared" si="0"/>
        <v>49340</v>
      </c>
      <c r="F13" s="67">
        <v>137903</v>
      </c>
      <c r="G13" s="67">
        <v>9911</v>
      </c>
      <c r="H13" s="62">
        <f t="shared" si="1"/>
        <v>147814</v>
      </c>
      <c r="I13" s="63">
        <f t="shared" si="2"/>
        <v>197154</v>
      </c>
      <c r="J13" s="11">
        <v>119654</v>
      </c>
      <c r="K13" s="64">
        <v>77500</v>
      </c>
      <c r="L13" s="65">
        <v>120953</v>
      </c>
      <c r="M13" s="65">
        <v>25691</v>
      </c>
      <c r="N13" s="65">
        <v>3837</v>
      </c>
      <c r="O13" s="66">
        <v>46673</v>
      </c>
    </row>
    <row r="14" spans="1:17" x14ac:dyDescent="0.2">
      <c r="B14" s="52" t="s">
        <v>21</v>
      </c>
      <c r="C14" s="11">
        <v>29811</v>
      </c>
      <c r="D14" s="37">
        <v>10346</v>
      </c>
      <c r="E14" s="4">
        <f t="shared" si="0"/>
        <v>40157</v>
      </c>
      <c r="F14" s="37">
        <v>90244</v>
      </c>
      <c r="G14" s="37">
        <v>8697</v>
      </c>
      <c r="H14" s="62">
        <f t="shared" si="1"/>
        <v>98941</v>
      </c>
      <c r="I14" s="63">
        <f t="shared" si="2"/>
        <v>139098</v>
      </c>
      <c r="J14" s="11">
        <v>84677</v>
      </c>
      <c r="K14" s="9">
        <v>54421</v>
      </c>
      <c r="L14" s="65">
        <v>81301</v>
      </c>
      <c r="M14" s="65">
        <v>19165</v>
      </c>
      <c r="N14" s="65">
        <v>8017</v>
      </c>
      <c r="O14" s="66">
        <v>30615</v>
      </c>
    </row>
    <row r="15" spans="1:17" x14ac:dyDescent="0.2">
      <c r="B15" s="52" t="s">
        <v>22</v>
      </c>
      <c r="C15" s="11">
        <v>29013</v>
      </c>
      <c r="D15" s="37">
        <v>9891</v>
      </c>
      <c r="E15" s="4">
        <f t="shared" si="0"/>
        <v>38904</v>
      </c>
      <c r="F15" s="37">
        <v>113335</v>
      </c>
      <c r="G15" s="37">
        <v>7011</v>
      </c>
      <c r="H15" s="62">
        <f t="shared" si="1"/>
        <v>120346</v>
      </c>
      <c r="I15" s="63">
        <f t="shared" si="2"/>
        <v>159250</v>
      </c>
      <c r="J15" s="11">
        <v>95235</v>
      </c>
      <c r="K15" s="9">
        <v>64015</v>
      </c>
      <c r="L15" s="65">
        <v>105745</v>
      </c>
      <c r="M15" s="65">
        <v>20843</v>
      </c>
      <c r="N15" s="65">
        <v>7849</v>
      </c>
      <c r="O15" s="66">
        <v>24813</v>
      </c>
    </row>
    <row r="16" spans="1:17" x14ac:dyDescent="0.2">
      <c r="B16" s="52" t="s">
        <v>23</v>
      </c>
      <c r="C16" s="11">
        <v>29558</v>
      </c>
      <c r="D16" s="37">
        <v>8904</v>
      </c>
      <c r="E16" s="4">
        <f t="shared" si="0"/>
        <v>38462</v>
      </c>
      <c r="F16" s="37">
        <v>65551</v>
      </c>
      <c r="G16" s="37">
        <v>6049</v>
      </c>
      <c r="H16" s="62">
        <f t="shared" si="1"/>
        <v>71600</v>
      </c>
      <c r="I16" s="63">
        <f t="shared" si="2"/>
        <v>110062</v>
      </c>
      <c r="J16" s="11">
        <v>65774</v>
      </c>
      <c r="K16" s="9">
        <v>44288</v>
      </c>
      <c r="L16" s="65">
        <v>68652</v>
      </c>
      <c r="M16" s="65">
        <v>19386</v>
      </c>
      <c r="N16" s="65">
        <v>5326</v>
      </c>
      <c r="O16" s="66">
        <v>16698</v>
      </c>
    </row>
    <row r="17" spans="2:15" x14ac:dyDescent="0.2">
      <c r="B17" s="52" t="s">
        <v>24</v>
      </c>
      <c r="C17" s="11">
        <v>32593</v>
      </c>
      <c r="D17" s="37">
        <v>9996</v>
      </c>
      <c r="E17" s="4">
        <f>C17+D17</f>
        <v>42589</v>
      </c>
      <c r="F17" s="37">
        <v>70042</v>
      </c>
      <c r="G17" s="37">
        <v>5270</v>
      </c>
      <c r="H17" s="62">
        <f t="shared" si="1"/>
        <v>75312</v>
      </c>
      <c r="I17" s="63">
        <f>E17+H17</f>
        <v>117901</v>
      </c>
      <c r="J17" s="11">
        <v>70002</v>
      </c>
      <c r="K17" s="9">
        <v>47899</v>
      </c>
      <c r="L17" s="15">
        <v>72048</v>
      </c>
      <c r="M17" s="11">
        <v>22546</v>
      </c>
      <c r="N17" s="11">
        <v>5133</v>
      </c>
      <c r="O17" s="16">
        <v>18174</v>
      </c>
    </row>
    <row r="18" spans="2:15" x14ac:dyDescent="0.2">
      <c r="B18" s="52" t="s">
        <v>25</v>
      </c>
      <c r="C18" s="11">
        <v>26414</v>
      </c>
      <c r="D18" s="37">
        <v>11689</v>
      </c>
      <c r="E18" s="4">
        <f>C18+D18</f>
        <v>38103</v>
      </c>
      <c r="F18" s="37">
        <v>71155</v>
      </c>
      <c r="G18" s="37">
        <v>2081</v>
      </c>
      <c r="H18" s="62">
        <f>F18+G18</f>
        <v>73236</v>
      </c>
      <c r="I18" s="63">
        <f>E18+H18</f>
        <v>111339</v>
      </c>
      <c r="J18" s="11">
        <v>66002</v>
      </c>
      <c r="K18" s="9">
        <v>45337</v>
      </c>
      <c r="L18" s="65">
        <v>65219</v>
      </c>
      <c r="M18" s="65">
        <v>24953</v>
      </c>
      <c r="N18" s="65">
        <v>4306</v>
      </c>
      <c r="O18" s="66">
        <v>16861</v>
      </c>
    </row>
    <row r="19" spans="2:15" x14ac:dyDescent="0.2">
      <c r="B19" s="52" t="s">
        <v>26</v>
      </c>
      <c r="C19" s="11">
        <v>21821</v>
      </c>
      <c r="D19" s="37">
        <v>11783</v>
      </c>
      <c r="E19" s="4">
        <f>C19+D19</f>
        <v>33604</v>
      </c>
      <c r="F19" s="37">
        <v>65457</v>
      </c>
      <c r="G19" s="37">
        <v>2218</v>
      </c>
      <c r="H19" s="62">
        <f>F19+G19</f>
        <v>67675</v>
      </c>
      <c r="I19" s="63">
        <f>E19+H19</f>
        <v>101279</v>
      </c>
      <c r="J19" s="11">
        <v>60884</v>
      </c>
      <c r="K19" s="9">
        <v>40395</v>
      </c>
      <c r="L19" s="15">
        <v>58601</v>
      </c>
      <c r="M19" s="11">
        <v>23646</v>
      </c>
      <c r="N19" s="11">
        <v>3436</v>
      </c>
      <c r="O19" s="16">
        <v>15596</v>
      </c>
    </row>
    <row r="20" spans="2:15" x14ac:dyDescent="0.2">
      <c r="B20" s="68" t="s">
        <v>27</v>
      </c>
      <c r="C20" s="69">
        <v>2359</v>
      </c>
      <c r="D20" s="70">
        <v>1001</v>
      </c>
      <c r="E20" s="71">
        <f t="shared" ref="E20:E31" si="3">C20+D20</f>
        <v>3360</v>
      </c>
      <c r="F20" s="72">
        <v>6051</v>
      </c>
      <c r="G20" s="72">
        <v>225</v>
      </c>
      <c r="H20" s="73">
        <f t="shared" ref="H20:H31" si="4">F20+G20</f>
        <v>6276</v>
      </c>
      <c r="I20" s="74">
        <f t="shared" ref="I20:I31" si="5">E20+H20</f>
        <v>9636</v>
      </c>
      <c r="J20" s="75">
        <v>5835</v>
      </c>
      <c r="K20" s="76">
        <v>3801</v>
      </c>
      <c r="L20" s="75">
        <v>5658</v>
      </c>
      <c r="M20" s="72">
        <v>2161</v>
      </c>
      <c r="N20" s="72">
        <v>306</v>
      </c>
      <c r="O20" s="76">
        <v>1511</v>
      </c>
    </row>
    <row r="21" spans="2:15" x14ac:dyDescent="0.2">
      <c r="B21" s="32" t="s">
        <v>28</v>
      </c>
      <c r="C21" s="24">
        <v>1593</v>
      </c>
      <c r="D21" s="25">
        <v>871</v>
      </c>
      <c r="E21" s="77">
        <f t="shared" si="3"/>
        <v>2464</v>
      </c>
      <c r="F21" s="27">
        <v>5680</v>
      </c>
      <c r="G21" s="27">
        <v>183</v>
      </c>
      <c r="H21" s="78">
        <f t="shared" si="4"/>
        <v>5863</v>
      </c>
      <c r="I21" s="79">
        <f t="shared" si="5"/>
        <v>8327</v>
      </c>
      <c r="J21" s="29">
        <v>4926</v>
      </c>
      <c r="K21" s="80">
        <v>3401</v>
      </c>
      <c r="L21" s="29">
        <v>5032</v>
      </c>
      <c r="M21" s="27">
        <v>1876</v>
      </c>
      <c r="N21" s="27">
        <v>256</v>
      </c>
      <c r="O21" s="80">
        <v>1163</v>
      </c>
    </row>
    <row r="22" spans="2:15" x14ac:dyDescent="0.2">
      <c r="B22" s="35" t="s">
        <v>29</v>
      </c>
      <c r="C22" s="24">
        <v>2053</v>
      </c>
      <c r="D22" s="25">
        <v>1109</v>
      </c>
      <c r="E22" s="77">
        <f t="shared" si="3"/>
        <v>3162</v>
      </c>
      <c r="F22" s="27">
        <v>6996</v>
      </c>
      <c r="G22" s="27">
        <v>195</v>
      </c>
      <c r="H22" s="78">
        <f t="shared" si="4"/>
        <v>7191</v>
      </c>
      <c r="I22" s="79">
        <f t="shared" si="5"/>
        <v>10353</v>
      </c>
      <c r="J22" s="29">
        <v>6086</v>
      </c>
      <c r="K22" s="80">
        <v>4267</v>
      </c>
      <c r="L22" s="29">
        <v>6093</v>
      </c>
      <c r="M22" s="27">
        <v>2512</v>
      </c>
      <c r="N22" s="27">
        <v>283</v>
      </c>
      <c r="O22" s="80">
        <v>1465</v>
      </c>
    </row>
    <row r="23" spans="2:15" x14ac:dyDescent="0.2">
      <c r="B23" s="35" t="s">
        <v>48</v>
      </c>
      <c r="C23" s="24">
        <v>1828</v>
      </c>
      <c r="D23" s="25">
        <v>948</v>
      </c>
      <c r="E23" s="77">
        <f t="shared" si="3"/>
        <v>2776</v>
      </c>
      <c r="F23" s="27">
        <v>5411</v>
      </c>
      <c r="G23" s="27">
        <v>192</v>
      </c>
      <c r="H23" s="73">
        <f t="shared" si="4"/>
        <v>5603</v>
      </c>
      <c r="I23" s="74">
        <f t="shared" si="5"/>
        <v>8379</v>
      </c>
      <c r="J23" s="29">
        <v>4955</v>
      </c>
      <c r="K23" s="80">
        <v>3424</v>
      </c>
      <c r="L23" s="29">
        <v>4921</v>
      </c>
      <c r="M23" s="27">
        <v>2015</v>
      </c>
      <c r="N23" s="27">
        <v>212</v>
      </c>
      <c r="O23" s="80">
        <v>1231</v>
      </c>
    </row>
    <row r="24" spans="2:15" x14ac:dyDescent="0.2">
      <c r="B24" s="35" t="s">
        <v>31</v>
      </c>
      <c r="C24" s="24">
        <v>1790</v>
      </c>
      <c r="D24" s="25">
        <v>960</v>
      </c>
      <c r="E24" s="77">
        <f t="shared" si="3"/>
        <v>2750</v>
      </c>
      <c r="F24" s="27">
        <v>7545</v>
      </c>
      <c r="G24" s="27">
        <v>231</v>
      </c>
      <c r="H24" s="73">
        <f t="shared" si="4"/>
        <v>7776</v>
      </c>
      <c r="I24" s="74">
        <f t="shared" si="5"/>
        <v>10526</v>
      </c>
      <c r="J24" s="29">
        <v>5638</v>
      </c>
      <c r="K24" s="80">
        <v>4888</v>
      </c>
      <c r="L24" s="29">
        <v>5909</v>
      </c>
      <c r="M24" s="27">
        <v>2775</v>
      </c>
      <c r="N24" s="27">
        <v>387</v>
      </c>
      <c r="O24" s="80">
        <v>1455</v>
      </c>
    </row>
    <row r="25" spans="2:15" x14ac:dyDescent="0.2">
      <c r="B25" s="35" t="s">
        <v>32</v>
      </c>
      <c r="C25" s="24">
        <v>1520</v>
      </c>
      <c r="D25" s="25">
        <v>921</v>
      </c>
      <c r="E25" s="77">
        <f t="shared" si="3"/>
        <v>2441</v>
      </c>
      <c r="F25" s="27">
        <v>5842</v>
      </c>
      <c r="G25" s="27">
        <v>192</v>
      </c>
      <c r="H25" s="73">
        <f t="shared" si="4"/>
        <v>6034</v>
      </c>
      <c r="I25" s="74">
        <f t="shared" si="5"/>
        <v>8475</v>
      </c>
      <c r="J25" s="29">
        <v>4778</v>
      </c>
      <c r="K25" s="80">
        <v>3697</v>
      </c>
      <c r="L25" s="29">
        <v>4803</v>
      </c>
      <c r="M25" s="27">
        <v>2062</v>
      </c>
      <c r="N25" s="27">
        <v>316</v>
      </c>
      <c r="O25" s="80">
        <v>1294</v>
      </c>
    </row>
    <row r="26" spans="2:15" x14ac:dyDescent="0.2">
      <c r="B26" s="35" t="s">
        <v>33</v>
      </c>
      <c r="C26" s="24">
        <v>1791</v>
      </c>
      <c r="D26" s="25">
        <v>1055</v>
      </c>
      <c r="E26" s="77">
        <f t="shared" si="3"/>
        <v>2846</v>
      </c>
      <c r="F26" s="27">
        <v>7215</v>
      </c>
      <c r="G26" s="27">
        <v>260</v>
      </c>
      <c r="H26" s="73">
        <f t="shared" si="4"/>
        <v>7475</v>
      </c>
      <c r="I26" s="74">
        <f t="shared" si="5"/>
        <v>10321</v>
      </c>
      <c r="J26" s="29">
        <v>5998</v>
      </c>
      <c r="K26" s="80">
        <v>4323</v>
      </c>
      <c r="L26" s="29">
        <v>5988</v>
      </c>
      <c r="M26" s="27">
        <v>2542</v>
      </c>
      <c r="N26" s="27">
        <v>304</v>
      </c>
      <c r="O26" s="80">
        <v>1487</v>
      </c>
    </row>
    <row r="27" spans="2:15" x14ac:dyDescent="0.2">
      <c r="B27" s="35" t="s">
        <v>34</v>
      </c>
      <c r="C27" s="24">
        <v>2272</v>
      </c>
      <c r="D27" s="25">
        <v>1089</v>
      </c>
      <c r="E27" s="77">
        <f t="shared" si="3"/>
        <v>3361</v>
      </c>
      <c r="F27" s="27">
        <v>7421</v>
      </c>
      <c r="G27" s="27">
        <v>272</v>
      </c>
      <c r="H27" s="73">
        <f t="shared" si="4"/>
        <v>7693</v>
      </c>
      <c r="I27" s="74">
        <f t="shared" si="5"/>
        <v>11054</v>
      </c>
      <c r="J27" s="29">
        <v>6572</v>
      </c>
      <c r="K27" s="80">
        <v>4482</v>
      </c>
      <c r="L27" s="29">
        <v>6567</v>
      </c>
      <c r="M27" s="27">
        <v>2577</v>
      </c>
      <c r="N27" s="27">
        <v>304</v>
      </c>
      <c r="O27" s="80">
        <v>1606</v>
      </c>
    </row>
    <row r="28" spans="2:15" x14ac:dyDescent="0.2">
      <c r="B28" s="35" t="s">
        <v>35</v>
      </c>
      <c r="C28" s="24">
        <v>1771</v>
      </c>
      <c r="D28" s="25">
        <v>922</v>
      </c>
      <c r="E28" s="77">
        <f t="shared" si="3"/>
        <v>2693</v>
      </c>
      <c r="F28" s="27">
        <v>6178</v>
      </c>
      <c r="G28" s="27">
        <v>236</v>
      </c>
      <c r="H28" s="73">
        <f t="shared" si="4"/>
        <v>6414</v>
      </c>
      <c r="I28" s="74">
        <f t="shared" si="5"/>
        <v>9107</v>
      </c>
      <c r="J28" s="29">
        <v>5296</v>
      </c>
      <c r="K28" s="80">
        <v>3811</v>
      </c>
      <c r="L28" s="29">
        <v>5289</v>
      </c>
      <c r="M28" s="27">
        <v>2208</v>
      </c>
      <c r="N28" s="27">
        <v>228</v>
      </c>
      <c r="O28" s="80">
        <v>1382</v>
      </c>
    </row>
    <row r="29" spans="2:15" x14ac:dyDescent="0.2">
      <c r="B29" s="32" t="s">
        <v>36</v>
      </c>
      <c r="C29" s="24">
        <v>1995</v>
      </c>
      <c r="D29" s="25">
        <v>995</v>
      </c>
      <c r="E29" s="77">
        <f t="shared" si="3"/>
        <v>2990</v>
      </c>
      <c r="F29" s="27">
        <v>7479</v>
      </c>
      <c r="G29" s="27">
        <v>274</v>
      </c>
      <c r="H29" s="73">
        <f t="shared" si="4"/>
        <v>7753</v>
      </c>
      <c r="I29" s="74">
        <f t="shared" si="5"/>
        <v>10743</v>
      </c>
      <c r="J29" s="29">
        <v>6322</v>
      </c>
      <c r="K29" s="80">
        <v>4421</v>
      </c>
      <c r="L29" s="29">
        <v>6164</v>
      </c>
      <c r="M29" s="27">
        <v>2532</v>
      </c>
      <c r="N29" s="27">
        <v>348</v>
      </c>
      <c r="O29" s="80">
        <v>1699</v>
      </c>
    </row>
    <row r="30" spans="2:15" x14ac:dyDescent="0.2">
      <c r="B30" s="35" t="s">
        <v>37</v>
      </c>
      <c r="C30" s="24">
        <v>1899</v>
      </c>
      <c r="D30" s="25">
        <v>1051</v>
      </c>
      <c r="E30" s="77">
        <f t="shared" si="3"/>
        <v>2950</v>
      </c>
      <c r="F30" s="27">
        <v>7039</v>
      </c>
      <c r="G30" s="27">
        <v>287</v>
      </c>
      <c r="H30" s="73">
        <f t="shared" si="4"/>
        <v>7326</v>
      </c>
      <c r="I30" s="74">
        <f t="shared" si="5"/>
        <v>10276</v>
      </c>
      <c r="J30" s="29">
        <v>6072</v>
      </c>
      <c r="K30" s="80">
        <v>4204</v>
      </c>
      <c r="L30" s="29">
        <v>5629</v>
      </c>
      <c r="M30" s="27">
        <v>2745</v>
      </c>
      <c r="N30" s="27">
        <v>320</v>
      </c>
      <c r="O30" s="80">
        <v>1582</v>
      </c>
    </row>
    <row r="31" spans="2:15" x14ac:dyDescent="0.2">
      <c r="B31" s="81" t="s">
        <v>38</v>
      </c>
      <c r="C31" s="82">
        <v>1861</v>
      </c>
      <c r="D31" s="82">
        <v>832</v>
      </c>
      <c r="E31" s="83">
        <f t="shared" si="3"/>
        <v>2693</v>
      </c>
      <c r="F31" s="27">
        <v>6842</v>
      </c>
      <c r="G31" s="27">
        <v>255</v>
      </c>
      <c r="H31" s="73">
        <f t="shared" si="4"/>
        <v>7097</v>
      </c>
      <c r="I31" s="74">
        <f t="shared" si="5"/>
        <v>9790</v>
      </c>
      <c r="J31" s="29">
        <v>5545</v>
      </c>
      <c r="K31" s="80">
        <v>4245</v>
      </c>
      <c r="L31" s="29">
        <v>5509</v>
      </c>
      <c r="M31" s="27">
        <v>2494</v>
      </c>
      <c r="N31" s="27">
        <v>285</v>
      </c>
      <c r="O31" s="80">
        <v>1502</v>
      </c>
    </row>
    <row r="32" spans="2:15" x14ac:dyDescent="0.2">
      <c r="B32" s="17" t="s">
        <v>39</v>
      </c>
      <c r="C32" s="12">
        <f>SUM(C20:C31)</f>
        <v>22732</v>
      </c>
      <c r="D32" s="84">
        <f t="shared" ref="D32:O32" si="6">SUM(D20:D31)</f>
        <v>11754</v>
      </c>
      <c r="E32" s="4">
        <f t="shared" si="6"/>
        <v>34486</v>
      </c>
      <c r="F32" s="84">
        <f t="shared" si="6"/>
        <v>79699</v>
      </c>
      <c r="G32" s="84">
        <f t="shared" si="6"/>
        <v>2802</v>
      </c>
      <c r="H32" s="56">
        <f t="shared" si="6"/>
        <v>82501</v>
      </c>
      <c r="I32" s="57">
        <f t="shared" si="6"/>
        <v>116987</v>
      </c>
      <c r="J32" s="12">
        <f t="shared" si="6"/>
        <v>68023</v>
      </c>
      <c r="K32" s="85">
        <f t="shared" si="6"/>
        <v>48964</v>
      </c>
      <c r="L32" s="12">
        <f t="shared" si="6"/>
        <v>67562</v>
      </c>
      <c r="M32" s="84">
        <f t="shared" si="6"/>
        <v>28499</v>
      </c>
      <c r="N32" s="84">
        <f t="shared" si="6"/>
        <v>3549</v>
      </c>
      <c r="O32" s="85">
        <f t="shared" si="6"/>
        <v>17377</v>
      </c>
    </row>
    <row r="33" spans="2:15" x14ac:dyDescent="0.2">
      <c r="B33" s="35" t="s">
        <v>40</v>
      </c>
      <c r="C33" s="24">
        <v>2138</v>
      </c>
      <c r="D33" s="25">
        <v>758</v>
      </c>
      <c r="E33" s="77">
        <f>C33+D33</f>
        <v>2896</v>
      </c>
      <c r="F33" s="27">
        <v>10025</v>
      </c>
      <c r="G33" s="27">
        <v>357</v>
      </c>
      <c r="H33" s="73">
        <f>F33+G33</f>
        <v>10382</v>
      </c>
      <c r="I33" s="74">
        <f>E33+H33</f>
        <v>13278</v>
      </c>
      <c r="J33" s="29">
        <v>7854</v>
      </c>
      <c r="K33" s="80">
        <v>5424</v>
      </c>
      <c r="L33" s="29">
        <v>8093</v>
      </c>
      <c r="M33" s="27">
        <v>3277</v>
      </c>
      <c r="N33" s="27">
        <v>332</v>
      </c>
      <c r="O33" s="80">
        <v>1576</v>
      </c>
    </row>
    <row r="34" spans="2:15" x14ac:dyDescent="0.2">
      <c r="B34" s="35" t="s">
        <v>41</v>
      </c>
      <c r="C34" s="24">
        <v>1785</v>
      </c>
      <c r="D34" s="25">
        <v>486</v>
      </c>
      <c r="E34" s="77">
        <f>C34+D34</f>
        <v>2271</v>
      </c>
      <c r="F34" s="27">
        <v>9919</v>
      </c>
      <c r="G34" s="27">
        <v>706</v>
      </c>
      <c r="H34" s="73">
        <f>F34+G34</f>
        <v>10625</v>
      </c>
      <c r="I34" s="86">
        <f>E34+H34</f>
        <v>12896</v>
      </c>
      <c r="J34" s="29">
        <v>7781</v>
      </c>
      <c r="K34" s="30">
        <v>5115</v>
      </c>
      <c r="L34" s="31">
        <v>8233</v>
      </c>
      <c r="M34" s="29">
        <v>3018</v>
      </c>
      <c r="N34" s="29">
        <v>284</v>
      </c>
      <c r="O34" s="30">
        <v>1361</v>
      </c>
    </row>
    <row r="35" spans="2:15" x14ac:dyDescent="0.2">
      <c r="B35" s="35" t="s">
        <v>42</v>
      </c>
      <c r="C35" s="24">
        <v>1958</v>
      </c>
      <c r="D35" s="24">
        <v>446</v>
      </c>
      <c r="E35" s="77">
        <f>C35+D35</f>
        <v>2404</v>
      </c>
      <c r="F35" s="29">
        <v>9147</v>
      </c>
      <c r="G35" s="29">
        <v>875</v>
      </c>
      <c r="H35" s="73">
        <f>F35+G35</f>
        <v>10022</v>
      </c>
      <c r="I35" s="86">
        <f>E35+H35</f>
        <v>12426</v>
      </c>
      <c r="J35" s="29">
        <v>7190</v>
      </c>
      <c r="K35" s="30">
        <v>5236</v>
      </c>
      <c r="L35" s="31">
        <v>7110</v>
      </c>
      <c r="M35" s="29">
        <v>3422</v>
      </c>
      <c r="N35" s="29">
        <v>376</v>
      </c>
      <c r="O35" s="30">
        <v>1518</v>
      </c>
    </row>
    <row r="36" spans="2:15" x14ac:dyDescent="0.2">
      <c r="B36" s="35" t="s">
        <v>607</v>
      </c>
      <c r="C36" s="24">
        <v>1931</v>
      </c>
      <c r="D36" s="25">
        <v>420</v>
      </c>
      <c r="E36" s="77">
        <v>2351</v>
      </c>
      <c r="F36" s="27">
        <v>8510</v>
      </c>
      <c r="G36" s="27">
        <v>781</v>
      </c>
      <c r="H36" s="73">
        <v>9291</v>
      </c>
      <c r="I36" s="86">
        <v>11642</v>
      </c>
      <c r="J36" s="29">
        <v>6541</v>
      </c>
      <c r="K36" s="30">
        <v>5101</v>
      </c>
      <c r="L36" s="31">
        <v>6118</v>
      </c>
      <c r="M36" s="29">
        <v>3537</v>
      </c>
      <c r="N36" s="29">
        <v>434</v>
      </c>
      <c r="O36" s="30">
        <v>1553</v>
      </c>
    </row>
    <row r="37" spans="2:15" x14ac:dyDescent="0.2">
      <c r="B37" s="35" t="s">
        <v>619</v>
      </c>
      <c r="C37" s="24">
        <v>1639</v>
      </c>
      <c r="D37" s="25">
        <v>229</v>
      </c>
      <c r="E37" s="77">
        <v>1868</v>
      </c>
      <c r="F37" s="27">
        <v>8595</v>
      </c>
      <c r="G37" s="27">
        <v>404</v>
      </c>
      <c r="H37" s="73">
        <v>8999</v>
      </c>
      <c r="I37" s="86">
        <v>10867</v>
      </c>
      <c r="J37" s="29">
        <v>5751</v>
      </c>
      <c r="K37" s="30">
        <v>5116</v>
      </c>
      <c r="L37" s="31">
        <v>5997</v>
      </c>
      <c r="M37" s="29">
        <v>3272</v>
      </c>
      <c r="N37" s="29">
        <v>398</v>
      </c>
      <c r="O37" s="30">
        <v>1200</v>
      </c>
    </row>
    <row r="38" spans="2:15" x14ac:dyDescent="0.2">
      <c r="B38" s="17" t="s">
        <v>618</v>
      </c>
      <c r="C38" s="12">
        <f>SUM(C33:C37)</f>
        <v>9451</v>
      </c>
      <c r="D38" s="12">
        <f>SUM(D33:D37)</f>
        <v>2339</v>
      </c>
      <c r="E38" s="4">
        <f>SUM(C38:D38)</f>
        <v>11790</v>
      </c>
      <c r="F38" s="12">
        <f t="shared" ref="F38:G38" si="7">SUM(F33:F37)</f>
        <v>46196</v>
      </c>
      <c r="G38" s="12">
        <f t="shared" si="7"/>
        <v>3123</v>
      </c>
      <c r="H38" s="4">
        <f>SUM(F38:G38)</f>
        <v>49319</v>
      </c>
      <c r="I38" s="57">
        <f>E38+H38</f>
        <v>61109</v>
      </c>
      <c r="J38" s="12">
        <f t="shared" ref="J38:O38" si="8">SUM(J33:J37)</f>
        <v>35117</v>
      </c>
      <c r="K38" s="85">
        <f t="shared" si="8"/>
        <v>25992</v>
      </c>
      <c r="L38" s="12">
        <f t="shared" si="8"/>
        <v>35551</v>
      </c>
      <c r="M38" s="12">
        <f t="shared" si="8"/>
        <v>16526</v>
      </c>
      <c r="N38" s="12">
        <f t="shared" si="8"/>
        <v>1824</v>
      </c>
      <c r="O38" s="85">
        <f t="shared" si="8"/>
        <v>7208</v>
      </c>
    </row>
    <row r="39" spans="2:15" x14ac:dyDescent="0.2">
      <c r="B39" s="87" t="s">
        <v>43</v>
      </c>
      <c r="C39" s="88">
        <f t="shared" ref="C39:O39" si="9">C11+C12+C13+C14+C15+C16+C17+C18+C19+C32+C38</f>
        <v>379208</v>
      </c>
      <c r="D39" s="89">
        <f t="shared" si="9"/>
        <v>132668</v>
      </c>
      <c r="E39" s="77">
        <f t="shared" si="9"/>
        <v>511876</v>
      </c>
      <c r="F39" s="90">
        <f t="shared" si="9"/>
        <v>1026254</v>
      </c>
      <c r="G39" s="90">
        <f t="shared" si="9"/>
        <v>58582</v>
      </c>
      <c r="H39" s="73">
        <f t="shared" si="9"/>
        <v>1084836</v>
      </c>
      <c r="I39" s="74">
        <f t="shared" si="9"/>
        <v>1596712</v>
      </c>
      <c r="J39" s="91">
        <f t="shared" si="9"/>
        <v>980263</v>
      </c>
      <c r="K39" s="92">
        <f t="shared" si="9"/>
        <v>616449</v>
      </c>
      <c r="L39" s="91">
        <f t="shared" si="9"/>
        <v>1027868</v>
      </c>
      <c r="M39" s="90">
        <f t="shared" si="9"/>
        <v>228916</v>
      </c>
      <c r="N39" s="90">
        <f t="shared" si="9"/>
        <v>43277</v>
      </c>
      <c r="O39" s="92">
        <f t="shared" si="9"/>
        <v>296651</v>
      </c>
    </row>
    <row r="40" spans="2:15" x14ac:dyDescent="0.2">
      <c r="B40" s="188" t="s">
        <v>149</v>
      </c>
    </row>
    <row r="41" spans="2:15" ht="12" customHeight="1" x14ac:dyDescent="0.2">
      <c r="B41" s="188" t="s">
        <v>150</v>
      </c>
      <c r="C41" s="246"/>
      <c r="D41" s="246"/>
      <c r="E41" s="246"/>
      <c r="F41" s="246"/>
      <c r="G41" s="246"/>
      <c r="H41" s="246"/>
      <c r="I41" s="246"/>
      <c r="J41" s="246"/>
      <c r="K41" s="246"/>
      <c r="L41" s="246"/>
    </row>
    <row r="42" spans="2:15" ht="70.5" customHeight="1" x14ac:dyDescent="0.2">
      <c r="B42" s="430" t="s">
        <v>638</v>
      </c>
      <c r="C42" s="430"/>
      <c r="D42" s="430"/>
      <c r="E42" s="430"/>
      <c r="F42" s="430"/>
      <c r="G42" s="430"/>
      <c r="H42" s="430"/>
      <c r="I42" s="430"/>
      <c r="J42" s="430"/>
      <c r="K42" s="430"/>
      <c r="L42" s="430"/>
    </row>
    <row r="43" spans="2:15" x14ac:dyDescent="0.2">
      <c r="B43" s="246"/>
      <c r="C43" s="246"/>
      <c r="D43" s="246"/>
      <c r="E43" s="246"/>
      <c r="F43" s="246"/>
      <c r="G43" s="246"/>
      <c r="H43" s="246"/>
      <c r="I43" s="246"/>
      <c r="J43" s="246"/>
      <c r="K43" s="246"/>
      <c r="L43" s="246"/>
    </row>
    <row r="44" spans="2:15" x14ac:dyDescent="0.2">
      <c r="B44" s="246"/>
      <c r="C44" s="246"/>
      <c r="D44" s="246"/>
      <c r="E44" s="246"/>
      <c r="F44" s="246"/>
      <c r="G44" s="246"/>
      <c r="H44" s="246"/>
      <c r="I44" s="246"/>
      <c r="J44" s="246"/>
      <c r="K44" s="246"/>
      <c r="L44" s="246"/>
    </row>
    <row r="45" spans="2:15" x14ac:dyDescent="0.2">
      <c r="B45" s="246"/>
      <c r="C45" s="246"/>
      <c r="D45" s="246"/>
      <c r="E45" s="246"/>
      <c r="F45" s="246"/>
      <c r="G45" s="246"/>
      <c r="H45" s="246"/>
      <c r="I45" s="246"/>
      <c r="J45" s="246"/>
      <c r="K45" s="246"/>
      <c r="L45" s="246"/>
    </row>
    <row r="46" spans="2:15" x14ac:dyDescent="0.2">
      <c r="B46" s="246"/>
      <c r="C46" s="246"/>
      <c r="D46" s="246"/>
      <c r="E46" s="246"/>
      <c r="F46" s="246"/>
      <c r="G46" s="246"/>
      <c r="H46" s="246"/>
      <c r="I46" s="246"/>
      <c r="J46" s="246"/>
      <c r="K46" s="246"/>
      <c r="L46" s="246"/>
    </row>
    <row r="47" spans="2:15" x14ac:dyDescent="0.2">
      <c r="B47" s="246"/>
      <c r="C47" s="246"/>
      <c r="D47" s="246"/>
      <c r="E47" s="246"/>
      <c r="F47" s="246"/>
      <c r="G47" s="246"/>
      <c r="H47" s="246"/>
      <c r="I47" s="246"/>
      <c r="J47" s="246"/>
      <c r="K47" s="246"/>
      <c r="L47" s="246"/>
    </row>
    <row r="48" spans="2:15" x14ac:dyDescent="0.2">
      <c r="B48" s="246"/>
      <c r="C48" s="246"/>
      <c r="D48" s="246"/>
      <c r="E48" s="246"/>
      <c r="F48" s="246"/>
      <c r="G48" s="246"/>
      <c r="H48" s="246"/>
      <c r="I48" s="246"/>
    </row>
  </sheetData>
  <mergeCells count="8">
    <mergeCell ref="B5:O5"/>
    <mergeCell ref="B6:O6"/>
    <mergeCell ref="B42:L42"/>
    <mergeCell ref="B8:O8"/>
    <mergeCell ref="B9:B10"/>
    <mergeCell ref="C9:I9"/>
    <mergeCell ref="J9:K9"/>
    <mergeCell ref="L9:O9"/>
  </mergeCells>
  <hyperlinks>
    <hyperlink ref="Q5" location="'Índice Pensiones Solidarias'!A1" display="Volver Sistema de Pensiones Solidadias"/>
  </hyperlinks>
  <pageMargins left="0.7" right="0.7" top="0.75" bottom="0.75" header="0.3" footer="0.3"/>
  <ignoredErrors>
    <ignoredError sqref="C32:D32 F32:G32 J32:O32" formulaRange="1"/>
    <ignoredError sqref="E32 H32:I32 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R29"/>
  <sheetViews>
    <sheetView showGridLines="0" zoomScale="90" zoomScaleNormal="90" workbookViewId="0"/>
  </sheetViews>
  <sheetFormatPr baseColWidth="10" defaultColWidth="11.42578125" defaultRowHeight="12" x14ac:dyDescent="0.2"/>
  <cols>
    <col min="1" max="1" width="6" style="188" customWidth="1"/>
    <col min="2" max="2" width="21.5703125" style="188" customWidth="1"/>
    <col min="3" max="16384" width="11.42578125" style="188"/>
  </cols>
  <sheetData>
    <row r="2" spans="1:18" s="386" customFormat="1" ht="12.75" x14ac:dyDescent="0.2">
      <c r="A2" s="217" t="s">
        <v>121</v>
      </c>
    </row>
    <row r="3" spans="1:18" s="386" customFormat="1" ht="12.75" x14ac:dyDescent="0.2">
      <c r="A3" s="217" t="s">
        <v>122</v>
      </c>
    </row>
    <row r="4" spans="1:18" s="386" customFormat="1" ht="12.75" x14ac:dyDescent="0.2"/>
    <row r="5" spans="1:18" s="386" customFormat="1" ht="12.75" x14ac:dyDescent="0.2">
      <c r="B5" s="421" t="s">
        <v>70</v>
      </c>
      <c r="C5" s="421"/>
      <c r="D5" s="421"/>
      <c r="E5" s="421"/>
      <c r="F5" s="421"/>
      <c r="G5" s="421"/>
      <c r="H5" s="421"/>
      <c r="I5" s="421"/>
      <c r="J5" s="421"/>
      <c r="K5" s="421"/>
      <c r="L5" s="421"/>
      <c r="M5" s="421"/>
      <c r="N5" s="421"/>
      <c r="O5" s="421"/>
      <c r="P5" s="421"/>
      <c r="R5" s="405" t="s">
        <v>601</v>
      </c>
    </row>
    <row r="6" spans="1:18" s="386" customFormat="1" ht="12.75" x14ac:dyDescent="0.2">
      <c r="B6" s="434" t="s">
        <v>620</v>
      </c>
      <c r="C6" s="434"/>
      <c r="D6" s="434"/>
      <c r="E6" s="434"/>
      <c r="F6" s="434"/>
      <c r="G6" s="434"/>
      <c r="H6" s="434"/>
      <c r="I6" s="434"/>
      <c r="J6" s="434"/>
      <c r="K6" s="434"/>
      <c r="L6" s="434"/>
      <c r="M6" s="434"/>
      <c r="N6" s="434"/>
      <c r="O6" s="434"/>
      <c r="P6" s="434"/>
    </row>
    <row r="7" spans="1:18" ht="12.75" thickBot="1" x14ac:dyDescent="0.25"/>
    <row r="8" spans="1:18" ht="12.75" thickBot="1" x14ac:dyDescent="0.25">
      <c r="B8" s="422" t="s">
        <v>0</v>
      </c>
      <c r="C8" s="423"/>
      <c r="D8" s="423"/>
      <c r="E8" s="423"/>
      <c r="F8" s="423"/>
      <c r="G8" s="423"/>
      <c r="H8" s="423"/>
      <c r="I8" s="423"/>
      <c r="J8" s="423"/>
      <c r="K8" s="423"/>
      <c r="L8" s="423"/>
      <c r="M8" s="423"/>
      <c r="N8" s="423"/>
      <c r="O8" s="423"/>
      <c r="P8" s="424"/>
    </row>
    <row r="9" spans="1:18" ht="12.75" thickBot="1" x14ac:dyDescent="0.25">
      <c r="B9" s="425" t="s">
        <v>49</v>
      </c>
      <c r="C9" s="422" t="s">
        <v>2</v>
      </c>
      <c r="D9" s="423"/>
      <c r="E9" s="423"/>
      <c r="F9" s="423"/>
      <c r="G9" s="423"/>
      <c r="H9" s="424"/>
      <c r="I9" s="422" t="s">
        <v>43</v>
      </c>
      <c r="J9" s="424"/>
      <c r="K9" s="435" t="s">
        <v>3</v>
      </c>
      <c r="L9" s="436"/>
      <c r="M9" s="435" t="s">
        <v>4</v>
      </c>
      <c r="N9" s="437"/>
      <c r="O9" s="437"/>
      <c r="P9" s="438"/>
    </row>
    <row r="10" spans="1:18" ht="36.75" thickBot="1" x14ac:dyDescent="0.25">
      <c r="B10" s="431"/>
      <c r="C10" s="141" t="s">
        <v>5</v>
      </c>
      <c r="D10" s="94" t="s">
        <v>6</v>
      </c>
      <c r="E10" s="142" t="s">
        <v>7</v>
      </c>
      <c r="F10" s="94" t="s">
        <v>8</v>
      </c>
      <c r="G10" s="94" t="s">
        <v>9</v>
      </c>
      <c r="H10" s="143" t="s">
        <v>10</v>
      </c>
      <c r="I10" s="144" t="s">
        <v>46</v>
      </c>
      <c r="J10" s="145" t="s">
        <v>50</v>
      </c>
      <c r="K10" s="98" t="s">
        <v>47</v>
      </c>
      <c r="L10" s="143" t="s">
        <v>13</v>
      </c>
      <c r="M10" s="146" t="s">
        <v>14</v>
      </c>
      <c r="N10" s="147" t="s">
        <v>15</v>
      </c>
      <c r="O10" s="147" t="s">
        <v>16</v>
      </c>
      <c r="P10" s="148" t="s">
        <v>17</v>
      </c>
    </row>
    <row r="11" spans="1:18" x14ac:dyDescent="0.2">
      <c r="B11" s="103" t="s">
        <v>51</v>
      </c>
      <c r="C11" s="104">
        <v>5053</v>
      </c>
      <c r="D11" s="105">
        <v>2151</v>
      </c>
      <c r="E11" s="105">
        <f>C11+D11</f>
        <v>7204</v>
      </c>
      <c r="F11" s="105">
        <v>15753</v>
      </c>
      <c r="G11" s="105">
        <v>766</v>
      </c>
      <c r="H11" s="106">
        <f>F11+G11</f>
        <v>16519</v>
      </c>
      <c r="I11" s="107">
        <f t="shared" ref="I11:I25" si="0">+C11+D11+F11+G11</f>
        <v>23723</v>
      </c>
      <c r="J11" s="108">
        <f>I11/$I$26</f>
        <v>1.2103824620821151E-2</v>
      </c>
      <c r="K11" s="109">
        <v>14409</v>
      </c>
      <c r="L11" s="110">
        <v>9314</v>
      </c>
      <c r="M11" s="111">
        <v>14628</v>
      </c>
      <c r="N11" s="112">
        <v>3924</v>
      </c>
      <c r="O11" s="112">
        <v>646</v>
      </c>
      <c r="P11" s="113">
        <v>4525</v>
      </c>
    </row>
    <row r="12" spans="1:18" x14ac:dyDescent="0.2">
      <c r="B12" s="103" t="s">
        <v>52</v>
      </c>
      <c r="C12" s="114">
        <v>5100</v>
      </c>
      <c r="D12" s="115">
        <v>3778</v>
      </c>
      <c r="E12" s="115">
        <f>C12+D12</f>
        <v>8878</v>
      </c>
      <c r="F12" s="115">
        <v>16598</v>
      </c>
      <c r="G12" s="115">
        <v>1444</v>
      </c>
      <c r="H12" s="116">
        <f t="shared" ref="H12:H25" si="1">F12+G12</f>
        <v>18042</v>
      </c>
      <c r="I12" s="117">
        <f t="shared" si="0"/>
        <v>26920</v>
      </c>
      <c r="J12" s="118">
        <f t="shared" ref="J12:J25" si="2">I12/$I$26</f>
        <v>1.3734981190933075E-2</v>
      </c>
      <c r="K12" s="109">
        <v>16950</v>
      </c>
      <c r="L12" s="110">
        <v>9970</v>
      </c>
      <c r="M12" s="114">
        <v>16050</v>
      </c>
      <c r="N12" s="115">
        <v>3417</v>
      </c>
      <c r="O12" s="115">
        <v>951</v>
      </c>
      <c r="P12" s="119">
        <v>6502</v>
      </c>
    </row>
    <row r="13" spans="1:18" x14ac:dyDescent="0.2">
      <c r="B13" s="103" t="s">
        <v>53</v>
      </c>
      <c r="C13" s="114">
        <v>9922</v>
      </c>
      <c r="D13" s="115">
        <v>4469</v>
      </c>
      <c r="E13" s="115">
        <f t="shared" ref="E13:E25" si="3">C13+D13</f>
        <v>14391</v>
      </c>
      <c r="F13" s="115">
        <v>28804</v>
      </c>
      <c r="G13" s="115">
        <v>1516</v>
      </c>
      <c r="H13" s="116">
        <f t="shared" si="1"/>
        <v>30320</v>
      </c>
      <c r="I13" s="117">
        <f t="shared" si="0"/>
        <v>44711</v>
      </c>
      <c r="J13" s="118">
        <f t="shared" si="2"/>
        <v>2.2812211888105824E-2</v>
      </c>
      <c r="K13" s="109">
        <v>29957</v>
      </c>
      <c r="L13" s="110">
        <v>14754</v>
      </c>
      <c r="M13" s="114">
        <v>32000</v>
      </c>
      <c r="N13" s="115">
        <v>5695</v>
      </c>
      <c r="O13" s="115">
        <v>602</v>
      </c>
      <c r="P13" s="119">
        <v>6414</v>
      </c>
    </row>
    <row r="14" spans="1:18" x14ac:dyDescent="0.2">
      <c r="B14" s="103" t="s">
        <v>54</v>
      </c>
      <c r="C14" s="114">
        <v>6468</v>
      </c>
      <c r="D14" s="115">
        <v>3109</v>
      </c>
      <c r="E14" s="115">
        <f t="shared" si="3"/>
        <v>9577</v>
      </c>
      <c r="F14" s="115">
        <v>18928</v>
      </c>
      <c r="G14" s="115">
        <v>1014</v>
      </c>
      <c r="H14" s="116">
        <f t="shared" si="1"/>
        <v>19942</v>
      </c>
      <c r="I14" s="117">
        <f t="shared" si="0"/>
        <v>29519</v>
      </c>
      <c r="J14" s="118">
        <f t="shared" si="2"/>
        <v>1.5061029337858599E-2</v>
      </c>
      <c r="K14" s="109">
        <v>18444</v>
      </c>
      <c r="L14" s="110">
        <v>11075</v>
      </c>
      <c r="M14" s="114">
        <v>18407</v>
      </c>
      <c r="N14" s="115">
        <v>4431</v>
      </c>
      <c r="O14" s="115">
        <v>848</v>
      </c>
      <c r="P14" s="119">
        <v>5833</v>
      </c>
    </row>
    <row r="15" spans="1:18" x14ac:dyDescent="0.2">
      <c r="B15" s="103" t="s">
        <v>55</v>
      </c>
      <c r="C15" s="114">
        <v>18589</v>
      </c>
      <c r="D15" s="115">
        <v>8261</v>
      </c>
      <c r="E15" s="115">
        <f t="shared" si="3"/>
        <v>26850</v>
      </c>
      <c r="F15" s="115">
        <v>55834</v>
      </c>
      <c r="G15" s="115">
        <v>2720</v>
      </c>
      <c r="H15" s="116">
        <f t="shared" si="1"/>
        <v>58554</v>
      </c>
      <c r="I15" s="117">
        <f t="shared" si="0"/>
        <v>85404</v>
      </c>
      <c r="J15" s="118">
        <f t="shared" si="2"/>
        <v>4.3574380892661531E-2</v>
      </c>
      <c r="K15" s="109">
        <v>53425</v>
      </c>
      <c r="L15" s="110">
        <v>31979</v>
      </c>
      <c r="M15" s="114">
        <v>65408</v>
      </c>
      <c r="N15" s="115">
        <v>9718</v>
      </c>
      <c r="O15" s="115">
        <v>1212</v>
      </c>
      <c r="P15" s="119">
        <v>9064</v>
      </c>
    </row>
    <row r="16" spans="1:18" x14ac:dyDescent="0.2">
      <c r="B16" s="103" t="s">
        <v>56</v>
      </c>
      <c r="C16" s="114">
        <v>47077</v>
      </c>
      <c r="D16" s="115">
        <v>22660</v>
      </c>
      <c r="E16" s="115">
        <f t="shared" si="3"/>
        <v>69737</v>
      </c>
      <c r="F16" s="115">
        <v>153862</v>
      </c>
      <c r="G16" s="115">
        <v>8721</v>
      </c>
      <c r="H16" s="116">
        <f t="shared" si="1"/>
        <v>162583</v>
      </c>
      <c r="I16" s="117">
        <f t="shared" si="0"/>
        <v>232320</v>
      </c>
      <c r="J16" s="118">
        <f t="shared" si="2"/>
        <v>0.11853309176365424</v>
      </c>
      <c r="K16" s="109">
        <v>147988</v>
      </c>
      <c r="L16" s="110">
        <v>84332</v>
      </c>
      <c r="M16" s="114">
        <v>152505</v>
      </c>
      <c r="N16" s="115">
        <v>37546</v>
      </c>
      <c r="O16" s="115">
        <v>5825</v>
      </c>
      <c r="P16" s="119">
        <v>36443</v>
      </c>
    </row>
    <row r="17" spans="2:16" x14ac:dyDescent="0.2">
      <c r="B17" s="103" t="s">
        <v>57</v>
      </c>
      <c r="C17" s="114">
        <v>22447</v>
      </c>
      <c r="D17" s="115">
        <v>13303</v>
      </c>
      <c r="E17" s="115">
        <f t="shared" si="3"/>
        <v>35750</v>
      </c>
      <c r="F17" s="115">
        <v>72017</v>
      </c>
      <c r="G17" s="115">
        <v>4965</v>
      </c>
      <c r="H17" s="116">
        <f t="shared" si="1"/>
        <v>76982</v>
      </c>
      <c r="I17" s="117">
        <f t="shared" si="0"/>
        <v>112732</v>
      </c>
      <c r="J17" s="118">
        <f t="shared" si="2"/>
        <v>5.7517529703427467E-2</v>
      </c>
      <c r="K17" s="109">
        <v>68567</v>
      </c>
      <c r="L17" s="110">
        <v>44165</v>
      </c>
      <c r="M17" s="114">
        <v>67920</v>
      </c>
      <c r="N17" s="115">
        <v>13626</v>
      </c>
      <c r="O17" s="115">
        <v>2718</v>
      </c>
      <c r="P17" s="119">
        <v>28466</v>
      </c>
    </row>
    <row r="18" spans="2:16" x14ac:dyDescent="0.2">
      <c r="B18" s="103" t="s">
        <v>58</v>
      </c>
      <c r="C18" s="114">
        <v>30651</v>
      </c>
      <c r="D18" s="115">
        <v>17774</v>
      </c>
      <c r="E18" s="115">
        <f t="shared" si="3"/>
        <v>48425</v>
      </c>
      <c r="F18" s="115">
        <v>83844</v>
      </c>
      <c r="G18" s="115">
        <v>5593</v>
      </c>
      <c r="H18" s="116">
        <f t="shared" si="1"/>
        <v>89437</v>
      </c>
      <c r="I18" s="117">
        <f t="shared" si="0"/>
        <v>137862</v>
      </c>
      <c r="J18" s="118">
        <f t="shared" si="2"/>
        <v>7.0339226483819309E-2</v>
      </c>
      <c r="K18" s="109">
        <v>81738</v>
      </c>
      <c r="L18" s="110">
        <v>56124</v>
      </c>
      <c r="M18" s="114">
        <v>87360</v>
      </c>
      <c r="N18" s="115">
        <v>19204</v>
      </c>
      <c r="O18" s="115">
        <v>3256</v>
      </c>
      <c r="P18" s="119">
        <v>28041</v>
      </c>
    </row>
    <row r="19" spans="2:16" x14ac:dyDescent="0.2">
      <c r="B19" s="103" t="s">
        <v>59</v>
      </c>
      <c r="C19" s="114">
        <v>56095</v>
      </c>
      <c r="D19" s="115">
        <v>49840</v>
      </c>
      <c r="E19" s="115">
        <f t="shared" si="3"/>
        <v>105935</v>
      </c>
      <c r="F19" s="115">
        <v>155062</v>
      </c>
      <c r="G19" s="115">
        <v>11569</v>
      </c>
      <c r="H19" s="116">
        <f t="shared" si="1"/>
        <v>166631</v>
      </c>
      <c r="I19" s="117">
        <f t="shared" si="0"/>
        <v>272566</v>
      </c>
      <c r="J19" s="118">
        <f t="shared" si="2"/>
        <v>0.13906719477295187</v>
      </c>
      <c r="K19" s="109">
        <v>172316</v>
      </c>
      <c r="L19" s="110">
        <v>100250</v>
      </c>
      <c r="M19" s="114">
        <v>162134</v>
      </c>
      <c r="N19" s="115">
        <v>34482</v>
      </c>
      <c r="O19" s="115">
        <v>6814</v>
      </c>
      <c r="P19" s="119">
        <v>69027</v>
      </c>
    </row>
    <row r="20" spans="2:16" x14ac:dyDescent="0.2">
      <c r="B20" s="103" t="s">
        <v>60</v>
      </c>
      <c r="C20" s="114">
        <v>32593</v>
      </c>
      <c r="D20" s="115">
        <v>21212</v>
      </c>
      <c r="E20" s="115">
        <f t="shared" si="3"/>
        <v>53805</v>
      </c>
      <c r="F20" s="115">
        <v>65814</v>
      </c>
      <c r="G20" s="115">
        <v>4649</v>
      </c>
      <c r="H20" s="116">
        <f t="shared" si="1"/>
        <v>70463</v>
      </c>
      <c r="I20" s="117">
        <f t="shared" si="0"/>
        <v>124268</v>
      </c>
      <c r="J20" s="118">
        <f t="shared" si="2"/>
        <v>6.3403367111250802E-2</v>
      </c>
      <c r="K20" s="109">
        <v>76188</v>
      </c>
      <c r="L20" s="110">
        <v>48080</v>
      </c>
      <c r="M20" s="114">
        <v>86080</v>
      </c>
      <c r="N20" s="115">
        <v>16817</v>
      </c>
      <c r="O20" s="115">
        <v>3056</v>
      </c>
      <c r="P20" s="119">
        <v>18308</v>
      </c>
    </row>
    <row r="21" spans="2:16" x14ac:dyDescent="0.2">
      <c r="B21" s="103" t="s">
        <v>61</v>
      </c>
      <c r="C21" s="114">
        <v>11741</v>
      </c>
      <c r="D21" s="115">
        <v>7933</v>
      </c>
      <c r="E21" s="115">
        <f t="shared" si="3"/>
        <v>19674</v>
      </c>
      <c r="F21" s="115">
        <v>30050</v>
      </c>
      <c r="G21" s="115">
        <v>2956</v>
      </c>
      <c r="H21" s="116">
        <f t="shared" si="1"/>
        <v>33006</v>
      </c>
      <c r="I21" s="117">
        <f t="shared" si="0"/>
        <v>52680</v>
      </c>
      <c r="J21" s="118">
        <f t="shared" si="2"/>
        <v>2.6878113266655068E-2</v>
      </c>
      <c r="K21" s="109">
        <v>32465</v>
      </c>
      <c r="L21" s="110">
        <v>20215</v>
      </c>
      <c r="M21" s="114">
        <v>38199</v>
      </c>
      <c r="N21" s="115">
        <v>8266</v>
      </c>
      <c r="O21" s="115">
        <v>1700</v>
      </c>
      <c r="P21" s="119">
        <v>4513</v>
      </c>
    </row>
    <row r="22" spans="2:16" x14ac:dyDescent="0.2">
      <c r="B22" s="103" t="s">
        <v>62</v>
      </c>
      <c r="C22" s="114">
        <v>23237</v>
      </c>
      <c r="D22" s="115">
        <v>14123</v>
      </c>
      <c r="E22" s="115">
        <f t="shared" si="3"/>
        <v>37360</v>
      </c>
      <c r="F22" s="115">
        <v>51542</v>
      </c>
      <c r="G22" s="115">
        <v>4666</v>
      </c>
      <c r="H22" s="116">
        <f t="shared" si="1"/>
        <v>56208</v>
      </c>
      <c r="I22" s="117">
        <f t="shared" si="0"/>
        <v>93568</v>
      </c>
      <c r="J22" s="118">
        <f t="shared" si="2"/>
        <v>4.7739774148336779E-2</v>
      </c>
      <c r="K22" s="109">
        <v>55837</v>
      </c>
      <c r="L22" s="110">
        <v>37731</v>
      </c>
      <c r="M22" s="114">
        <v>63720</v>
      </c>
      <c r="N22" s="115">
        <v>16429</v>
      </c>
      <c r="O22" s="115">
        <v>2850</v>
      </c>
      <c r="P22" s="119">
        <v>10558</v>
      </c>
    </row>
    <row r="23" spans="2:16" x14ac:dyDescent="0.2">
      <c r="B23" s="103" t="s">
        <v>63</v>
      </c>
      <c r="C23" s="114">
        <v>2283</v>
      </c>
      <c r="D23" s="115">
        <v>1126</v>
      </c>
      <c r="E23" s="115">
        <f t="shared" si="3"/>
        <v>3409</v>
      </c>
      <c r="F23" s="115">
        <v>5959</v>
      </c>
      <c r="G23" s="115">
        <v>495</v>
      </c>
      <c r="H23" s="116">
        <f t="shared" si="1"/>
        <v>6454</v>
      </c>
      <c r="I23" s="117">
        <f t="shared" si="0"/>
        <v>9863</v>
      </c>
      <c r="J23" s="118">
        <f t="shared" si="2"/>
        <v>5.0322481235576862E-3</v>
      </c>
      <c r="K23" s="109">
        <v>5451</v>
      </c>
      <c r="L23" s="110">
        <v>4412</v>
      </c>
      <c r="M23" s="114">
        <v>7348</v>
      </c>
      <c r="N23" s="115">
        <v>1713</v>
      </c>
      <c r="O23" s="115">
        <v>146</v>
      </c>
      <c r="P23" s="119">
        <v>656</v>
      </c>
    </row>
    <row r="24" spans="2:16" x14ac:dyDescent="0.2">
      <c r="B24" s="103" t="s">
        <v>64</v>
      </c>
      <c r="C24" s="114">
        <v>3825</v>
      </c>
      <c r="D24" s="115">
        <v>1433</v>
      </c>
      <c r="E24" s="115">
        <f t="shared" si="3"/>
        <v>5258</v>
      </c>
      <c r="F24" s="115">
        <v>12033</v>
      </c>
      <c r="G24" s="115">
        <v>600</v>
      </c>
      <c r="H24" s="116">
        <f t="shared" si="1"/>
        <v>12633</v>
      </c>
      <c r="I24" s="117">
        <f t="shared" si="0"/>
        <v>17891</v>
      </c>
      <c r="J24" s="118">
        <f t="shared" si="2"/>
        <v>9.1282521726219791E-3</v>
      </c>
      <c r="K24" s="109">
        <v>11182</v>
      </c>
      <c r="L24" s="110">
        <v>6709</v>
      </c>
      <c r="M24" s="114">
        <v>14447</v>
      </c>
      <c r="N24" s="115">
        <v>2730</v>
      </c>
      <c r="O24" s="115">
        <v>665</v>
      </c>
      <c r="P24" s="119">
        <v>49</v>
      </c>
    </row>
    <row r="25" spans="2:16" x14ac:dyDescent="0.2">
      <c r="B25" s="103" t="s">
        <v>65</v>
      </c>
      <c r="C25" s="114">
        <v>150331</v>
      </c>
      <c r="D25" s="115">
        <v>62758</v>
      </c>
      <c r="E25" s="115">
        <f t="shared" si="3"/>
        <v>213089</v>
      </c>
      <c r="F25" s="115">
        <v>461141</v>
      </c>
      <c r="G25" s="115">
        <v>21702</v>
      </c>
      <c r="H25" s="116">
        <f t="shared" si="1"/>
        <v>482843</v>
      </c>
      <c r="I25" s="117">
        <f t="shared" si="0"/>
        <v>695932</v>
      </c>
      <c r="J25" s="118">
        <f t="shared" si="2"/>
        <v>0.35507477452334463</v>
      </c>
      <c r="K25" s="109">
        <v>452119</v>
      </c>
      <c r="L25" s="110">
        <v>243813</v>
      </c>
      <c r="M25" s="114">
        <v>430795</v>
      </c>
      <c r="N25" s="115">
        <v>97686</v>
      </c>
      <c r="O25" s="115">
        <v>23963</v>
      </c>
      <c r="P25" s="119">
        <v>143487</v>
      </c>
    </row>
    <row r="26" spans="2:16" ht="12.75" thickBot="1" x14ac:dyDescent="0.25">
      <c r="B26" s="120" t="s">
        <v>66</v>
      </c>
      <c r="C26" s="121">
        <f>SUM(C11:C25)</f>
        <v>425412</v>
      </c>
      <c r="D26" s="122">
        <f t="shared" ref="D26:P26" si="4">SUM(D11:D25)</f>
        <v>233930</v>
      </c>
      <c r="E26" s="123">
        <f t="shared" ref="E26" si="5">C26+D26</f>
        <v>659342</v>
      </c>
      <c r="F26" s="122">
        <f t="shared" si="4"/>
        <v>1227241</v>
      </c>
      <c r="G26" s="122">
        <f t="shared" si="4"/>
        <v>73376</v>
      </c>
      <c r="H26" s="124">
        <f t="shared" ref="H26" si="6">F26+G26</f>
        <v>1300617</v>
      </c>
      <c r="I26" s="125">
        <f>SUM(I11:I25)</f>
        <v>1959959</v>
      </c>
      <c r="J26" s="126">
        <f t="shared" ref="J26" si="7">I26/$I$26</f>
        <v>1</v>
      </c>
      <c r="K26" s="127">
        <f t="shared" si="4"/>
        <v>1237036</v>
      </c>
      <c r="L26" s="128">
        <f t="shared" si="4"/>
        <v>722923</v>
      </c>
      <c r="M26" s="129">
        <f t="shared" si="4"/>
        <v>1257001</v>
      </c>
      <c r="N26" s="130">
        <f t="shared" si="4"/>
        <v>275684</v>
      </c>
      <c r="O26" s="130">
        <f t="shared" si="4"/>
        <v>55252</v>
      </c>
      <c r="P26" s="131">
        <f t="shared" si="4"/>
        <v>371886</v>
      </c>
    </row>
    <row r="27" spans="2:16" ht="12.75" thickBot="1" x14ac:dyDescent="0.25">
      <c r="B27" s="132" t="s">
        <v>67</v>
      </c>
      <c r="C27" s="133">
        <f>+C26/$I$26</f>
        <v>0.21705147913808401</v>
      </c>
      <c r="D27" s="134">
        <f>+D26/$I$26</f>
        <v>0.11935453751838686</v>
      </c>
      <c r="E27" s="134"/>
      <c r="F27" s="134">
        <f t="shared" ref="F27:G27" si="8">+F26/$I$26</f>
        <v>0.62615646551790116</v>
      </c>
      <c r="G27" s="134">
        <f t="shared" si="8"/>
        <v>3.7437517825627986E-2</v>
      </c>
      <c r="H27" s="135"/>
      <c r="I27" s="432">
        <f>C27+D27+F27+G27</f>
        <v>1</v>
      </c>
      <c r="J27" s="433"/>
      <c r="K27" s="136">
        <f t="shared" ref="K27:P27" si="9">+K26/$I$26</f>
        <v>0.63115401903815338</v>
      </c>
      <c r="L27" s="137">
        <f t="shared" si="9"/>
        <v>0.36884598096184668</v>
      </c>
      <c r="M27" s="138">
        <f t="shared" si="9"/>
        <v>0.64134045661159234</v>
      </c>
      <c r="N27" s="139">
        <f t="shared" si="9"/>
        <v>0.14065804437745891</v>
      </c>
      <c r="O27" s="139">
        <f t="shared" si="9"/>
        <v>2.8190385615209299E-2</v>
      </c>
      <c r="P27" s="140">
        <f t="shared" si="9"/>
        <v>0.18974172418912844</v>
      </c>
    </row>
    <row r="28" spans="2:16" x14ac:dyDescent="0.2">
      <c r="B28" s="188" t="s">
        <v>149</v>
      </c>
    </row>
    <row r="29" spans="2:16" x14ac:dyDescent="0.2">
      <c r="B29" s="188" t="s">
        <v>150</v>
      </c>
    </row>
  </sheetData>
  <mergeCells count="9">
    <mergeCell ref="I27:J27"/>
    <mergeCell ref="C9:H9"/>
    <mergeCell ref="B9:B10"/>
    <mergeCell ref="B5:P5"/>
    <mergeCell ref="B6:P6"/>
    <mergeCell ref="B8:P8"/>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6 H26 J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29"/>
  <sheetViews>
    <sheetView showGridLines="0" zoomScale="90" zoomScaleNormal="90" workbookViewId="0"/>
  </sheetViews>
  <sheetFormatPr baseColWidth="10" defaultColWidth="11.42578125" defaultRowHeight="12" x14ac:dyDescent="0.2"/>
  <cols>
    <col min="1" max="1" width="6" style="188" customWidth="1"/>
    <col min="2" max="2" width="21.5703125" style="188" customWidth="1"/>
    <col min="3" max="16384" width="11.42578125" style="188"/>
  </cols>
  <sheetData>
    <row r="2" spans="1:18" s="386" customFormat="1" ht="12.75" x14ac:dyDescent="0.2">
      <c r="A2" s="217" t="s">
        <v>121</v>
      </c>
    </row>
    <row r="3" spans="1:18" s="386" customFormat="1" ht="12.75" x14ac:dyDescent="0.2">
      <c r="A3" s="217" t="s">
        <v>122</v>
      </c>
    </row>
    <row r="4" spans="1:18" s="386" customFormat="1" ht="12.75" x14ac:dyDescent="0.2"/>
    <row r="5" spans="1:18" s="386" customFormat="1" ht="12.75" x14ac:dyDescent="0.2">
      <c r="B5" s="439" t="s">
        <v>71</v>
      </c>
      <c r="C5" s="439"/>
      <c r="D5" s="439"/>
      <c r="E5" s="439"/>
      <c r="F5" s="439"/>
      <c r="G5" s="439"/>
      <c r="H5" s="439"/>
      <c r="I5" s="439"/>
      <c r="J5" s="439"/>
      <c r="K5" s="439"/>
      <c r="L5" s="439"/>
      <c r="M5" s="439"/>
      <c r="N5" s="439"/>
      <c r="O5" s="439"/>
      <c r="P5" s="439"/>
      <c r="R5" s="405" t="s">
        <v>601</v>
      </c>
    </row>
    <row r="6" spans="1:18" s="386" customFormat="1" ht="12.75" x14ac:dyDescent="0.2">
      <c r="B6" s="434" t="str">
        <f>'Solicitudes Regiones'!B6:P6</f>
        <v>Acumuladas de julio de 2008 a mayo de 2018</v>
      </c>
      <c r="C6" s="434"/>
      <c r="D6" s="434"/>
      <c r="E6" s="434"/>
      <c r="F6" s="434"/>
      <c r="G6" s="434"/>
      <c r="H6" s="434"/>
      <c r="I6" s="434"/>
      <c r="J6" s="434"/>
      <c r="K6" s="434"/>
      <c r="L6" s="434"/>
      <c r="M6" s="434"/>
      <c r="N6" s="434"/>
      <c r="O6" s="434"/>
      <c r="P6" s="434"/>
    </row>
    <row r="7" spans="1:18" ht="12.75" thickBot="1" x14ac:dyDescent="0.25"/>
    <row r="8" spans="1:18" ht="12.75" thickBot="1" x14ac:dyDescent="0.25">
      <c r="B8" s="422" t="s">
        <v>68</v>
      </c>
      <c r="C8" s="423"/>
      <c r="D8" s="423"/>
      <c r="E8" s="423"/>
      <c r="F8" s="423"/>
      <c r="G8" s="423"/>
      <c r="H8" s="423"/>
      <c r="I8" s="423"/>
      <c r="J8" s="423"/>
      <c r="K8" s="423"/>
      <c r="L8" s="423"/>
      <c r="M8" s="423"/>
      <c r="N8" s="423"/>
      <c r="O8" s="423"/>
      <c r="P8" s="424"/>
    </row>
    <row r="9" spans="1:18" ht="12.75" thickBot="1" x14ac:dyDescent="0.25">
      <c r="B9" s="426" t="s">
        <v>49</v>
      </c>
      <c r="C9" s="443" t="s">
        <v>2</v>
      </c>
      <c r="D9" s="444"/>
      <c r="E9" s="444"/>
      <c r="F9" s="444"/>
      <c r="G9" s="444"/>
      <c r="H9" s="445"/>
      <c r="I9" s="446" t="s">
        <v>43</v>
      </c>
      <c r="J9" s="447"/>
      <c r="K9" s="443" t="s">
        <v>3</v>
      </c>
      <c r="L9" s="445"/>
      <c r="M9" s="443" t="s">
        <v>4</v>
      </c>
      <c r="N9" s="444"/>
      <c r="O9" s="444"/>
      <c r="P9" s="448"/>
    </row>
    <row r="10" spans="1:18" ht="36.75" thickBot="1" x14ac:dyDescent="0.25">
      <c r="B10" s="442"/>
      <c r="C10" s="170" t="s">
        <v>5</v>
      </c>
      <c r="D10" s="171" t="s">
        <v>6</v>
      </c>
      <c r="E10" s="172" t="s">
        <v>7</v>
      </c>
      <c r="F10" s="171" t="s">
        <v>8</v>
      </c>
      <c r="G10" s="171" t="s">
        <v>9</v>
      </c>
      <c r="H10" s="173" t="s">
        <v>10</v>
      </c>
      <c r="I10" s="174" t="s">
        <v>46</v>
      </c>
      <c r="J10" s="175" t="s">
        <v>69</v>
      </c>
      <c r="K10" s="176" t="s">
        <v>47</v>
      </c>
      <c r="L10" s="177" t="s">
        <v>13</v>
      </c>
      <c r="M10" s="178" t="s">
        <v>14</v>
      </c>
      <c r="N10" s="179" t="s">
        <v>15</v>
      </c>
      <c r="O10" s="179" t="s">
        <v>16</v>
      </c>
      <c r="P10" s="180" t="s">
        <v>17</v>
      </c>
    </row>
    <row r="11" spans="1:18" x14ac:dyDescent="0.2">
      <c r="B11" s="149" t="s">
        <v>51</v>
      </c>
      <c r="C11" s="150">
        <v>4692</v>
      </c>
      <c r="D11" s="151">
        <v>1506</v>
      </c>
      <c r="E11" s="151">
        <f>C11+D11</f>
        <v>6198</v>
      </c>
      <c r="F11" s="151">
        <v>13480</v>
      </c>
      <c r="G11" s="151">
        <v>614</v>
      </c>
      <c r="H11" s="152">
        <f>G11+F11</f>
        <v>14094</v>
      </c>
      <c r="I11" s="153">
        <f t="shared" ref="I11:I25" si="0">+C11+D11+F11+G11</f>
        <v>20292</v>
      </c>
      <c r="J11" s="154">
        <f t="shared" ref="J11:J25" si="1">I11/$I$26</f>
        <v>1.2708616206303954E-2</v>
      </c>
      <c r="K11" s="155">
        <v>12154</v>
      </c>
      <c r="L11" s="156">
        <v>8138</v>
      </c>
      <c r="M11" s="150">
        <v>12558</v>
      </c>
      <c r="N11" s="151">
        <v>3299</v>
      </c>
      <c r="O11" s="151">
        <v>518</v>
      </c>
      <c r="P11" s="157">
        <v>3917</v>
      </c>
    </row>
    <row r="12" spans="1:18" x14ac:dyDescent="0.2">
      <c r="B12" s="149" t="s">
        <v>52</v>
      </c>
      <c r="C12" s="158">
        <v>4413</v>
      </c>
      <c r="D12" s="159">
        <v>2243</v>
      </c>
      <c r="E12" s="159">
        <f t="shared" ref="E12:E25" si="2">C12+D12</f>
        <v>6656</v>
      </c>
      <c r="F12" s="159">
        <v>13122</v>
      </c>
      <c r="G12" s="159">
        <v>1099</v>
      </c>
      <c r="H12" s="160">
        <f t="shared" ref="H12:H25" si="3">G12+F12</f>
        <v>14221</v>
      </c>
      <c r="I12" s="153">
        <f t="shared" si="0"/>
        <v>20877</v>
      </c>
      <c r="J12" s="154">
        <f t="shared" si="1"/>
        <v>1.3074994112902014E-2</v>
      </c>
      <c r="K12" s="155">
        <v>12814</v>
      </c>
      <c r="L12" s="156">
        <v>8063</v>
      </c>
      <c r="M12" s="158">
        <v>12582</v>
      </c>
      <c r="N12" s="159">
        <v>2765</v>
      </c>
      <c r="O12" s="159">
        <v>709</v>
      </c>
      <c r="P12" s="161">
        <v>4821</v>
      </c>
    </row>
    <row r="13" spans="1:18" x14ac:dyDescent="0.2">
      <c r="B13" s="149" t="s">
        <v>53</v>
      </c>
      <c r="C13" s="158">
        <v>8143</v>
      </c>
      <c r="D13" s="159">
        <v>2838</v>
      </c>
      <c r="E13" s="159">
        <f t="shared" si="2"/>
        <v>10981</v>
      </c>
      <c r="F13" s="159">
        <v>22635</v>
      </c>
      <c r="G13" s="159">
        <v>1145</v>
      </c>
      <c r="H13" s="160">
        <f t="shared" si="3"/>
        <v>23780</v>
      </c>
      <c r="I13" s="153">
        <f t="shared" si="0"/>
        <v>34761</v>
      </c>
      <c r="J13" s="154">
        <f t="shared" si="1"/>
        <v>2.1770363096162614E-2</v>
      </c>
      <c r="K13" s="155">
        <v>22762</v>
      </c>
      <c r="L13" s="156">
        <v>11999</v>
      </c>
      <c r="M13" s="158">
        <v>24817</v>
      </c>
      <c r="N13" s="159">
        <v>4277</v>
      </c>
      <c r="O13" s="159">
        <v>461</v>
      </c>
      <c r="P13" s="161">
        <v>5206</v>
      </c>
    </row>
    <row r="14" spans="1:18" x14ac:dyDescent="0.2">
      <c r="B14" s="149" t="s">
        <v>54</v>
      </c>
      <c r="C14" s="158">
        <v>5588</v>
      </c>
      <c r="D14" s="159">
        <v>2065</v>
      </c>
      <c r="E14" s="159">
        <f t="shared" si="2"/>
        <v>7653</v>
      </c>
      <c r="F14" s="159">
        <v>15674</v>
      </c>
      <c r="G14" s="159">
        <v>788</v>
      </c>
      <c r="H14" s="160">
        <f t="shared" si="3"/>
        <v>16462</v>
      </c>
      <c r="I14" s="153">
        <f t="shared" si="0"/>
        <v>24115</v>
      </c>
      <c r="J14" s="154">
        <f t="shared" si="1"/>
        <v>1.5102911483097767E-2</v>
      </c>
      <c r="K14" s="155">
        <v>14738</v>
      </c>
      <c r="L14" s="156">
        <v>9377</v>
      </c>
      <c r="M14" s="158">
        <v>14865</v>
      </c>
      <c r="N14" s="159">
        <v>3633</v>
      </c>
      <c r="O14" s="159">
        <v>636</v>
      </c>
      <c r="P14" s="161">
        <v>4981</v>
      </c>
    </row>
    <row r="15" spans="1:18" x14ac:dyDescent="0.2">
      <c r="B15" s="149" t="s">
        <v>55</v>
      </c>
      <c r="C15" s="158">
        <v>16224</v>
      </c>
      <c r="D15" s="159">
        <v>5108</v>
      </c>
      <c r="E15" s="159">
        <f t="shared" si="2"/>
        <v>21332</v>
      </c>
      <c r="F15" s="159">
        <v>46523</v>
      </c>
      <c r="G15" s="159">
        <v>2278</v>
      </c>
      <c r="H15" s="160">
        <f t="shared" si="3"/>
        <v>48801</v>
      </c>
      <c r="I15" s="153">
        <f t="shared" si="0"/>
        <v>70133</v>
      </c>
      <c r="J15" s="154">
        <f t="shared" si="1"/>
        <v>4.3923387561438758E-2</v>
      </c>
      <c r="K15" s="155">
        <v>42533</v>
      </c>
      <c r="L15" s="156">
        <v>27600</v>
      </c>
      <c r="M15" s="158">
        <v>53903</v>
      </c>
      <c r="N15" s="159">
        <v>7996</v>
      </c>
      <c r="O15" s="159">
        <v>874</v>
      </c>
      <c r="P15" s="161">
        <v>7358</v>
      </c>
    </row>
    <row r="16" spans="1:18" x14ac:dyDescent="0.2">
      <c r="B16" s="149" t="s">
        <v>56</v>
      </c>
      <c r="C16" s="158">
        <v>41537</v>
      </c>
      <c r="D16" s="159">
        <v>14366</v>
      </c>
      <c r="E16" s="159">
        <f t="shared" si="2"/>
        <v>55903</v>
      </c>
      <c r="F16" s="159">
        <v>125492</v>
      </c>
      <c r="G16" s="159">
        <v>6875</v>
      </c>
      <c r="H16" s="160">
        <f t="shared" si="3"/>
        <v>132367</v>
      </c>
      <c r="I16" s="153">
        <f t="shared" si="0"/>
        <v>188270</v>
      </c>
      <c r="J16" s="154">
        <f t="shared" si="1"/>
        <v>0.11791105722259243</v>
      </c>
      <c r="K16" s="155">
        <v>117271</v>
      </c>
      <c r="L16" s="156">
        <v>70999</v>
      </c>
      <c r="M16" s="158">
        <v>122878</v>
      </c>
      <c r="N16" s="159">
        <v>30487</v>
      </c>
      <c r="O16" s="159">
        <v>4526</v>
      </c>
      <c r="P16" s="161">
        <v>30379</v>
      </c>
    </row>
    <row r="17" spans="2:16" x14ac:dyDescent="0.2">
      <c r="B17" s="149" t="s">
        <v>57</v>
      </c>
      <c r="C17" s="158">
        <v>19562</v>
      </c>
      <c r="D17" s="159">
        <v>6924</v>
      </c>
      <c r="E17" s="159">
        <f t="shared" si="2"/>
        <v>26486</v>
      </c>
      <c r="F17" s="159">
        <v>60355</v>
      </c>
      <c r="G17" s="159">
        <v>3937</v>
      </c>
      <c r="H17" s="160">
        <f t="shared" si="3"/>
        <v>64292</v>
      </c>
      <c r="I17" s="153">
        <f t="shared" si="0"/>
        <v>90778</v>
      </c>
      <c r="J17" s="154">
        <f t="shared" si="1"/>
        <v>5.6853083085741198E-2</v>
      </c>
      <c r="K17" s="155">
        <v>52980</v>
      </c>
      <c r="L17" s="156">
        <v>37798</v>
      </c>
      <c r="M17" s="158">
        <v>55062</v>
      </c>
      <c r="N17" s="159">
        <v>11134</v>
      </c>
      <c r="O17" s="159">
        <v>2132</v>
      </c>
      <c r="P17" s="161">
        <v>22448</v>
      </c>
    </row>
    <row r="18" spans="2:16" x14ac:dyDescent="0.2">
      <c r="B18" s="149" t="s">
        <v>58</v>
      </c>
      <c r="C18" s="158">
        <v>27869</v>
      </c>
      <c r="D18" s="159">
        <v>9490</v>
      </c>
      <c r="E18" s="159">
        <f t="shared" si="2"/>
        <v>37359</v>
      </c>
      <c r="F18" s="159">
        <v>72238</v>
      </c>
      <c r="G18" s="159">
        <v>4372</v>
      </c>
      <c r="H18" s="160">
        <f t="shared" si="3"/>
        <v>76610</v>
      </c>
      <c r="I18" s="153">
        <f t="shared" si="0"/>
        <v>113969</v>
      </c>
      <c r="J18" s="154">
        <f t="shared" si="1"/>
        <v>7.1377305362519974E-2</v>
      </c>
      <c r="K18" s="155">
        <v>65419</v>
      </c>
      <c r="L18" s="156">
        <v>48550</v>
      </c>
      <c r="M18" s="158">
        <v>72961</v>
      </c>
      <c r="N18" s="159">
        <v>16436</v>
      </c>
      <c r="O18" s="159">
        <v>2548</v>
      </c>
      <c r="P18" s="161">
        <v>22023</v>
      </c>
    </row>
    <row r="19" spans="2:16" x14ac:dyDescent="0.2">
      <c r="B19" s="149" t="s">
        <v>59</v>
      </c>
      <c r="C19" s="158">
        <v>50086</v>
      </c>
      <c r="D19" s="159">
        <v>23186</v>
      </c>
      <c r="E19" s="159">
        <f t="shared" si="2"/>
        <v>73272</v>
      </c>
      <c r="F19" s="159">
        <v>130724</v>
      </c>
      <c r="G19" s="159">
        <v>9394</v>
      </c>
      <c r="H19" s="160">
        <f t="shared" si="3"/>
        <v>140118</v>
      </c>
      <c r="I19" s="153">
        <f t="shared" si="0"/>
        <v>213390</v>
      </c>
      <c r="J19" s="154">
        <f t="shared" si="1"/>
        <v>0.13364338716061505</v>
      </c>
      <c r="K19" s="155">
        <v>127891</v>
      </c>
      <c r="L19" s="156">
        <v>85499</v>
      </c>
      <c r="M19" s="158">
        <v>130056</v>
      </c>
      <c r="N19" s="159">
        <v>28677</v>
      </c>
      <c r="O19" s="159">
        <v>5300</v>
      </c>
      <c r="P19" s="161">
        <v>49272</v>
      </c>
    </row>
    <row r="20" spans="2:16" x14ac:dyDescent="0.2">
      <c r="B20" s="149" t="s">
        <v>60</v>
      </c>
      <c r="C20" s="158">
        <v>30010</v>
      </c>
      <c r="D20" s="159">
        <v>9927</v>
      </c>
      <c r="E20" s="159">
        <f t="shared" si="2"/>
        <v>39937</v>
      </c>
      <c r="F20" s="159">
        <v>56227</v>
      </c>
      <c r="G20" s="159">
        <v>3807</v>
      </c>
      <c r="H20" s="160">
        <f t="shared" si="3"/>
        <v>60034</v>
      </c>
      <c r="I20" s="153">
        <f t="shared" si="0"/>
        <v>99971</v>
      </c>
      <c r="J20" s="154">
        <f t="shared" si="1"/>
        <v>6.2610539658999237E-2</v>
      </c>
      <c r="K20" s="155">
        <v>58486</v>
      </c>
      <c r="L20" s="156">
        <v>41485</v>
      </c>
      <c r="M20" s="158">
        <v>69357</v>
      </c>
      <c r="N20" s="159">
        <v>14491</v>
      </c>
      <c r="O20" s="159">
        <v>2296</v>
      </c>
      <c r="P20" s="161">
        <v>13820</v>
      </c>
    </row>
    <row r="21" spans="2:16" x14ac:dyDescent="0.2">
      <c r="B21" s="149" t="s">
        <v>61</v>
      </c>
      <c r="C21" s="158">
        <v>10847</v>
      </c>
      <c r="D21" s="159">
        <v>5453</v>
      </c>
      <c r="E21" s="159">
        <f t="shared" si="2"/>
        <v>16300</v>
      </c>
      <c r="F21" s="159">
        <v>25599</v>
      </c>
      <c r="G21" s="159">
        <v>2493</v>
      </c>
      <c r="H21" s="160">
        <f t="shared" si="3"/>
        <v>28092</v>
      </c>
      <c r="I21" s="153">
        <f t="shared" si="0"/>
        <v>44392</v>
      </c>
      <c r="J21" s="154">
        <f t="shared" si="1"/>
        <v>2.7802133384104335E-2</v>
      </c>
      <c r="K21" s="155">
        <v>26651</v>
      </c>
      <c r="L21" s="156">
        <v>17741</v>
      </c>
      <c r="M21" s="158">
        <v>32137</v>
      </c>
      <c r="N21" s="159">
        <v>7107</v>
      </c>
      <c r="O21" s="159">
        <v>1345</v>
      </c>
      <c r="P21" s="161">
        <v>3801</v>
      </c>
    </row>
    <row r="22" spans="2:16" x14ac:dyDescent="0.2">
      <c r="B22" s="149" t="s">
        <v>62</v>
      </c>
      <c r="C22" s="158">
        <v>21550</v>
      </c>
      <c r="D22" s="159">
        <v>8114</v>
      </c>
      <c r="E22" s="159">
        <f t="shared" si="2"/>
        <v>29664</v>
      </c>
      <c r="F22" s="159">
        <v>44426</v>
      </c>
      <c r="G22" s="159">
        <v>3777</v>
      </c>
      <c r="H22" s="160">
        <f t="shared" si="3"/>
        <v>48203</v>
      </c>
      <c r="I22" s="153">
        <f t="shared" si="0"/>
        <v>77867</v>
      </c>
      <c r="J22" s="154">
        <f t="shared" si="1"/>
        <v>4.8767091372771042E-2</v>
      </c>
      <c r="K22" s="155">
        <v>45245</v>
      </c>
      <c r="L22" s="156">
        <v>32622</v>
      </c>
      <c r="M22" s="158">
        <v>52331</v>
      </c>
      <c r="N22" s="159">
        <v>14283</v>
      </c>
      <c r="O22" s="159">
        <v>2306</v>
      </c>
      <c r="P22" s="161">
        <v>8941</v>
      </c>
    </row>
    <row r="23" spans="2:16" x14ac:dyDescent="0.2">
      <c r="B23" s="149" t="s">
        <v>63</v>
      </c>
      <c r="C23" s="158">
        <v>2048</v>
      </c>
      <c r="D23" s="159">
        <v>549</v>
      </c>
      <c r="E23" s="159">
        <f t="shared" si="2"/>
        <v>2597</v>
      </c>
      <c r="F23" s="159">
        <v>4810</v>
      </c>
      <c r="G23" s="159">
        <v>376</v>
      </c>
      <c r="H23" s="160">
        <f t="shared" si="3"/>
        <v>5186</v>
      </c>
      <c r="I23" s="153">
        <f t="shared" si="0"/>
        <v>7783</v>
      </c>
      <c r="J23" s="154">
        <f t="shared" si="1"/>
        <v>4.8743918753037492E-3</v>
      </c>
      <c r="K23" s="155">
        <v>4120</v>
      </c>
      <c r="L23" s="156">
        <v>3663</v>
      </c>
      <c r="M23" s="158">
        <v>5801</v>
      </c>
      <c r="N23" s="159">
        <v>1346</v>
      </c>
      <c r="O23" s="159">
        <v>91</v>
      </c>
      <c r="P23" s="161">
        <v>545</v>
      </c>
    </row>
    <row r="24" spans="2:16" x14ac:dyDescent="0.2">
      <c r="B24" s="149" t="s">
        <v>64</v>
      </c>
      <c r="C24" s="158">
        <v>3414</v>
      </c>
      <c r="D24" s="159">
        <v>971</v>
      </c>
      <c r="E24" s="159">
        <f t="shared" si="2"/>
        <v>4385</v>
      </c>
      <c r="F24" s="159">
        <v>9509</v>
      </c>
      <c r="G24" s="159">
        <v>470</v>
      </c>
      <c r="H24" s="160">
        <f t="shared" si="3"/>
        <v>9979</v>
      </c>
      <c r="I24" s="153">
        <f t="shared" si="0"/>
        <v>14364</v>
      </c>
      <c r="J24" s="154">
        <f t="shared" si="1"/>
        <v>8.9959867527769563E-3</v>
      </c>
      <c r="K24" s="155">
        <v>8752</v>
      </c>
      <c r="L24" s="156">
        <v>5612</v>
      </c>
      <c r="M24" s="158">
        <v>11681</v>
      </c>
      <c r="N24" s="159">
        <v>2135</v>
      </c>
      <c r="O24" s="159">
        <v>512</v>
      </c>
      <c r="P24" s="161">
        <v>36</v>
      </c>
    </row>
    <row r="25" spans="2:16" x14ac:dyDescent="0.2">
      <c r="B25" s="149" t="s">
        <v>65</v>
      </c>
      <c r="C25" s="158">
        <v>133225</v>
      </c>
      <c r="D25" s="159">
        <v>39928</v>
      </c>
      <c r="E25" s="159">
        <f t="shared" si="2"/>
        <v>173153</v>
      </c>
      <c r="F25" s="159">
        <v>385440</v>
      </c>
      <c r="G25" s="159">
        <v>17157</v>
      </c>
      <c r="H25" s="160">
        <f t="shared" si="3"/>
        <v>402597</v>
      </c>
      <c r="I25" s="153">
        <f t="shared" si="0"/>
        <v>575750</v>
      </c>
      <c r="J25" s="154">
        <f t="shared" si="1"/>
        <v>0.36058475166467091</v>
      </c>
      <c r="K25" s="155">
        <v>368447</v>
      </c>
      <c r="L25" s="156">
        <v>207303</v>
      </c>
      <c r="M25" s="158">
        <v>356776</v>
      </c>
      <c r="N25" s="159">
        <v>80850</v>
      </c>
      <c r="O25" s="159">
        <v>19025</v>
      </c>
      <c r="P25" s="161">
        <v>119098</v>
      </c>
    </row>
    <row r="26" spans="2:16" ht="12.75" thickBot="1" x14ac:dyDescent="0.25">
      <c r="B26" s="120" t="s">
        <v>66</v>
      </c>
      <c r="C26" s="129">
        <f>SUM(C11:C25)</f>
        <v>379208</v>
      </c>
      <c r="D26" s="130">
        <f t="shared" ref="D26:P26" si="4">SUM(D11:D25)</f>
        <v>132668</v>
      </c>
      <c r="E26" s="162">
        <f t="shared" ref="E26" si="5">C26+D26</f>
        <v>511876</v>
      </c>
      <c r="F26" s="130">
        <f t="shared" si="4"/>
        <v>1026254</v>
      </c>
      <c r="G26" s="130">
        <f t="shared" si="4"/>
        <v>58582</v>
      </c>
      <c r="H26" s="163">
        <f t="shared" ref="H26" si="6">G26+F26</f>
        <v>1084836</v>
      </c>
      <c r="I26" s="125">
        <f>SUM(I11:I25)</f>
        <v>1596712</v>
      </c>
      <c r="J26" s="126">
        <f t="shared" ref="J26" si="7">I26/$I$26</f>
        <v>1</v>
      </c>
      <c r="K26" s="164">
        <f t="shared" si="4"/>
        <v>980263</v>
      </c>
      <c r="L26" s="165">
        <f t="shared" si="4"/>
        <v>616449</v>
      </c>
      <c r="M26" s="166">
        <f t="shared" si="4"/>
        <v>1027765</v>
      </c>
      <c r="N26" s="162">
        <f t="shared" si="4"/>
        <v>228916</v>
      </c>
      <c r="O26" s="162">
        <f t="shared" si="4"/>
        <v>43279</v>
      </c>
      <c r="P26" s="167">
        <f t="shared" si="4"/>
        <v>296646</v>
      </c>
    </row>
    <row r="27" spans="2:16" ht="12.75" thickBot="1" x14ac:dyDescent="0.25">
      <c r="B27" s="132" t="s">
        <v>67</v>
      </c>
      <c r="C27" s="138">
        <f>+C26/$I$26</f>
        <v>0.23749304821407993</v>
      </c>
      <c r="D27" s="139">
        <f>+D26/$I$26</f>
        <v>8.3088246346241526E-2</v>
      </c>
      <c r="E27" s="139"/>
      <c r="F27" s="139">
        <f>+F26/$I$26</f>
        <v>0.64272955924424691</v>
      </c>
      <c r="G27" s="140">
        <f>+G26/$I$26</f>
        <v>3.6689146195431614E-2</v>
      </c>
      <c r="H27" s="168"/>
      <c r="I27" s="440">
        <f>C27+D27+F27+G27</f>
        <v>1</v>
      </c>
      <c r="J27" s="441"/>
      <c r="K27" s="133">
        <f t="shared" ref="K27:P27" si="8">+K26/$I$26</f>
        <v>0.61392599291544125</v>
      </c>
      <c r="L27" s="169">
        <f t="shared" si="8"/>
        <v>0.38607400708455875</v>
      </c>
      <c r="M27" s="133">
        <f t="shared" si="8"/>
        <v>0.64367587893120359</v>
      </c>
      <c r="N27" s="134">
        <f t="shared" si="8"/>
        <v>0.14336711943042954</v>
      </c>
      <c r="O27" s="134">
        <f t="shared" si="8"/>
        <v>2.7105075931038284E-2</v>
      </c>
      <c r="P27" s="137">
        <f t="shared" si="8"/>
        <v>0.18578553928322702</v>
      </c>
    </row>
    <row r="28" spans="2:16" x14ac:dyDescent="0.2">
      <c r="B28" s="188" t="s">
        <v>149</v>
      </c>
    </row>
    <row r="29" spans="2:16" x14ac:dyDescent="0.2">
      <c r="B29" s="188" t="s">
        <v>150</v>
      </c>
    </row>
  </sheetData>
  <mergeCells count="9">
    <mergeCell ref="B5:P5"/>
    <mergeCell ref="B6:P6"/>
    <mergeCell ref="I27:J27"/>
    <mergeCell ref="B8:P8"/>
    <mergeCell ref="B9:B10"/>
    <mergeCell ref="C9:H9"/>
    <mergeCell ref="I9:J9"/>
    <mergeCell ref="K9:L9"/>
    <mergeCell ref="M9:P9"/>
  </mergeCells>
  <hyperlinks>
    <hyperlink ref="R5" location="'Índice Pensiones Solidarias'!A1" display="Volver Sistema de Pensiones Solidadias"/>
  </hyperlinks>
  <pageMargins left="0.7" right="0.7" top="0.75" bottom="0.75" header="0.3" footer="0.3"/>
  <ignoredErrors>
    <ignoredError sqref="E26 H26 J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O32"/>
  <sheetViews>
    <sheetView showGridLines="0" zoomScaleNormal="100" workbookViewId="0"/>
  </sheetViews>
  <sheetFormatPr baseColWidth="10" defaultColWidth="11.42578125" defaultRowHeight="12" x14ac:dyDescent="0.2"/>
  <cols>
    <col min="1" max="1" width="6" style="188" customWidth="1"/>
    <col min="2" max="2" width="15.85546875" style="188" customWidth="1"/>
    <col min="3" max="4" width="7.140625" style="188" bestFit="1" customWidth="1"/>
    <col min="5" max="6" width="7.85546875" style="188" bestFit="1" customWidth="1"/>
    <col min="7" max="7" width="7.140625" style="188" bestFit="1" customWidth="1"/>
    <col min="8" max="8" width="9.28515625" style="188" bestFit="1" customWidth="1"/>
    <col min="9" max="10" width="7.85546875" style="188" bestFit="1" customWidth="1"/>
    <col min="11" max="11" width="12.140625" style="188" customWidth="1"/>
    <col min="12" max="16384" width="11.42578125" style="188"/>
  </cols>
  <sheetData>
    <row r="2" spans="1:15" x14ac:dyDescent="0.2">
      <c r="A2" s="217" t="s">
        <v>121</v>
      </c>
    </row>
    <row r="3" spans="1:15" x14ac:dyDescent="0.2">
      <c r="A3" s="217" t="s">
        <v>122</v>
      </c>
    </row>
    <row r="5" spans="1:15" ht="12.75" x14ac:dyDescent="0.2">
      <c r="B5" s="421" t="s">
        <v>89</v>
      </c>
      <c r="C5" s="421"/>
      <c r="D5" s="421"/>
      <c r="E5" s="421"/>
      <c r="F5" s="421"/>
      <c r="G5" s="421"/>
      <c r="H5" s="421"/>
      <c r="I5" s="421"/>
      <c r="J5" s="421"/>
      <c r="K5" s="421"/>
      <c r="M5" s="395" t="s">
        <v>599</v>
      </c>
      <c r="O5" s="376"/>
    </row>
    <row r="6" spans="1:15" ht="12.75" x14ac:dyDescent="0.2">
      <c r="B6" s="434" t="str">
        <f>'Solicitudes Regiones'!$B$6:$P$6</f>
        <v>Acumuladas de julio de 2008 a mayo de 2018</v>
      </c>
      <c r="C6" s="434"/>
      <c r="D6" s="434"/>
      <c r="E6" s="434"/>
      <c r="F6" s="434"/>
      <c r="G6" s="434"/>
      <c r="H6" s="434"/>
      <c r="I6" s="434"/>
      <c r="J6" s="434"/>
      <c r="K6" s="434"/>
    </row>
    <row r="8" spans="1:15" x14ac:dyDescent="0.2">
      <c r="B8" s="449" t="s">
        <v>73</v>
      </c>
      <c r="C8" s="449"/>
      <c r="D8" s="449"/>
      <c r="E8" s="449"/>
      <c r="F8" s="449"/>
      <c r="G8" s="449"/>
      <c r="H8" s="449"/>
      <c r="I8" s="449"/>
      <c r="J8" s="449"/>
      <c r="K8" s="449"/>
    </row>
    <row r="9" spans="1:15" ht="15" customHeight="1" x14ac:dyDescent="0.2">
      <c r="B9" s="449" t="s">
        <v>74</v>
      </c>
      <c r="C9" s="450" t="s">
        <v>2</v>
      </c>
      <c r="D9" s="451"/>
      <c r="E9" s="451"/>
      <c r="F9" s="451"/>
      <c r="G9" s="451"/>
      <c r="H9" s="451"/>
      <c r="I9" s="451"/>
      <c r="J9" s="451"/>
      <c r="K9" s="452"/>
    </row>
    <row r="10" spans="1:15" ht="24" x14ac:dyDescent="0.2">
      <c r="B10" s="449"/>
      <c r="C10" s="186" t="s">
        <v>75</v>
      </c>
      <c r="D10" s="186" t="s">
        <v>76</v>
      </c>
      <c r="E10" s="186" t="s">
        <v>77</v>
      </c>
      <c r="F10" s="186" t="s">
        <v>78</v>
      </c>
      <c r="G10" s="186" t="s">
        <v>8</v>
      </c>
      <c r="H10" s="186" t="s">
        <v>79</v>
      </c>
      <c r="I10" s="186" t="s">
        <v>80</v>
      </c>
      <c r="J10" s="186" t="s">
        <v>81</v>
      </c>
      <c r="K10" s="187" t="s">
        <v>46</v>
      </c>
    </row>
    <row r="11" spans="1:15" x14ac:dyDescent="0.2">
      <c r="B11" s="181" t="s">
        <v>85</v>
      </c>
      <c r="C11" s="181">
        <v>4926</v>
      </c>
      <c r="D11" s="181">
        <v>2093</v>
      </c>
      <c r="E11" s="181">
        <f t="shared" ref="E11:E15" si="0">C11+D11</f>
        <v>7019</v>
      </c>
      <c r="F11" s="182">
        <f>E11/$E$15</f>
        <v>0.97431982232093284</v>
      </c>
      <c r="G11" s="181">
        <v>15610</v>
      </c>
      <c r="H11" s="181">
        <v>764</v>
      </c>
      <c r="I11" s="181">
        <f t="shared" ref="I11:I15" si="1">G11+H11</f>
        <v>16374</v>
      </c>
      <c r="J11" s="182">
        <f>I11/$I$15</f>
        <v>0.99122222894848355</v>
      </c>
      <c r="K11" s="181">
        <f t="shared" ref="K11:K15" si="2">E11+I11</f>
        <v>23393</v>
      </c>
    </row>
    <row r="12" spans="1:15" x14ac:dyDescent="0.2">
      <c r="B12" s="181" t="s">
        <v>86</v>
      </c>
      <c r="C12" s="181">
        <v>24</v>
      </c>
      <c r="D12" s="181">
        <v>9</v>
      </c>
      <c r="E12" s="181">
        <f t="shared" si="0"/>
        <v>33</v>
      </c>
      <c r="F12" s="182">
        <f t="shared" ref="F12:F15" si="3">E12/$E$15</f>
        <v>4.5807884508606332E-3</v>
      </c>
      <c r="G12" s="181">
        <v>36</v>
      </c>
      <c r="H12" s="181">
        <v>1</v>
      </c>
      <c r="I12" s="181">
        <f t="shared" si="1"/>
        <v>37</v>
      </c>
      <c r="J12" s="182">
        <f t="shared" ref="J12:J15" si="4">I12/$I$15</f>
        <v>2.2398450269386768E-3</v>
      </c>
      <c r="K12" s="181">
        <f t="shared" si="2"/>
        <v>70</v>
      </c>
    </row>
    <row r="13" spans="1:15" x14ac:dyDescent="0.2">
      <c r="B13" s="181" t="s">
        <v>87</v>
      </c>
      <c r="C13" s="181">
        <v>71</v>
      </c>
      <c r="D13" s="181">
        <v>32</v>
      </c>
      <c r="E13" s="181">
        <f t="shared" si="0"/>
        <v>103</v>
      </c>
      <c r="F13" s="182">
        <f t="shared" si="3"/>
        <v>1.4297612437534702E-2</v>
      </c>
      <c r="G13" s="181">
        <v>96</v>
      </c>
      <c r="H13" s="181">
        <v>1</v>
      </c>
      <c r="I13" s="181">
        <f t="shared" si="1"/>
        <v>97</v>
      </c>
      <c r="J13" s="182">
        <f t="shared" si="4"/>
        <v>5.8720261517040987E-3</v>
      </c>
      <c r="K13" s="181">
        <f t="shared" si="2"/>
        <v>200</v>
      </c>
    </row>
    <row r="14" spans="1:15" x14ac:dyDescent="0.2">
      <c r="B14" s="181" t="s">
        <v>88</v>
      </c>
      <c r="C14" s="181">
        <v>32</v>
      </c>
      <c r="D14" s="181">
        <v>17</v>
      </c>
      <c r="E14" s="181">
        <f t="shared" si="0"/>
        <v>49</v>
      </c>
      <c r="F14" s="182">
        <f t="shared" si="3"/>
        <v>6.801776790671849E-3</v>
      </c>
      <c r="G14" s="181">
        <v>11</v>
      </c>
      <c r="H14" s="181">
        <v>0</v>
      </c>
      <c r="I14" s="181">
        <f t="shared" si="1"/>
        <v>11</v>
      </c>
      <c r="J14" s="182">
        <f t="shared" si="4"/>
        <v>6.6589987287366068E-4</v>
      </c>
      <c r="K14" s="181">
        <f t="shared" si="2"/>
        <v>60</v>
      </c>
    </row>
    <row r="15" spans="1:15" x14ac:dyDescent="0.2">
      <c r="B15" s="183" t="s">
        <v>66</v>
      </c>
      <c r="C15" s="181">
        <f t="shared" ref="C15:D15" si="5">SUM(C11:C14)</f>
        <v>5053</v>
      </c>
      <c r="D15" s="181">
        <f t="shared" si="5"/>
        <v>2151</v>
      </c>
      <c r="E15" s="183">
        <f t="shared" si="0"/>
        <v>7204</v>
      </c>
      <c r="F15" s="182">
        <f t="shared" si="3"/>
        <v>1</v>
      </c>
      <c r="G15" s="181">
        <f t="shared" ref="G15:H15" si="6">SUM(G11:G14)</f>
        <v>15753</v>
      </c>
      <c r="H15" s="181">
        <f t="shared" si="6"/>
        <v>766</v>
      </c>
      <c r="I15" s="183">
        <f t="shared" si="1"/>
        <v>16519</v>
      </c>
      <c r="J15" s="182">
        <f t="shared" si="4"/>
        <v>1</v>
      </c>
      <c r="K15" s="183">
        <f t="shared" si="2"/>
        <v>23723</v>
      </c>
    </row>
    <row r="16" spans="1:15" ht="24" x14ac:dyDescent="0.2">
      <c r="B16" s="195" t="s">
        <v>82</v>
      </c>
      <c r="C16" s="196">
        <f>+C15/$K$15</f>
        <v>0.21300004215318466</v>
      </c>
      <c r="D16" s="196">
        <f t="shared" ref="D16:E16" si="7">+D15/$K$15</f>
        <v>9.067150023184252E-2</v>
      </c>
      <c r="E16" s="197">
        <f t="shared" si="7"/>
        <v>0.30367154238502719</v>
      </c>
      <c r="F16" s="197"/>
      <c r="G16" s="196">
        <f>+G15/$K$15</f>
        <v>0.66403911815537664</v>
      </c>
      <c r="H16" s="196">
        <f t="shared" ref="H16:I16" si="8">+H15/$K$15</f>
        <v>3.2289339459596174E-2</v>
      </c>
      <c r="I16" s="196">
        <f t="shared" si="8"/>
        <v>0.69632845761497286</v>
      </c>
      <c r="J16" s="197"/>
      <c r="K16" s="197">
        <f>E16+I16</f>
        <v>1</v>
      </c>
    </row>
    <row r="17" spans="1:12" x14ac:dyDescent="0.2">
      <c r="A17" s="218"/>
      <c r="B17" s="224"/>
      <c r="C17" s="224"/>
      <c r="D17" s="224"/>
      <c r="E17" s="224"/>
      <c r="F17" s="224"/>
      <c r="G17" s="224"/>
      <c r="H17" s="224"/>
      <c r="I17" s="224"/>
      <c r="J17" s="224"/>
      <c r="K17" s="225"/>
      <c r="L17" s="218"/>
    </row>
    <row r="18" spans="1:12" x14ac:dyDescent="0.2">
      <c r="A18" s="218"/>
      <c r="B18" s="224"/>
      <c r="C18" s="224"/>
      <c r="D18" s="224"/>
      <c r="E18" s="224"/>
      <c r="F18" s="224"/>
      <c r="G18" s="224"/>
      <c r="H18" s="224"/>
      <c r="I18" s="224"/>
      <c r="J18" s="224"/>
      <c r="K18" s="225"/>
      <c r="L18" s="218"/>
    </row>
    <row r="19" spans="1:12" ht="12.75" x14ac:dyDescent="0.2">
      <c r="A19" s="218"/>
      <c r="B19" s="421" t="s">
        <v>146</v>
      </c>
      <c r="C19" s="421"/>
      <c r="D19" s="421"/>
      <c r="E19" s="421"/>
      <c r="F19" s="421"/>
      <c r="G19" s="421"/>
      <c r="H19" s="421"/>
      <c r="I19" s="421"/>
      <c r="J19" s="421"/>
      <c r="K19" s="421"/>
      <c r="L19" s="218"/>
    </row>
    <row r="20" spans="1:12" ht="12.75" x14ac:dyDescent="0.2">
      <c r="A20" s="218"/>
      <c r="B20" s="434" t="str">
        <f>'Solicitudes Regiones'!$B$6:$P$6</f>
        <v>Acumuladas de julio de 2008 a mayo de 2018</v>
      </c>
      <c r="C20" s="434"/>
      <c r="D20" s="434"/>
      <c r="E20" s="434"/>
      <c r="F20" s="434"/>
      <c r="G20" s="434"/>
      <c r="H20" s="434"/>
      <c r="I20" s="434"/>
      <c r="J20" s="434"/>
      <c r="K20" s="434"/>
      <c r="L20" s="218"/>
    </row>
    <row r="21" spans="1:12" x14ac:dyDescent="0.2">
      <c r="A21" s="218"/>
      <c r="B21" s="224"/>
      <c r="C21" s="224"/>
      <c r="D21" s="224"/>
      <c r="E21" s="224"/>
      <c r="F21" s="224"/>
      <c r="G21" s="224"/>
      <c r="H21" s="224"/>
      <c r="I21" s="224"/>
      <c r="J21" s="224"/>
      <c r="K21" s="225"/>
      <c r="L21" s="218"/>
    </row>
    <row r="22" spans="1:12" x14ac:dyDescent="0.2">
      <c r="B22" s="449" t="s">
        <v>83</v>
      </c>
      <c r="C22" s="449"/>
      <c r="D22" s="449"/>
      <c r="E22" s="449"/>
      <c r="F22" s="449"/>
      <c r="G22" s="449"/>
      <c r="H22" s="449"/>
      <c r="I22" s="449"/>
      <c r="J22" s="449"/>
      <c r="K22" s="449"/>
    </row>
    <row r="23" spans="1:12" ht="15" customHeight="1" x14ac:dyDescent="0.2">
      <c r="B23" s="449" t="s">
        <v>74</v>
      </c>
      <c r="C23" s="449" t="s">
        <v>2</v>
      </c>
      <c r="D23" s="449"/>
      <c r="E23" s="449"/>
      <c r="F23" s="449"/>
      <c r="G23" s="449"/>
      <c r="H23" s="449"/>
      <c r="I23" s="449"/>
      <c r="J23" s="449"/>
      <c r="K23" s="449"/>
    </row>
    <row r="24" spans="1:12" ht="24" x14ac:dyDescent="0.2">
      <c r="B24" s="449"/>
      <c r="C24" s="186" t="s">
        <v>75</v>
      </c>
      <c r="D24" s="186" t="s">
        <v>76</v>
      </c>
      <c r="E24" s="186" t="s">
        <v>77</v>
      </c>
      <c r="F24" s="186" t="s">
        <v>78</v>
      </c>
      <c r="G24" s="186" t="s">
        <v>8</v>
      </c>
      <c r="H24" s="186" t="s">
        <v>79</v>
      </c>
      <c r="I24" s="186" t="s">
        <v>80</v>
      </c>
      <c r="J24" s="186" t="s">
        <v>81</v>
      </c>
      <c r="K24" s="187" t="s">
        <v>46</v>
      </c>
    </row>
    <row r="25" spans="1:12" x14ac:dyDescent="0.2">
      <c r="B25" s="181" t="s">
        <v>85</v>
      </c>
      <c r="C25" s="181">
        <v>4572</v>
      </c>
      <c r="D25" s="181">
        <v>1483</v>
      </c>
      <c r="E25" s="181">
        <v>5994</v>
      </c>
      <c r="F25" s="182">
        <f>E25/$E$29</f>
        <v>0.96708615682478216</v>
      </c>
      <c r="G25" s="181">
        <v>13357</v>
      </c>
      <c r="H25" s="181">
        <v>612</v>
      </c>
      <c r="I25" s="181">
        <f t="shared" ref="I25:I29" si="9">G25+H25</f>
        <v>13969</v>
      </c>
      <c r="J25" s="182">
        <f>I25/$I$29</f>
        <v>0.99113097772101599</v>
      </c>
      <c r="K25" s="181">
        <f t="shared" ref="K25:K30" si="10">E25+I25</f>
        <v>19963</v>
      </c>
    </row>
    <row r="26" spans="1:12" x14ac:dyDescent="0.2">
      <c r="B26" s="181" t="s">
        <v>86</v>
      </c>
      <c r="C26" s="226">
        <v>21</v>
      </c>
      <c r="D26" s="226">
        <v>3</v>
      </c>
      <c r="E26" s="226">
        <v>23</v>
      </c>
      <c r="F26" s="227">
        <f t="shared" ref="F26:F29" si="11">E26/$E$29</f>
        <v>3.7108744756373024E-3</v>
      </c>
      <c r="G26" s="226">
        <v>32</v>
      </c>
      <c r="H26" s="226">
        <v>1</v>
      </c>
      <c r="I26" s="226">
        <f t="shared" si="9"/>
        <v>33</v>
      </c>
      <c r="J26" s="227">
        <f t="shared" ref="J26:J29" si="12">I26/$I$29</f>
        <v>2.3414218816517666E-3</v>
      </c>
      <c r="K26" s="226">
        <f t="shared" si="10"/>
        <v>56</v>
      </c>
    </row>
    <row r="27" spans="1:12" x14ac:dyDescent="0.2">
      <c r="B27" s="181" t="s">
        <v>87</v>
      </c>
      <c r="C27" s="226">
        <v>68</v>
      </c>
      <c r="D27" s="226">
        <v>14</v>
      </c>
      <c r="E27" s="226">
        <v>82</v>
      </c>
      <c r="F27" s="227">
        <f t="shared" si="11"/>
        <v>1.3230074217489512E-2</v>
      </c>
      <c r="G27" s="226">
        <v>80</v>
      </c>
      <c r="H27" s="226">
        <v>1</v>
      </c>
      <c r="I27" s="226">
        <f t="shared" si="9"/>
        <v>81</v>
      </c>
      <c r="J27" s="227">
        <f t="shared" si="12"/>
        <v>5.7471264367816091E-3</v>
      </c>
      <c r="K27" s="226">
        <f t="shared" si="10"/>
        <v>163</v>
      </c>
    </row>
    <row r="28" spans="1:12" x14ac:dyDescent="0.2">
      <c r="B28" s="181" t="s">
        <v>88</v>
      </c>
      <c r="C28" s="226">
        <v>31</v>
      </c>
      <c r="D28" s="226">
        <v>6</v>
      </c>
      <c r="E28" s="226">
        <v>37</v>
      </c>
      <c r="F28" s="227">
        <f t="shared" si="11"/>
        <v>5.969667634720878E-3</v>
      </c>
      <c r="G28" s="226">
        <v>11</v>
      </c>
      <c r="H28" s="226">
        <v>0</v>
      </c>
      <c r="I28" s="226">
        <f t="shared" si="9"/>
        <v>11</v>
      </c>
      <c r="J28" s="227">
        <f t="shared" si="12"/>
        <v>7.8047396055058889E-4</v>
      </c>
      <c r="K28" s="226">
        <f t="shared" si="10"/>
        <v>48</v>
      </c>
    </row>
    <row r="29" spans="1:12" x14ac:dyDescent="0.2">
      <c r="B29" s="228" t="s">
        <v>66</v>
      </c>
      <c r="C29" s="226">
        <f t="shared" ref="C29:H29" si="13">SUM(C25:C28)</f>
        <v>4692</v>
      </c>
      <c r="D29" s="226">
        <f t="shared" si="13"/>
        <v>1506</v>
      </c>
      <c r="E29" s="228">
        <f t="shared" ref="E29" si="14">C29+D29</f>
        <v>6198</v>
      </c>
      <c r="F29" s="229">
        <f t="shared" si="11"/>
        <v>1</v>
      </c>
      <c r="G29" s="228">
        <f t="shared" si="13"/>
        <v>13480</v>
      </c>
      <c r="H29" s="228">
        <f t="shared" si="13"/>
        <v>614</v>
      </c>
      <c r="I29" s="228">
        <f t="shared" si="9"/>
        <v>14094</v>
      </c>
      <c r="J29" s="230">
        <f t="shared" si="12"/>
        <v>1</v>
      </c>
      <c r="K29" s="228">
        <f t="shared" si="10"/>
        <v>20292</v>
      </c>
    </row>
    <row r="30" spans="1:12" ht="24" x14ac:dyDescent="0.2">
      <c r="B30" s="195" t="s">
        <v>84</v>
      </c>
      <c r="C30" s="196">
        <f>+C29/$K$29</f>
        <v>0.23122412773506801</v>
      </c>
      <c r="D30" s="196">
        <f>+D29/$K$29</f>
        <v>7.4216439976345361E-2</v>
      </c>
      <c r="E30" s="197">
        <f>+E29/$K$29</f>
        <v>0.30544056771141337</v>
      </c>
      <c r="F30" s="197"/>
      <c r="G30" s="196">
        <f>+G29/$K$29</f>
        <v>0.66430120244431301</v>
      </c>
      <c r="H30" s="196">
        <f>+H29/$K$29</f>
        <v>3.0258229844273607E-2</v>
      </c>
      <c r="I30" s="197">
        <f>+I29/$K$29</f>
        <v>0.69455943228858663</v>
      </c>
      <c r="J30" s="197"/>
      <c r="K30" s="197">
        <f t="shared" si="10"/>
        <v>1</v>
      </c>
    </row>
    <row r="31" spans="1:12" x14ac:dyDescent="0.2">
      <c r="B31" s="188" t="s">
        <v>149</v>
      </c>
    </row>
    <row r="32" spans="1:12" x14ac:dyDescent="0.2">
      <c r="B32" s="188" t="s">
        <v>150</v>
      </c>
    </row>
  </sheetData>
  <mergeCells count="10">
    <mergeCell ref="B5:K5"/>
    <mergeCell ref="B6:K6"/>
    <mergeCell ref="B19:K19"/>
    <mergeCell ref="B20:K20"/>
    <mergeCell ref="B23:B24"/>
    <mergeCell ref="C23:K23"/>
    <mergeCell ref="B8:K8"/>
    <mergeCell ref="B9:B10"/>
    <mergeCell ref="C9:K9"/>
    <mergeCell ref="B22:K22"/>
  </mergeCells>
  <hyperlinks>
    <hyperlink ref="M5" location="'Índice Pensiones Solidarias'!A1" display="Volver Sistema de Pensiones Solidadia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41"/>
  <sheetViews>
    <sheetView showGridLines="0" zoomScaleNormal="100" workbookViewId="0"/>
  </sheetViews>
  <sheetFormatPr baseColWidth="10" defaultRowHeight="12" x14ac:dyDescent="0.2"/>
  <cols>
    <col min="1" max="1" width="6" style="189" customWidth="1"/>
    <col min="2" max="2" width="18.140625" style="189" customWidth="1"/>
    <col min="3" max="4" width="7.28515625" style="189" bestFit="1" customWidth="1"/>
    <col min="5" max="6" width="7.28515625" style="189" customWidth="1"/>
    <col min="7" max="8" width="7.28515625" style="189" bestFit="1" customWidth="1"/>
    <col min="9" max="11" width="7.28515625" style="189" customWidth="1"/>
    <col min="12" max="12" width="10.28515625" style="189" customWidth="1"/>
    <col min="13" max="251" width="11.42578125" style="189"/>
    <col min="252" max="252" width="18.140625" style="189" customWidth="1"/>
    <col min="253" max="254" width="7.28515625" style="189" bestFit="1" customWidth="1"/>
    <col min="255" max="256" width="7.28515625" style="189" customWidth="1"/>
    <col min="257" max="258" width="7.28515625" style="189" bestFit="1" customWidth="1"/>
    <col min="259" max="261" width="7.28515625" style="189" customWidth="1"/>
    <col min="262" max="267" width="0" style="189" hidden="1" customWidth="1"/>
    <col min="268" max="268" width="10.28515625" style="189" customWidth="1"/>
    <col min="269" max="507" width="11.42578125" style="189"/>
    <col min="508" max="508" width="18.140625" style="189" customWidth="1"/>
    <col min="509" max="510" width="7.28515625" style="189" bestFit="1" customWidth="1"/>
    <col min="511" max="512" width="7.28515625" style="189" customWidth="1"/>
    <col min="513" max="514" width="7.28515625" style="189" bestFit="1" customWidth="1"/>
    <col min="515" max="517" width="7.28515625" style="189" customWidth="1"/>
    <col min="518" max="523" width="0" style="189" hidden="1" customWidth="1"/>
    <col min="524" max="524" width="10.28515625" style="189" customWidth="1"/>
    <col min="525" max="763" width="11.42578125" style="189"/>
    <col min="764" max="764" width="18.140625" style="189" customWidth="1"/>
    <col min="765" max="766" width="7.28515625" style="189" bestFit="1" customWidth="1"/>
    <col min="767" max="768" width="7.28515625" style="189" customWidth="1"/>
    <col min="769" max="770" width="7.28515625" style="189" bestFit="1" customWidth="1"/>
    <col min="771" max="773" width="7.28515625" style="189" customWidth="1"/>
    <col min="774" max="779" width="0" style="189" hidden="1" customWidth="1"/>
    <col min="780" max="780" width="10.28515625" style="189" customWidth="1"/>
    <col min="781" max="1019" width="11.42578125" style="189"/>
    <col min="1020" max="1020" width="18.140625" style="189" customWidth="1"/>
    <col min="1021" max="1022" width="7.28515625" style="189" bestFit="1" customWidth="1"/>
    <col min="1023" max="1024" width="7.28515625" style="189" customWidth="1"/>
    <col min="1025" max="1026" width="7.28515625" style="189" bestFit="1" customWidth="1"/>
    <col min="1027" max="1029" width="7.28515625" style="189" customWidth="1"/>
    <col min="1030" max="1035" width="0" style="189" hidden="1" customWidth="1"/>
    <col min="1036" max="1036" width="10.28515625" style="189" customWidth="1"/>
    <col min="1037" max="1275" width="11.42578125" style="189"/>
    <col min="1276" max="1276" width="18.140625" style="189" customWidth="1"/>
    <col min="1277" max="1278" width="7.28515625" style="189" bestFit="1" customWidth="1"/>
    <col min="1279" max="1280" width="7.28515625" style="189" customWidth="1"/>
    <col min="1281" max="1282" width="7.28515625" style="189" bestFit="1" customWidth="1"/>
    <col min="1283" max="1285" width="7.28515625" style="189" customWidth="1"/>
    <col min="1286" max="1291" width="0" style="189" hidden="1" customWidth="1"/>
    <col min="1292" max="1292" width="10.28515625" style="189" customWidth="1"/>
    <col min="1293" max="1531" width="11.42578125" style="189"/>
    <col min="1532" max="1532" width="18.140625" style="189" customWidth="1"/>
    <col min="1533" max="1534" width="7.28515625" style="189" bestFit="1" customWidth="1"/>
    <col min="1535" max="1536" width="7.28515625" style="189" customWidth="1"/>
    <col min="1537" max="1538" width="7.28515625" style="189" bestFit="1" customWidth="1"/>
    <col min="1539" max="1541" width="7.28515625" style="189" customWidth="1"/>
    <col min="1542" max="1547" width="0" style="189" hidden="1" customWidth="1"/>
    <col min="1548" max="1548" width="10.28515625" style="189" customWidth="1"/>
    <col min="1549" max="1787" width="11.42578125" style="189"/>
    <col min="1788" max="1788" width="18.140625" style="189" customWidth="1"/>
    <col min="1789" max="1790" width="7.28515625" style="189" bestFit="1" customWidth="1"/>
    <col min="1791" max="1792" width="7.28515625" style="189" customWidth="1"/>
    <col min="1793" max="1794" width="7.28515625" style="189" bestFit="1" customWidth="1"/>
    <col min="1795" max="1797" width="7.28515625" style="189" customWidth="1"/>
    <col min="1798" max="1803" width="0" style="189" hidden="1" customWidth="1"/>
    <col min="1804" max="1804" width="10.28515625" style="189" customWidth="1"/>
    <col min="1805" max="2043" width="11.42578125" style="189"/>
    <col min="2044" max="2044" width="18.140625" style="189" customWidth="1"/>
    <col min="2045" max="2046" width="7.28515625" style="189" bestFit="1" customWidth="1"/>
    <col min="2047" max="2048" width="7.28515625" style="189" customWidth="1"/>
    <col min="2049" max="2050" width="7.28515625" style="189" bestFit="1" customWidth="1"/>
    <col min="2051" max="2053" width="7.28515625" style="189" customWidth="1"/>
    <col min="2054" max="2059" width="0" style="189" hidden="1" customWidth="1"/>
    <col min="2060" max="2060" width="10.28515625" style="189" customWidth="1"/>
    <col min="2061" max="2299" width="11.42578125" style="189"/>
    <col min="2300" max="2300" width="18.140625" style="189" customWidth="1"/>
    <col min="2301" max="2302" width="7.28515625" style="189" bestFit="1" customWidth="1"/>
    <col min="2303" max="2304" width="7.28515625" style="189" customWidth="1"/>
    <col min="2305" max="2306" width="7.28515625" style="189" bestFit="1" customWidth="1"/>
    <col min="2307" max="2309" width="7.28515625" style="189" customWidth="1"/>
    <col min="2310" max="2315" width="0" style="189" hidden="1" customWidth="1"/>
    <col min="2316" max="2316" width="10.28515625" style="189" customWidth="1"/>
    <col min="2317" max="2555" width="11.42578125" style="189"/>
    <col min="2556" max="2556" width="18.140625" style="189" customWidth="1"/>
    <col min="2557" max="2558" width="7.28515625" style="189" bestFit="1" customWidth="1"/>
    <col min="2559" max="2560" width="7.28515625" style="189" customWidth="1"/>
    <col min="2561" max="2562" width="7.28515625" style="189" bestFit="1" customWidth="1"/>
    <col min="2563" max="2565" width="7.28515625" style="189" customWidth="1"/>
    <col min="2566" max="2571" width="0" style="189" hidden="1" customWidth="1"/>
    <col min="2572" max="2572" width="10.28515625" style="189" customWidth="1"/>
    <col min="2573" max="2811" width="11.42578125" style="189"/>
    <col min="2812" max="2812" width="18.140625" style="189" customWidth="1"/>
    <col min="2813" max="2814" width="7.28515625" style="189" bestFit="1" customWidth="1"/>
    <col min="2815" max="2816" width="7.28515625" style="189" customWidth="1"/>
    <col min="2817" max="2818" width="7.28515625" style="189" bestFit="1" customWidth="1"/>
    <col min="2819" max="2821" width="7.28515625" style="189" customWidth="1"/>
    <col min="2822" max="2827" width="0" style="189" hidden="1" customWidth="1"/>
    <col min="2828" max="2828" width="10.28515625" style="189" customWidth="1"/>
    <col min="2829" max="3067" width="11.42578125" style="189"/>
    <col min="3068" max="3068" width="18.140625" style="189" customWidth="1"/>
    <col min="3069" max="3070" width="7.28515625" style="189" bestFit="1" customWidth="1"/>
    <col min="3071" max="3072" width="7.28515625" style="189" customWidth="1"/>
    <col min="3073" max="3074" width="7.28515625" style="189" bestFit="1" customWidth="1"/>
    <col min="3075" max="3077" width="7.28515625" style="189" customWidth="1"/>
    <col min="3078" max="3083" width="0" style="189" hidden="1" customWidth="1"/>
    <col min="3084" max="3084" width="10.28515625" style="189" customWidth="1"/>
    <col min="3085" max="3323" width="11.42578125" style="189"/>
    <col min="3324" max="3324" width="18.140625" style="189" customWidth="1"/>
    <col min="3325" max="3326" width="7.28515625" style="189" bestFit="1" customWidth="1"/>
    <col min="3327" max="3328" width="7.28515625" style="189" customWidth="1"/>
    <col min="3329" max="3330" width="7.28515625" style="189" bestFit="1" customWidth="1"/>
    <col min="3331" max="3333" width="7.28515625" style="189" customWidth="1"/>
    <col min="3334" max="3339" width="0" style="189" hidden="1" customWidth="1"/>
    <col min="3340" max="3340" width="10.28515625" style="189" customWidth="1"/>
    <col min="3341" max="3579" width="11.42578125" style="189"/>
    <col min="3580" max="3580" width="18.140625" style="189" customWidth="1"/>
    <col min="3581" max="3582" width="7.28515625" style="189" bestFit="1" customWidth="1"/>
    <col min="3583" max="3584" width="7.28515625" style="189" customWidth="1"/>
    <col min="3585" max="3586" width="7.28515625" style="189" bestFit="1" customWidth="1"/>
    <col min="3587" max="3589" width="7.28515625" style="189" customWidth="1"/>
    <col min="3590" max="3595" width="0" style="189" hidden="1" customWidth="1"/>
    <col min="3596" max="3596" width="10.28515625" style="189" customWidth="1"/>
    <col min="3597" max="3835" width="11.42578125" style="189"/>
    <col min="3836" max="3836" width="18.140625" style="189" customWidth="1"/>
    <col min="3837" max="3838" width="7.28515625" style="189" bestFit="1" customWidth="1"/>
    <col min="3839" max="3840" width="7.28515625" style="189" customWidth="1"/>
    <col min="3841" max="3842" width="7.28515625" style="189" bestFit="1" customWidth="1"/>
    <col min="3843" max="3845" width="7.28515625" style="189" customWidth="1"/>
    <col min="3846" max="3851" width="0" style="189" hidden="1" customWidth="1"/>
    <col min="3852" max="3852" width="10.28515625" style="189" customWidth="1"/>
    <col min="3853" max="4091" width="11.42578125" style="189"/>
    <col min="4092" max="4092" width="18.140625" style="189" customWidth="1"/>
    <col min="4093" max="4094" width="7.28515625" style="189" bestFit="1" customWidth="1"/>
    <col min="4095" max="4096" width="7.28515625" style="189" customWidth="1"/>
    <col min="4097" max="4098" width="7.28515625" style="189" bestFit="1" customWidth="1"/>
    <col min="4099" max="4101" width="7.28515625" style="189" customWidth="1"/>
    <col min="4102" max="4107" width="0" style="189" hidden="1" customWidth="1"/>
    <col min="4108" max="4108" width="10.28515625" style="189" customWidth="1"/>
    <col min="4109" max="4347" width="11.42578125" style="189"/>
    <col min="4348" max="4348" width="18.140625" style="189" customWidth="1"/>
    <col min="4349" max="4350" width="7.28515625" style="189" bestFit="1" customWidth="1"/>
    <col min="4351" max="4352" width="7.28515625" style="189" customWidth="1"/>
    <col min="4353" max="4354" width="7.28515625" style="189" bestFit="1" customWidth="1"/>
    <col min="4355" max="4357" width="7.28515625" style="189" customWidth="1"/>
    <col min="4358" max="4363" width="0" style="189" hidden="1" customWidth="1"/>
    <col min="4364" max="4364" width="10.28515625" style="189" customWidth="1"/>
    <col min="4365" max="4603" width="11.42578125" style="189"/>
    <col min="4604" max="4604" width="18.140625" style="189" customWidth="1"/>
    <col min="4605" max="4606" width="7.28515625" style="189" bestFit="1" customWidth="1"/>
    <col min="4607" max="4608" width="7.28515625" style="189" customWidth="1"/>
    <col min="4609" max="4610" width="7.28515625" style="189" bestFit="1" customWidth="1"/>
    <col min="4611" max="4613" width="7.28515625" style="189" customWidth="1"/>
    <col min="4614" max="4619" width="0" style="189" hidden="1" customWidth="1"/>
    <col min="4620" max="4620" width="10.28515625" style="189" customWidth="1"/>
    <col min="4621" max="4859" width="11.42578125" style="189"/>
    <col min="4860" max="4860" width="18.140625" style="189" customWidth="1"/>
    <col min="4861" max="4862" width="7.28515625" style="189" bestFit="1" customWidth="1"/>
    <col min="4863" max="4864" width="7.28515625" style="189" customWidth="1"/>
    <col min="4865" max="4866" width="7.28515625" style="189" bestFit="1" customWidth="1"/>
    <col min="4867" max="4869" width="7.28515625" style="189" customWidth="1"/>
    <col min="4870" max="4875" width="0" style="189" hidden="1" customWidth="1"/>
    <col min="4876" max="4876" width="10.28515625" style="189" customWidth="1"/>
    <col min="4877" max="5115" width="11.42578125" style="189"/>
    <col min="5116" max="5116" width="18.140625" style="189" customWidth="1"/>
    <col min="5117" max="5118" width="7.28515625" style="189" bestFit="1" customWidth="1"/>
    <col min="5119" max="5120" width="7.28515625" style="189" customWidth="1"/>
    <col min="5121" max="5122" width="7.28515625" style="189" bestFit="1" customWidth="1"/>
    <col min="5123" max="5125" width="7.28515625" style="189" customWidth="1"/>
    <col min="5126" max="5131" width="0" style="189" hidden="1" customWidth="1"/>
    <col min="5132" max="5132" width="10.28515625" style="189" customWidth="1"/>
    <col min="5133" max="5371" width="11.42578125" style="189"/>
    <col min="5372" max="5372" width="18.140625" style="189" customWidth="1"/>
    <col min="5373" max="5374" width="7.28515625" style="189" bestFit="1" customWidth="1"/>
    <col min="5375" max="5376" width="7.28515625" style="189" customWidth="1"/>
    <col min="5377" max="5378" width="7.28515625" style="189" bestFit="1" customWidth="1"/>
    <col min="5379" max="5381" width="7.28515625" style="189" customWidth="1"/>
    <col min="5382" max="5387" width="0" style="189" hidden="1" customWidth="1"/>
    <col min="5388" max="5388" width="10.28515625" style="189" customWidth="1"/>
    <col min="5389" max="5627" width="11.42578125" style="189"/>
    <col min="5628" max="5628" width="18.140625" style="189" customWidth="1"/>
    <col min="5629" max="5630" width="7.28515625" style="189" bestFit="1" customWidth="1"/>
    <col min="5631" max="5632" width="7.28515625" style="189" customWidth="1"/>
    <col min="5633" max="5634" width="7.28515625" style="189" bestFit="1" customWidth="1"/>
    <col min="5635" max="5637" width="7.28515625" style="189" customWidth="1"/>
    <col min="5638" max="5643" width="0" style="189" hidden="1" customWidth="1"/>
    <col min="5644" max="5644" width="10.28515625" style="189" customWidth="1"/>
    <col min="5645" max="5883" width="11.42578125" style="189"/>
    <col min="5884" max="5884" width="18.140625" style="189" customWidth="1"/>
    <col min="5885" max="5886" width="7.28515625" style="189" bestFit="1" customWidth="1"/>
    <col min="5887" max="5888" width="7.28515625" style="189" customWidth="1"/>
    <col min="5889" max="5890" width="7.28515625" style="189" bestFit="1" customWidth="1"/>
    <col min="5891" max="5893" width="7.28515625" style="189" customWidth="1"/>
    <col min="5894" max="5899" width="0" style="189" hidden="1" customWidth="1"/>
    <col min="5900" max="5900" width="10.28515625" style="189" customWidth="1"/>
    <col min="5901" max="6139" width="11.42578125" style="189"/>
    <col min="6140" max="6140" width="18.140625" style="189" customWidth="1"/>
    <col min="6141" max="6142" width="7.28515625" style="189" bestFit="1" customWidth="1"/>
    <col min="6143" max="6144" width="7.28515625" style="189" customWidth="1"/>
    <col min="6145" max="6146" width="7.28515625" style="189" bestFit="1" customWidth="1"/>
    <col min="6147" max="6149" width="7.28515625" style="189" customWidth="1"/>
    <col min="6150" max="6155" width="0" style="189" hidden="1" customWidth="1"/>
    <col min="6156" max="6156" width="10.28515625" style="189" customWidth="1"/>
    <col min="6157" max="6395" width="11.42578125" style="189"/>
    <col min="6396" max="6396" width="18.140625" style="189" customWidth="1"/>
    <col min="6397" max="6398" width="7.28515625" style="189" bestFit="1" customWidth="1"/>
    <col min="6399" max="6400" width="7.28515625" style="189" customWidth="1"/>
    <col min="6401" max="6402" width="7.28515625" style="189" bestFit="1" customWidth="1"/>
    <col min="6403" max="6405" width="7.28515625" style="189" customWidth="1"/>
    <col min="6406" max="6411" width="0" style="189" hidden="1" customWidth="1"/>
    <col min="6412" max="6412" width="10.28515625" style="189" customWidth="1"/>
    <col min="6413" max="6651" width="11.42578125" style="189"/>
    <col min="6652" max="6652" width="18.140625" style="189" customWidth="1"/>
    <col min="6653" max="6654" width="7.28515625" style="189" bestFit="1" customWidth="1"/>
    <col min="6655" max="6656" width="7.28515625" style="189" customWidth="1"/>
    <col min="6657" max="6658" width="7.28515625" style="189" bestFit="1" customWidth="1"/>
    <col min="6659" max="6661" width="7.28515625" style="189" customWidth="1"/>
    <col min="6662" max="6667" width="0" style="189" hidden="1" customWidth="1"/>
    <col min="6668" max="6668" width="10.28515625" style="189" customWidth="1"/>
    <col min="6669" max="6907" width="11.42578125" style="189"/>
    <col min="6908" max="6908" width="18.140625" style="189" customWidth="1"/>
    <col min="6909" max="6910" width="7.28515625" style="189" bestFit="1" customWidth="1"/>
    <col min="6911" max="6912" width="7.28515625" style="189" customWidth="1"/>
    <col min="6913" max="6914" width="7.28515625" style="189" bestFit="1" customWidth="1"/>
    <col min="6915" max="6917" width="7.28515625" style="189" customWidth="1"/>
    <col min="6918" max="6923" width="0" style="189" hidden="1" customWidth="1"/>
    <col min="6924" max="6924" width="10.28515625" style="189" customWidth="1"/>
    <col min="6925" max="7163" width="11.42578125" style="189"/>
    <col min="7164" max="7164" width="18.140625" style="189" customWidth="1"/>
    <col min="7165" max="7166" width="7.28515625" style="189" bestFit="1" customWidth="1"/>
    <col min="7167" max="7168" width="7.28515625" style="189" customWidth="1"/>
    <col min="7169" max="7170" width="7.28515625" style="189" bestFit="1" customWidth="1"/>
    <col min="7171" max="7173" width="7.28515625" style="189" customWidth="1"/>
    <col min="7174" max="7179" width="0" style="189" hidden="1" customWidth="1"/>
    <col min="7180" max="7180" width="10.28515625" style="189" customWidth="1"/>
    <col min="7181" max="7419" width="11.42578125" style="189"/>
    <col min="7420" max="7420" width="18.140625" style="189" customWidth="1"/>
    <col min="7421" max="7422" width="7.28515625" style="189" bestFit="1" customWidth="1"/>
    <col min="7423" max="7424" width="7.28515625" style="189" customWidth="1"/>
    <col min="7425" max="7426" width="7.28515625" style="189" bestFit="1" customWidth="1"/>
    <col min="7427" max="7429" width="7.28515625" style="189" customWidth="1"/>
    <col min="7430" max="7435" width="0" style="189" hidden="1" customWidth="1"/>
    <col min="7436" max="7436" width="10.28515625" style="189" customWidth="1"/>
    <col min="7437" max="7675" width="11.42578125" style="189"/>
    <col min="7676" max="7676" width="18.140625" style="189" customWidth="1"/>
    <col min="7677" max="7678" width="7.28515625" style="189" bestFit="1" customWidth="1"/>
    <col min="7679" max="7680" width="7.28515625" style="189" customWidth="1"/>
    <col min="7681" max="7682" width="7.28515625" style="189" bestFit="1" customWidth="1"/>
    <col min="7683" max="7685" width="7.28515625" style="189" customWidth="1"/>
    <col min="7686" max="7691" width="0" style="189" hidden="1" customWidth="1"/>
    <col min="7692" max="7692" width="10.28515625" style="189" customWidth="1"/>
    <col min="7693" max="7931" width="11.42578125" style="189"/>
    <col min="7932" max="7932" width="18.140625" style="189" customWidth="1"/>
    <col min="7933" max="7934" width="7.28515625" style="189" bestFit="1" customWidth="1"/>
    <col min="7935" max="7936" width="7.28515625" style="189" customWidth="1"/>
    <col min="7937" max="7938" width="7.28515625" style="189" bestFit="1" customWidth="1"/>
    <col min="7939" max="7941" width="7.28515625" style="189" customWidth="1"/>
    <col min="7942" max="7947" width="0" style="189" hidden="1" customWidth="1"/>
    <col min="7948" max="7948" width="10.28515625" style="189" customWidth="1"/>
    <col min="7949" max="8187" width="11.42578125" style="189"/>
    <col min="8188" max="8188" width="18.140625" style="189" customWidth="1"/>
    <col min="8189" max="8190" width="7.28515625" style="189" bestFit="1" customWidth="1"/>
    <col min="8191" max="8192" width="7.28515625" style="189" customWidth="1"/>
    <col min="8193" max="8194" width="7.28515625" style="189" bestFit="1" customWidth="1"/>
    <col min="8195" max="8197" width="7.28515625" style="189" customWidth="1"/>
    <col min="8198" max="8203" width="0" style="189" hidden="1" customWidth="1"/>
    <col min="8204" max="8204" width="10.28515625" style="189" customWidth="1"/>
    <col min="8205" max="8443" width="11.42578125" style="189"/>
    <col min="8444" max="8444" width="18.140625" style="189" customWidth="1"/>
    <col min="8445" max="8446" width="7.28515625" style="189" bestFit="1" customWidth="1"/>
    <col min="8447" max="8448" width="7.28515625" style="189" customWidth="1"/>
    <col min="8449" max="8450" width="7.28515625" style="189" bestFit="1" customWidth="1"/>
    <col min="8451" max="8453" width="7.28515625" style="189" customWidth="1"/>
    <col min="8454" max="8459" width="0" style="189" hidden="1" customWidth="1"/>
    <col min="8460" max="8460" width="10.28515625" style="189" customWidth="1"/>
    <col min="8461" max="8699" width="11.42578125" style="189"/>
    <col min="8700" max="8700" width="18.140625" style="189" customWidth="1"/>
    <col min="8701" max="8702" width="7.28515625" style="189" bestFit="1" customWidth="1"/>
    <col min="8703" max="8704" width="7.28515625" style="189" customWidth="1"/>
    <col min="8705" max="8706" width="7.28515625" style="189" bestFit="1" customWidth="1"/>
    <col min="8707" max="8709" width="7.28515625" style="189" customWidth="1"/>
    <col min="8710" max="8715" width="0" style="189" hidden="1" customWidth="1"/>
    <col min="8716" max="8716" width="10.28515625" style="189" customWidth="1"/>
    <col min="8717" max="8955" width="11.42578125" style="189"/>
    <col min="8956" max="8956" width="18.140625" style="189" customWidth="1"/>
    <col min="8957" max="8958" width="7.28515625" style="189" bestFit="1" customWidth="1"/>
    <col min="8959" max="8960" width="7.28515625" style="189" customWidth="1"/>
    <col min="8961" max="8962" width="7.28515625" style="189" bestFit="1" customWidth="1"/>
    <col min="8963" max="8965" width="7.28515625" style="189" customWidth="1"/>
    <col min="8966" max="8971" width="0" style="189" hidden="1" customWidth="1"/>
    <col min="8972" max="8972" width="10.28515625" style="189" customWidth="1"/>
    <col min="8973" max="9211" width="11.42578125" style="189"/>
    <col min="9212" max="9212" width="18.140625" style="189" customWidth="1"/>
    <col min="9213" max="9214" width="7.28515625" style="189" bestFit="1" customWidth="1"/>
    <col min="9215" max="9216" width="7.28515625" style="189" customWidth="1"/>
    <col min="9217" max="9218" width="7.28515625" style="189" bestFit="1" customWidth="1"/>
    <col min="9219" max="9221" width="7.28515625" style="189" customWidth="1"/>
    <col min="9222" max="9227" width="0" style="189" hidden="1" customWidth="1"/>
    <col min="9228" max="9228" width="10.28515625" style="189" customWidth="1"/>
    <col min="9229" max="9467" width="11.42578125" style="189"/>
    <col min="9468" max="9468" width="18.140625" style="189" customWidth="1"/>
    <col min="9469" max="9470" width="7.28515625" style="189" bestFit="1" customWidth="1"/>
    <col min="9471" max="9472" width="7.28515625" style="189" customWidth="1"/>
    <col min="9473" max="9474" width="7.28515625" style="189" bestFit="1" customWidth="1"/>
    <col min="9475" max="9477" width="7.28515625" style="189" customWidth="1"/>
    <col min="9478" max="9483" width="0" style="189" hidden="1" customWidth="1"/>
    <col min="9484" max="9484" width="10.28515625" style="189" customWidth="1"/>
    <col min="9485" max="9723" width="11.42578125" style="189"/>
    <col min="9724" max="9724" width="18.140625" style="189" customWidth="1"/>
    <col min="9725" max="9726" width="7.28515625" style="189" bestFit="1" customWidth="1"/>
    <col min="9727" max="9728" width="7.28515625" style="189" customWidth="1"/>
    <col min="9729" max="9730" width="7.28515625" style="189" bestFit="1" customWidth="1"/>
    <col min="9731" max="9733" width="7.28515625" style="189" customWidth="1"/>
    <col min="9734" max="9739" width="0" style="189" hidden="1" customWidth="1"/>
    <col min="9740" max="9740" width="10.28515625" style="189" customWidth="1"/>
    <col min="9741" max="9979" width="11.42578125" style="189"/>
    <col min="9980" max="9980" width="18.140625" style="189" customWidth="1"/>
    <col min="9981" max="9982" width="7.28515625" style="189" bestFit="1" customWidth="1"/>
    <col min="9983" max="9984" width="7.28515625" style="189" customWidth="1"/>
    <col min="9985" max="9986" width="7.28515625" style="189" bestFit="1" customWidth="1"/>
    <col min="9987" max="9989" width="7.28515625" style="189" customWidth="1"/>
    <col min="9990" max="9995" width="0" style="189" hidden="1" customWidth="1"/>
    <col min="9996" max="9996" width="10.28515625" style="189" customWidth="1"/>
    <col min="9997" max="10235" width="11.42578125" style="189"/>
    <col min="10236" max="10236" width="18.140625" style="189" customWidth="1"/>
    <col min="10237" max="10238" width="7.28515625" style="189" bestFit="1" customWidth="1"/>
    <col min="10239" max="10240" width="7.28515625" style="189" customWidth="1"/>
    <col min="10241" max="10242" width="7.28515625" style="189" bestFit="1" customWidth="1"/>
    <col min="10243" max="10245" width="7.28515625" style="189" customWidth="1"/>
    <col min="10246" max="10251" width="0" style="189" hidden="1" customWidth="1"/>
    <col min="10252" max="10252" width="10.28515625" style="189" customWidth="1"/>
    <col min="10253" max="10491" width="11.42578125" style="189"/>
    <col min="10492" max="10492" width="18.140625" style="189" customWidth="1"/>
    <col min="10493" max="10494" width="7.28515625" style="189" bestFit="1" customWidth="1"/>
    <col min="10495" max="10496" width="7.28515625" style="189" customWidth="1"/>
    <col min="10497" max="10498" width="7.28515625" style="189" bestFit="1" customWidth="1"/>
    <col min="10499" max="10501" width="7.28515625" style="189" customWidth="1"/>
    <col min="10502" max="10507" width="0" style="189" hidden="1" customWidth="1"/>
    <col min="10508" max="10508" width="10.28515625" style="189" customWidth="1"/>
    <col min="10509" max="10747" width="11.42578125" style="189"/>
    <col min="10748" max="10748" width="18.140625" style="189" customWidth="1"/>
    <col min="10749" max="10750" width="7.28515625" style="189" bestFit="1" customWidth="1"/>
    <col min="10751" max="10752" width="7.28515625" style="189" customWidth="1"/>
    <col min="10753" max="10754" width="7.28515625" style="189" bestFit="1" customWidth="1"/>
    <col min="10755" max="10757" width="7.28515625" style="189" customWidth="1"/>
    <col min="10758" max="10763" width="0" style="189" hidden="1" customWidth="1"/>
    <col min="10764" max="10764" width="10.28515625" style="189" customWidth="1"/>
    <col min="10765" max="11003" width="11.42578125" style="189"/>
    <col min="11004" max="11004" width="18.140625" style="189" customWidth="1"/>
    <col min="11005" max="11006" width="7.28515625" style="189" bestFit="1" customWidth="1"/>
    <col min="11007" max="11008" width="7.28515625" style="189" customWidth="1"/>
    <col min="11009" max="11010" width="7.28515625" style="189" bestFit="1" customWidth="1"/>
    <col min="11011" max="11013" width="7.28515625" style="189" customWidth="1"/>
    <col min="11014" max="11019" width="0" style="189" hidden="1" customWidth="1"/>
    <col min="11020" max="11020" width="10.28515625" style="189" customWidth="1"/>
    <col min="11021" max="11259" width="11.42578125" style="189"/>
    <col min="11260" max="11260" width="18.140625" style="189" customWidth="1"/>
    <col min="11261" max="11262" width="7.28515625" style="189" bestFit="1" customWidth="1"/>
    <col min="11263" max="11264" width="7.28515625" style="189" customWidth="1"/>
    <col min="11265" max="11266" width="7.28515625" style="189" bestFit="1" customWidth="1"/>
    <col min="11267" max="11269" width="7.28515625" style="189" customWidth="1"/>
    <col min="11270" max="11275" width="0" style="189" hidden="1" customWidth="1"/>
    <col min="11276" max="11276" width="10.28515625" style="189" customWidth="1"/>
    <col min="11277" max="11515" width="11.42578125" style="189"/>
    <col min="11516" max="11516" width="18.140625" style="189" customWidth="1"/>
    <col min="11517" max="11518" width="7.28515625" style="189" bestFit="1" customWidth="1"/>
    <col min="11519" max="11520" width="7.28515625" style="189" customWidth="1"/>
    <col min="11521" max="11522" width="7.28515625" style="189" bestFit="1" customWidth="1"/>
    <col min="11523" max="11525" width="7.28515625" style="189" customWidth="1"/>
    <col min="11526" max="11531" width="0" style="189" hidden="1" customWidth="1"/>
    <col min="11532" max="11532" width="10.28515625" style="189" customWidth="1"/>
    <col min="11533" max="11771" width="11.42578125" style="189"/>
    <col min="11772" max="11772" width="18.140625" style="189" customWidth="1"/>
    <col min="11773" max="11774" width="7.28515625" style="189" bestFit="1" customWidth="1"/>
    <col min="11775" max="11776" width="7.28515625" style="189" customWidth="1"/>
    <col min="11777" max="11778" width="7.28515625" style="189" bestFit="1" customWidth="1"/>
    <col min="11779" max="11781" width="7.28515625" style="189" customWidth="1"/>
    <col min="11782" max="11787" width="0" style="189" hidden="1" customWidth="1"/>
    <col min="11788" max="11788" width="10.28515625" style="189" customWidth="1"/>
    <col min="11789" max="12027" width="11.42578125" style="189"/>
    <col min="12028" max="12028" width="18.140625" style="189" customWidth="1"/>
    <col min="12029" max="12030" width="7.28515625" style="189" bestFit="1" customWidth="1"/>
    <col min="12031" max="12032" width="7.28515625" style="189" customWidth="1"/>
    <col min="12033" max="12034" width="7.28515625" style="189" bestFit="1" customWidth="1"/>
    <col min="12035" max="12037" width="7.28515625" style="189" customWidth="1"/>
    <col min="12038" max="12043" width="0" style="189" hidden="1" customWidth="1"/>
    <col min="12044" max="12044" width="10.28515625" style="189" customWidth="1"/>
    <col min="12045" max="12283" width="11.42578125" style="189"/>
    <col min="12284" max="12284" width="18.140625" style="189" customWidth="1"/>
    <col min="12285" max="12286" width="7.28515625" style="189" bestFit="1" customWidth="1"/>
    <col min="12287" max="12288" width="7.28515625" style="189" customWidth="1"/>
    <col min="12289" max="12290" width="7.28515625" style="189" bestFit="1" customWidth="1"/>
    <col min="12291" max="12293" width="7.28515625" style="189" customWidth="1"/>
    <col min="12294" max="12299" width="0" style="189" hidden="1" customWidth="1"/>
    <col min="12300" max="12300" width="10.28515625" style="189" customWidth="1"/>
    <col min="12301" max="12539" width="11.42578125" style="189"/>
    <col min="12540" max="12540" width="18.140625" style="189" customWidth="1"/>
    <col min="12541" max="12542" width="7.28515625" style="189" bestFit="1" customWidth="1"/>
    <col min="12543" max="12544" width="7.28515625" style="189" customWidth="1"/>
    <col min="12545" max="12546" width="7.28515625" style="189" bestFit="1" customWidth="1"/>
    <col min="12547" max="12549" width="7.28515625" style="189" customWidth="1"/>
    <col min="12550" max="12555" width="0" style="189" hidden="1" customWidth="1"/>
    <col min="12556" max="12556" width="10.28515625" style="189" customWidth="1"/>
    <col min="12557" max="12795" width="11.42578125" style="189"/>
    <col min="12796" max="12796" width="18.140625" style="189" customWidth="1"/>
    <col min="12797" max="12798" width="7.28515625" style="189" bestFit="1" customWidth="1"/>
    <col min="12799" max="12800" width="7.28515625" style="189" customWidth="1"/>
    <col min="12801" max="12802" width="7.28515625" style="189" bestFit="1" customWidth="1"/>
    <col min="12803" max="12805" width="7.28515625" style="189" customWidth="1"/>
    <col min="12806" max="12811" width="0" style="189" hidden="1" customWidth="1"/>
    <col min="12812" max="12812" width="10.28515625" style="189" customWidth="1"/>
    <col min="12813" max="13051" width="11.42578125" style="189"/>
    <col min="13052" max="13052" width="18.140625" style="189" customWidth="1"/>
    <col min="13053" max="13054" width="7.28515625" style="189" bestFit="1" customWidth="1"/>
    <col min="13055" max="13056" width="7.28515625" style="189" customWidth="1"/>
    <col min="13057" max="13058" width="7.28515625" style="189" bestFit="1" customWidth="1"/>
    <col min="13059" max="13061" width="7.28515625" style="189" customWidth="1"/>
    <col min="13062" max="13067" width="0" style="189" hidden="1" customWidth="1"/>
    <col min="13068" max="13068" width="10.28515625" style="189" customWidth="1"/>
    <col min="13069" max="13307" width="11.42578125" style="189"/>
    <col min="13308" max="13308" width="18.140625" style="189" customWidth="1"/>
    <col min="13309" max="13310" width="7.28515625" style="189" bestFit="1" customWidth="1"/>
    <col min="13311" max="13312" width="7.28515625" style="189" customWidth="1"/>
    <col min="13313" max="13314" width="7.28515625" style="189" bestFit="1" customWidth="1"/>
    <col min="13315" max="13317" width="7.28515625" style="189" customWidth="1"/>
    <col min="13318" max="13323" width="0" style="189" hidden="1" customWidth="1"/>
    <col min="13324" max="13324" width="10.28515625" style="189" customWidth="1"/>
    <col min="13325" max="13563" width="11.42578125" style="189"/>
    <col min="13564" max="13564" width="18.140625" style="189" customWidth="1"/>
    <col min="13565" max="13566" width="7.28515625" style="189" bestFit="1" customWidth="1"/>
    <col min="13567" max="13568" width="7.28515625" style="189" customWidth="1"/>
    <col min="13569" max="13570" width="7.28515625" style="189" bestFit="1" customWidth="1"/>
    <col min="13571" max="13573" width="7.28515625" style="189" customWidth="1"/>
    <col min="13574" max="13579" width="0" style="189" hidden="1" customWidth="1"/>
    <col min="13580" max="13580" width="10.28515625" style="189" customWidth="1"/>
    <col min="13581" max="13819" width="11.42578125" style="189"/>
    <col min="13820" max="13820" width="18.140625" style="189" customWidth="1"/>
    <col min="13821" max="13822" width="7.28515625" style="189" bestFit="1" customWidth="1"/>
    <col min="13823" max="13824" width="7.28515625" style="189" customWidth="1"/>
    <col min="13825" max="13826" width="7.28515625" style="189" bestFit="1" customWidth="1"/>
    <col min="13827" max="13829" width="7.28515625" style="189" customWidth="1"/>
    <col min="13830" max="13835" width="0" style="189" hidden="1" customWidth="1"/>
    <col min="13836" max="13836" width="10.28515625" style="189" customWidth="1"/>
    <col min="13837" max="14075" width="11.42578125" style="189"/>
    <col min="14076" max="14076" width="18.140625" style="189" customWidth="1"/>
    <col min="14077" max="14078" width="7.28515625" style="189" bestFit="1" customWidth="1"/>
    <col min="14079" max="14080" width="7.28515625" style="189" customWidth="1"/>
    <col min="14081" max="14082" width="7.28515625" style="189" bestFit="1" customWidth="1"/>
    <col min="14083" max="14085" width="7.28515625" style="189" customWidth="1"/>
    <col min="14086" max="14091" width="0" style="189" hidden="1" customWidth="1"/>
    <col min="14092" max="14092" width="10.28515625" style="189" customWidth="1"/>
    <col min="14093" max="14331" width="11.42578125" style="189"/>
    <col min="14332" max="14332" width="18.140625" style="189" customWidth="1"/>
    <col min="14333" max="14334" width="7.28515625" style="189" bestFit="1" customWidth="1"/>
    <col min="14335" max="14336" width="7.28515625" style="189" customWidth="1"/>
    <col min="14337" max="14338" width="7.28515625" style="189" bestFit="1" customWidth="1"/>
    <col min="14339" max="14341" width="7.28515625" style="189" customWidth="1"/>
    <col min="14342" max="14347" width="0" style="189" hidden="1" customWidth="1"/>
    <col min="14348" max="14348" width="10.28515625" style="189" customWidth="1"/>
    <col min="14349" max="14587" width="11.42578125" style="189"/>
    <col min="14588" max="14588" width="18.140625" style="189" customWidth="1"/>
    <col min="14589" max="14590" width="7.28515625" style="189" bestFit="1" customWidth="1"/>
    <col min="14591" max="14592" width="7.28515625" style="189" customWidth="1"/>
    <col min="14593" max="14594" width="7.28515625" style="189" bestFit="1" customWidth="1"/>
    <col min="14595" max="14597" width="7.28515625" style="189" customWidth="1"/>
    <col min="14598" max="14603" width="0" style="189" hidden="1" customWidth="1"/>
    <col min="14604" max="14604" width="10.28515625" style="189" customWidth="1"/>
    <col min="14605" max="14843" width="11.42578125" style="189"/>
    <col min="14844" max="14844" width="18.140625" style="189" customWidth="1"/>
    <col min="14845" max="14846" width="7.28515625" style="189" bestFit="1" customWidth="1"/>
    <col min="14847" max="14848" width="7.28515625" style="189" customWidth="1"/>
    <col min="14849" max="14850" width="7.28515625" style="189" bestFit="1" customWidth="1"/>
    <col min="14851" max="14853" width="7.28515625" style="189" customWidth="1"/>
    <col min="14854" max="14859" width="0" style="189" hidden="1" customWidth="1"/>
    <col min="14860" max="14860" width="10.28515625" style="189" customWidth="1"/>
    <col min="14861" max="15099" width="11.42578125" style="189"/>
    <col min="15100" max="15100" width="18.140625" style="189" customWidth="1"/>
    <col min="15101" max="15102" width="7.28515625" style="189" bestFit="1" customWidth="1"/>
    <col min="15103" max="15104" width="7.28515625" style="189" customWidth="1"/>
    <col min="15105" max="15106" width="7.28515625" style="189" bestFit="1" customWidth="1"/>
    <col min="15107" max="15109" width="7.28515625" style="189" customWidth="1"/>
    <col min="15110" max="15115" width="0" style="189" hidden="1" customWidth="1"/>
    <col min="15116" max="15116" width="10.28515625" style="189" customWidth="1"/>
    <col min="15117" max="15355" width="11.42578125" style="189"/>
    <col min="15356" max="15356" width="18.140625" style="189" customWidth="1"/>
    <col min="15357" max="15358" width="7.28515625" style="189" bestFit="1" customWidth="1"/>
    <col min="15359" max="15360" width="7.28515625" style="189" customWidth="1"/>
    <col min="15361" max="15362" width="7.28515625" style="189" bestFit="1" customWidth="1"/>
    <col min="15363" max="15365" width="7.28515625" style="189" customWidth="1"/>
    <col min="15366" max="15371" width="0" style="189" hidden="1" customWidth="1"/>
    <col min="15372" max="15372" width="10.28515625" style="189" customWidth="1"/>
    <col min="15373" max="15611" width="11.42578125" style="189"/>
    <col min="15612" max="15612" width="18.140625" style="189" customWidth="1"/>
    <col min="15613" max="15614" width="7.28515625" style="189" bestFit="1" customWidth="1"/>
    <col min="15615" max="15616" width="7.28515625" style="189" customWidth="1"/>
    <col min="15617" max="15618" width="7.28515625" style="189" bestFit="1" customWidth="1"/>
    <col min="15619" max="15621" width="7.28515625" style="189" customWidth="1"/>
    <col min="15622" max="15627" width="0" style="189" hidden="1" customWidth="1"/>
    <col min="15628" max="15628" width="10.28515625" style="189" customWidth="1"/>
    <col min="15629" max="15867" width="11.42578125" style="189"/>
    <col min="15868" max="15868" width="18.140625" style="189" customWidth="1"/>
    <col min="15869" max="15870" width="7.28515625" style="189" bestFit="1" customWidth="1"/>
    <col min="15871" max="15872" width="7.28515625" style="189" customWidth="1"/>
    <col min="15873" max="15874" width="7.28515625" style="189" bestFit="1" customWidth="1"/>
    <col min="15875" max="15877" width="7.28515625" style="189" customWidth="1"/>
    <col min="15878" max="15883" width="0" style="189" hidden="1" customWidth="1"/>
    <col min="15884" max="15884" width="10.28515625" style="189" customWidth="1"/>
    <col min="15885" max="16123" width="11.42578125" style="189"/>
    <col min="16124" max="16124" width="18.140625" style="189" customWidth="1"/>
    <col min="16125" max="16126" width="7.28515625" style="189" bestFit="1" customWidth="1"/>
    <col min="16127" max="16128" width="7.28515625" style="189" customWidth="1"/>
    <col min="16129" max="16130" width="7.28515625" style="189" bestFit="1" customWidth="1"/>
    <col min="16131" max="16133" width="7.28515625" style="189" customWidth="1"/>
    <col min="16134" max="16139" width="0" style="189" hidden="1" customWidth="1"/>
    <col min="16140" max="16140" width="10.28515625" style="189" customWidth="1"/>
    <col min="16141" max="16384" width="11.42578125" style="189"/>
  </cols>
  <sheetData>
    <row r="1" spans="1:16" s="190" customFormat="1" x14ac:dyDescent="0.2"/>
    <row r="2" spans="1:16" s="190" customFormat="1" x14ac:dyDescent="0.2">
      <c r="A2" s="217" t="s">
        <v>121</v>
      </c>
    </row>
    <row r="3" spans="1:16" s="190" customFormat="1" x14ac:dyDescent="0.2">
      <c r="A3" s="217" t="s">
        <v>122</v>
      </c>
    </row>
    <row r="4" spans="1:16" s="190" customFormat="1" x14ac:dyDescent="0.2"/>
    <row r="5" spans="1:16" s="190" customFormat="1" ht="12.75" x14ac:dyDescent="0.2">
      <c r="B5" s="421" t="s">
        <v>97</v>
      </c>
      <c r="C5" s="421"/>
      <c r="D5" s="421"/>
      <c r="E5" s="421"/>
      <c r="F5" s="421"/>
      <c r="G5" s="421"/>
      <c r="H5" s="421"/>
      <c r="I5" s="421"/>
      <c r="J5" s="421"/>
      <c r="K5" s="421"/>
      <c r="M5" s="406" t="s">
        <v>599</v>
      </c>
      <c r="O5" s="375"/>
    </row>
    <row r="6" spans="1:16" s="190" customFormat="1" ht="12.75" x14ac:dyDescent="0.2">
      <c r="B6" s="434" t="str">
        <f>'Solicitudes Regiones'!$B$6:$P$6</f>
        <v>Acumuladas de julio de 2008 a mayo de 2018</v>
      </c>
      <c r="C6" s="434"/>
      <c r="D6" s="434"/>
      <c r="E6" s="434"/>
      <c r="F6" s="434"/>
      <c r="G6" s="434"/>
      <c r="H6" s="434"/>
      <c r="I6" s="434"/>
      <c r="J6" s="434"/>
      <c r="K6" s="434"/>
    </row>
    <row r="7" spans="1:16" x14ac:dyDescent="0.2">
      <c r="B7" s="191"/>
    </row>
    <row r="8" spans="1:16" ht="15" customHeight="1" x14ac:dyDescent="0.2">
      <c r="B8" s="449" t="s">
        <v>73</v>
      </c>
      <c r="C8" s="449"/>
      <c r="D8" s="449"/>
      <c r="E8" s="449"/>
      <c r="F8" s="449"/>
      <c r="G8" s="449"/>
      <c r="H8" s="449"/>
      <c r="I8" s="449"/>
      <c r="J8" s="449"/>
      <c r="K8" s="449"/>
      <c r="L8" s="202"/>
    </row>
    <row r="9" spans="1:16" ht="21" customHeight="1" x14ac:dyDescent="0.2">
      <c r="B9" s="449" t="s">
        <v>74</v>
      </c>
      <c r="C9" s="449" t="s">
        <v>2</v>
      </c>
      <c r="D9" s="449"/>
      <c r="E9" s="449"/>
      <c r="F9" s="449"/>
      <c r="G9" s="449"/>
      <c r="H9" s="449"/>
      <c r="I9" s="449"/>
      <c r="J9" s="449"/>
      <c r="K9" s="449"/>
    </row>
    <row r="10" spans="1:16" ht="24" x14ac:dyDescent="0.2">
      <c r="B10" s="449"/>
      <c r="C10" s="186" t="s">
        <v>75</v>
      </c>
      <c r="D10" s="186" t="s">
        <v>76</v>
      </c>
      <c r="E10" s="186" t="s">
        <v>77</v>
      </c>
      <c r="F10" s="186" t="s">
        <v>78</v>
      </c>
      <c r="G10" s="186" t="s">
        <v>8</v>
      </c>
      <c r="H10" s="186" t="s">
        <v>79</v>
      </c>
      <c r="I10" s="186" t="s">
        <v>80</v>
      </c>
      <c r="J10" s="186" t="s">
        <v>81</v>
      </c>
      <c r="K10" s="187" t="s">
        <v>46</v>
      </c>
    </row>
    <row r="11" spans="1:16" x14ac:dyDescent="0.2">
      <c r="B11" s="181" t="s">
        <v>151</v>
      </c>
      <c r="C11" s="181">
        <v>3523</v>
      </c>
      <c r="D11" s="181">
        <v>2226</v>
      </c>
      <c r="E11" s="181">
        <f>C11+D11</f>
        <v>5749</v>
      </c>
      <c r="F11" s="182">
        <f>E11/$E$18</f>
        <v>0.647555755800856</v>
      </c>
      <c r="G11" s="181">
        <v>11995</v>
      </c>
      <c r="H11" s="181">
        <v>900</v>
      </c>
      <c r="I11" s="181">
        <f>G11+H11</f>
        <v>12895</v>
      </c>
      <c r="J11" s="182">
        <f>I11/$I$18</f>
        <v>0.71472120607471457</v>
      </c>
      <c r="K11" s="181">
        <f t="shared" ref="K11:K17" si="0">E11+I11</f>
        <v>18644</v>
      </c>
      <c r="P11" s="194"/>
    </row>
    <row r="12" spans="1:16" x14ac:dyDescent="0.2">
      <c r="B12" s="181" t="s">
        <v>90</v>
      </c>
      <c r="C12" s="181">
        <v>1005</v>
      </c>
      <c r="D12" s="181">
        <v>1181</v>
      </c>
      <c r="E12" s="181">
        <f t="shared" ref="E12:E17" si="1">C12+D12</f>
        <v>2186</v>
      </c>
      <c r="F12" s="182">
        <f t="shared" ref="F12:F17" si="2">E12/$E$18</f>
        <v>0.24622662761883307</v>
      </c>
      <c r="G12" s="181">
        <v>3260</v>
      </c>
      <c r="H12" s="181">
        <v>429</v>
      </c>
      <c r="I12" s="181">
        <f t="shared" ref="I12:I17" si="3">G12+H12</f>
        <v>3689</v>
      </c>
      <c r="J12" s="182">
        <f t="shared" ref="J12:J17" si="4">I12/$I$18</f>
        <v>0.20446735395189003</v>
      </c>
      <c r="K12" s="181">
        <f t="shared" si="0"/>
        <v>5875</v>
      </c>
      <c r="P12" s="194"/>
    </row>
    <row r="13" spans="1:16" x14ac:dyDescent="0.2">
      <c r="B13" s="181" t="s">
        <v>91</v>
      </c>
      <c r="C13" s="181">
        <v>239</v>
      </c>
      <c r="D13" s="181">
        <v>148</v>
      </c>
      <c r="E13" s="181">
        <f t="shared" si="1"/>
        <v>387</v>
      </c>
      <c r="F13" s="182">
        <f t="shared" si="2"/>
        <v>4.3590898851092588E-2</v>
      </c>
      <c r="G13" s="181">
        <v>670</v>
      </c>
      <c r="H13" s="181">
        <v>62</v>
      </c>
      <c r="I13" s="181">
        <f t="shared" si="3"/>
        <v>732</v>
      </c>
      <c r="J13" s="182">
        <f t="shared" si="4"/>
        <v>4.0571998669770536E-2</v>
      </c>
      <c r="K13" s="181">
        <f t="shared" si="0"/>
        <v>1119</v>
      </c>
      <c r="P13" s="194"/>
    </row>
    <row r="14" spans="1:16" x14ac:dyDescent="0.2">
      <c r="B14" s="181" t="s">
        <v>92</v>
      </c>
      <c r="C14" s="181">
        <v>52</v>
      </c>
      <c r="D14" s="181">
        <v>39</v>
      </c>
      <c r="E14" s="181">
        <f t="shared" si="1"/>
        <v>91</v>
      </c>
      <c r="F14" s="182">
        <f t="shared" si="2"/>
        <v>1.0250056318990763E-2</v>
      </c>
      <c r="G14" s="181">
        <v>53</v>
      </c>
      <c r="H14" s="181">
        <v>8</v>
      </c>
      <c r="I14" s="181">
        <f t="shared" si="3"/>
        <v>61</v>
      </c>
      <c r="J14" s="182">
        <f t="shared" si="4"/>
        <v>3.3809998891475446E-3</v>
      </c>
      <c r="K14" s="181">
        <f t="shared" si="0"/>
        <v>152</v>
      </c>
      <c r="P14" s="194"/>
    </row>
    <row r="15" spans="1:16" x14ac:dyDescent="0.2">
      <c r="B15" s="181" t="s">
        <v>93</v>
      </c>
      <c r="C15" s="181">
        <v>50</v>
      </c>
      <c r="D15" s="181">
        <v>32</v>
      </c>
      <c r="E15" s="181">
        <f t="shared" si="1"/>
        <v>82</v>
      </c>
      <c r="F15" s="182">
        <f t="shared" si="2"/>
        <v>9.2363144852444252E-3</v>
      </c>
      <c r="G15" s="181">
        <v>31</v>
      </c>
      <c r="H15" s="181">
        <v>5</v>
      </c>
      <c r="I15" s="181">
        <f t="shared" si="3"/>
        <v>36</v>
      </c>
      <c r="J15" s="182">
        <f t="shared" si="4"/>
        <v>1.9953441968739607E-3</v>
      </c>
      <c r="K15" s="181">
        <f t="shared" si="0"/>
        <v>118</v>
      </c>
      <c r="P15" s="194"/>
    </row>
    <row r="16" spans="1:16" x14ac:dyDescent="0.2">
      <c r="B16" s="181" t="s">
        <v>94</v>
      </c>
      <c r="C16" s="181">
        <v>86</v>
      </c>
      <c r="D16" s="181">
        <v>81</v>
      </c>
      <c r="E16" s="181">
        <f t="shared" si="1"/>
        <v>167</v>
      </c>
      <c r="F16" s="182">
        <f t="shared" si="2"/>
        <v>1.8810542915070963E-2</v>
      </c>
      <c r="G16" s="181">
        <v>203</v>
      </c>
      <c r="H16" s="181">
        <v>19</v>
      </c>
      <c r="I16" s="181">
        <f t="shared" si="3"/>
        <v>222</v>
      </c>
      <c r="J16" s="182">
        <f t="shared" si="4"/>
        <v>1.2304622547389425E-2</v>
      </c>
      <c r="K16" s="181">
        <f t="shared" si="0"/>
        <v>389</v>
      </c>
      <c r="P16" s="194"/>
    </row>
    <row r="17" spans="2:16" x14ac:dyDescent="0.2">
      <c r="B17" s="181" t="s">
        <v>95</v>
      </c>
      <c r="C17" s="181">
        <v>145</v>
      </c>
      <c r="D17" s="181">
        <v>71</v>
      </c>
      <c r="E17" s="181">
        <f t="shared" si="1"/>
        <v>216</v>
      </c>
      <c r="F17" s="182">
        <f t="shared" si="2"/>
        <v>2.4329804009912144E-2</v>
      </c>
      <c r="G17" s="181">
        <v>386</v>
      </c>
      <c r="H17" s="181">
        <v>21</v>
      </c>
      <c r="I17" s="181">
        <f t="shared" si="3"/>
        <v>407</v>
      </c>
      <c r="J17" s="182">
        <f t="shared" si="4"/>
        <v>2.2558474670213945E-2</v>
      </c>
      <c r="K17" s="181">
        <f t="shared" si="0"/>
        <v>623</v>
      </c>
      <c r="P17" s="194"/>
    </row>
    <row r="18" spans="2:16" x14ac:dyDescent="0.2">
      <c r="B18" s="183" t="s">
        <v>66</v>
      </c>
      <c r="C18" s="181">
        <f>SUM(C11:C17)</f>
        <v>5100</v>
      </c>
      <c r="D18" s="181">
        <f t="shared" ref="D18:H18" si="5">SUM(D11:D17)</f>
        <v>3778</v>
      </c>
      <c r="E18" s="183">
        <f t="shared" ref="E18" si="6">C18+D18</f>
        <v>8878</v>
      </c>
      <c r="F18" s="184">
        <f t="shared" ref="F18" si="7">E18/$E$18</f>
        <v>1</v>
      </c>
      <c r="G18" s="181">
        <f t="shared" si="5"/>
        <v>16598</v>
      </c>
      <c r="H18" s="181">
        <f t="shared" si="5"/>
        <v>1444</v>
      </c>
      <c r="I18" s="183">
        <f t="shared" ref="I18" si="8">G18+H18</f>
        <v>18042</v>
      </c>
      <c r="J18" s="185">
        <f t="shared" ref="J18" si="9">I18/$I$18</f>
        <v>1</v>
      </c>
      <c r="K18" s="183">
        <f>SUM(K11:K17)</f>
        <v>26920</v>
      </c>
      <c r="P18" s="194"/>
    </row>
    <row r="19" spans="2:16" ht="25.5" customHeight="1" x14ac:dyDescent="0.2">
      <c r="B19" s="195" t="s">
        <v>82</v>
      </c>
      <c r="C19" s="220">
        <f>+C18/$K$18</f>
        <v>0.18945022288261515</v>
      </c>
      <c r="D19" s="220">
        <f>+D18/$K$18</f>
        <v>0.14034175334323923</v>
      </c>
      <c r="E19" s="221">
        <f>C19+D19</f>
        <v>0.32979197622585438</v>
      </c>
      <c r="F19" s="221"/>
      <c r="G19" s="220">
        <f>+G18/$K$18</f>
        <v>0.61656760772659736</v>
      </c>
      <c r="H19" s="220">
        <f>+H18/$K$18</f>
        <v>5.3640416047548288E-2</v>
      </c>
      <c r="I19" s="221">
        <f>H19+G19</f>
        <v>0.67020802377414568</v>
      </c>
      <c r="J19" s="221"/>
      <c r="K19" s="221">
        <f>E19+I19</f>
        <v>1</v>
      </c>
    </row>
    <row r="20" spans="2:16" x14ac:dyDescent="0.2">
      <c r="B20" s="198"/>
      <c r="C20" s="222"/>
      <c r="D20" s="222"/>
      <c r="E20" s="223"/>
      <c r="F20" s="223"/>
      <c r="G20" s="222"/>
      <c r="H20" s="222"/>
      <c r="I20" s="223"/>
      <c r="J20" s="223"/>
      <c r="K20" s="223"/>
    </row>
    <row r="21" spans="2:16" ht="12.75" x14ac:dyDescent="0.2">
      <c r="B21" s="421" t="s">
        <v>148</v>
      </c>
      <c r="C21" s="421"/>
      <c r="D21" s="421"/>
      <c r="E21" s="421"/>
      <c r="F21" s="421"/>
      <c r="G21" s="421"/>
      <c r="H21" s="421"/>
      <c r="I21" s="421"/>
      <c r="J21" s="421"/>
      <c r="K21" s="421"/>
    </row>
    <row r="22" spans="2:16" ht="12.75" x14ac:dyDescent="0.2">
      <c r="B22" s="434" t="str">
        <f>'Solicitudes Regiones'!$B$6:$P$6</f>
        <v>Acumuladas de julio de 2008 a mayo de 2018</v>
      </c>
      <c r="C22" s="434"/>
      <c r="D22" s="434"/>
      <c r="E22" s="434"/>
      <c r="F22" s="434"/>
      <c r="G22" s="434"/>
      <c r="H22" s="434"/>
      <c r="I22" s="434"/>
      <c r="J22" s="434"/>
      <c r="K22" s="434"/>
    </row>
    <row r="23" spans="2:16" x14ac:dyDescent="0.2">
      <c r="B23" s="198"/>
      <c r="C23" s="223"/>
      <c r="D23" s="223"/>
      <c r="E23" s="223"/>
      <c r="F23" s="223"/>
      <c r="G23" s="223"/>
      <c r="H23" s="223"/>
      <c r="I23" s="223"/>
      <c r="J23" s="223"/>
      <c r="K23" s="223"/>
      <c r="L23" s="240"/>
    </row>
    <row r="24" spans="2:16" ht="12.75" customHeight="1" x14ac:dyDescent="0.2">
      <c r="B24" s="449" t="s">
        <v>83</v>
      </c>
      <c r="C24" s="449"/>
      <c r="D24" s="449"/>
      <c r="E24" s="449"/>
      <c r="F24" s="449"/>
      <c r="G24" s="449"/>
      <c r="H24" s="449"/>
      <c r="I24" s="449"/>
      <c r="J24" s="449"/>
      <c r="K24" s="449"/>
      <c r="L24" s="202"/>
    </row>
    <row r="25" spans="2:16" ht="20.25" customHeight="1" x14ac:dyDescent="0.2">
      <c r="B25" s="449" t="s">
        <v>74</v>
      </c>
      <c r="C25" s="449" t="s">
        <v>2</v>
      </c>
      <c r="D25" s="449"/>
      <c r="E25" s="449"/>
      <c r="F25" s="449"/>
      <c r="G25" s="449"/>
      <c r="H25" s="449"/>
      <c r="I25" s="449"/>
      <c r="J25" s="449"/>
      <c r="K25" s="449"/>
    </row>
    <row r="26" spans="2:16" ht="21" customHeight="1" x14ac:dyDescent="0.2">
      <c r="B26" s="449"/>
      <c r="C26" s="186" t="s">
        <v>75</v>
      </c>
      <c r="D26" s="186" t="s">
        <v>76</v>
      </c>
      <c r="E26" s="186" t="s">
        <v>77</v>
      </c>
      <c r="F26" s="186" t="s">
        <v>78</v>
      </c>
      <c r="G26" s="186" t="s">
        <v>8</v>
      </c>
      <c r="H26" s="186" t="s">
        <v>79</v>
      </c>
      <c r="I26" s="186" t="s">
        <v>80</v>
      </c>
      <c r="J26" s="186" t="s">
        <v>81</v>
      </c>
      <c r="K26" s="187" t="s">
        <v>46</v>
      </c>
    </row>
    <row r="27" spans="2:16" x14ac:dyDescent="0.2">
      <c r="B27" s="181" t="s">
        <v>151</v>
      </c>
      <c r="C27" s="181">
        <v>3002</v>
      </c>
      <c r="D27" s="181">
        <v>1334</v>
      </c>
      <c r="E27" s="181">
        <f>C27+D27</f>
        <v>4336</v>
      </c>
      <c r="F27" s="182">
        <f>E27/$E$18</f>
        <v>0.48839828790268081</v>
      </c>
      <c r="G27" s="181">
        <v>9344</v>
      </c>
      <c r="H27" s="181">
        <v>672</v>
      </c>
      <c r="I27" s="181">
        <f>G27+H27</f>
        <v>10016</v>
      </c>
      <c r="J27" s="182">
        <f>I27/$I$18</f>
        <v>0.55514909655248867</v>
      </c>
      <c r="K27" s="181">
        <f t="shared" ref="K27:K33" si="10">E27+I27</f>
        <v>14352</v>
      </c>
    </row>
    <row r="28" spans="2:16" x14ac:dyDescent="0.2">
      <c r="B28" s="181" t="s">
        <v>90</v>
      </c>
      <c r="C28" s="181">
        <v>914</v>
      </c>
      <c r="D28" s="181">
        <v>717</v>
      </c>
      <c r="E28" s="181">
        <f t="shared" ref="E28:E33" si="11">C28+D28</f>
        <v>1631</v>
      </c>
      <c r="F28" s="182">
        <f t="shared" ref="F28:F33" si="12">E28/$E$18</f>
        <v>0.18371254787114216</v>
      </c>
      <c r="G28" s="181">
        <v>2702</v>
      </c>
      <c r="H28" s="181">
        <v>336</v>
      </c>
      <c r="I28" s="181">
        <f t="shared" ref="I28:I33" si="13">G28+H28</f>
        <v>3038</v>
      </c>
      <c r="J28" s="182">
        <f t="shared" ref="J28:J33" si="14">I28/$I$18</f>
        <v>0.16838487972508592</v>
      </c>
      <c r="K28" s="181">
        <f t="shared" si="10"/>
        <v>4669</v>
      </c>
    </row>
    <row r="29" spans="2:16" x14ac:dyDescent="0.2">
      <c r="B29" s="181" t="s">
        <v>91</v>
      </c>
      <c r="C29" s="181">
        <v>199</v>
      </c>
      <c r="D29" s="181">
        <v>74</v>
      </c>
      <c r="E29" s="181">
        <f t="shared" si="11"/>
        <v>273</v>
      </c>
      <c r="F29" s="182">
        <f t="shared" si="12"/>
        <v>3.0750168956972291E-2</v>
      </c>
      <c r="G29" s="181">
        <v>525</v>
      </c>
      <c r="H29" s="181">
        <v>47</v>
      </c>
      <c r="I29" s="181">
        <f t="shared" si="13"/>
        <v>572</v>
      </c>
      <c r="J29" s="182">
        <f t="shared" si="14"/>
        <v>3.1703802239219599E-2</v>
      </c>
      <c r="K29" s="181">
        <f t="shared" si="10"/>
        <v>845</v>
      </c>
    </row>
    <row r="30" spans="2:16" x14ac:dyDescent="0.2">
      <c r="B30" s="181" t="s">
        <v>92</v>
      </c>
      <c r="C30" s="181">
        <v>51</v>
      </c>
      <c r="D30" s="181">
        <v>21</v>
      </c>
      <c r="E30" s="181">
        <f t="shared" si="11"/>
        <v>72</v>
      </c>
      <c r="F30" s="182">
        <f t="shared" si="12"/>
        <v>8.1099346699707135E-3</v>
      </c>
      <c r="G30" s="181">
        <v>49</v>
      </c>
      <c r="H30" s="181">
        <v>6</v>
      </c>
      <c r="I30" s="181">
        <f t="shared" si="13"/>
        <v>55</v>
      </c>
      <c r="J30" s="182">
        <f t="shared" si="14"/>
        <v>3.0484425230018846E-3</v>
      </c>
      <c r="K30" s="181">
        <f t="shared" si="10"/>
        <v>127</v>
      </c>
    </row>
    <row r="31" spans="2:16" x14ac:dyDescent="0.2">
      <c r="B31" s="181" t="s">
        <v>93</v>
      </c>
      <c r="C31" s="181">
        <v>46</v>
      </c>
      <c r="D31" s="181">
        <v>16</v>
      </c>
      <c r="E31" s="181">
        <f t="shared" si="11"/>
        <v>62</v>
      </c>
      <c r="F31" s="182">
        <f t="shared" si="12"/>
        <v>6.9835548546970036E-3</v>
      </c>
      <c r="G31" s="181">
        <v>27</v>
      </c>
      <c r="H31" s="181">
        <v>5</v>
      </c>
      <c r="I31" s="181">
        <f t="shared" si="13"/>
        <v>32</v>
      </c>
      <c r="J31" s="182">
        <f t="shared" si="14"/>
        <v>1.7736392861101874E-3</v>
      </c>
      <c r="K31" s="181">
        <f t="shared" si="10"/>
        <v>94</v>
      </c>
    </row>
    <row r="32" spans="2:16" x14ac:dyDescent="0.2">
      <c r="B32" s="181" t="s">
        <v>94</v>
      </c>
      <c r="C32" s="181">
        <v>78</v>
      </c>
      <c r="D32" s="181">
        <v>41</v>
      </c>
      <c r="E32" s="181">
        <f t="shared" si="11"/>
        <v>119</v>
      </c>
      <c r="F32" s="182">
        <f t="shared" si="12"/>
        <v>1.3403919801757152E-2</v>
      </c>
      <c r="G32" s="181">
        <v>163</v>
      </c>
      <c r="H32" s="181">
        <v>19</v>
      </c>
      <c r="I32" s="181">
        <f t="shared" si="13"/>
        <v>182</v>
      </c>
      <c r="J32" s="182">
        <f t="shared" si="14"/>
        <v>1.0087573439751691E-2</v>
      </c>
      <c r="K32" s="181">
        <f t="shared" si="10"/>
        <v>301</v>
      </c>
    </row>
    <row r="33" spans="2:12" x14ac:dyDescent="0.2">
      <c r="B33" s="181" t="s">
        <v>95</v>
      </c>
      <c r="C33" s="181">
        <v>123</v>
      </c>
      <c r="D33" s="181">
        <v>40</v>
      </c>
      <c r="E33" s="181">
        <f t="shared" si="11"/>
        <v>163</v>
      </c>
      <c r="F33" s="182">
        <f t="shared" si="12"/>
        <v>1.8359990988961478E-2</v>
      </c>
      <c r="G33" s="181">
        <v>312</v>
      </c>
      <c r="H33" s="181">
        <v>14</v>
      </c>
      <c r="I33" s="181">
        <f t="shared" si="13"/>
        <v>326</v>
      </c>
      <c r="J33" s="182">
        <f t="shared" si="14"/>
        <v>1.8068950227247534E-2</v>
      </c>
      <c r="K33" s="181">
        <f t="shared" si="10"/>
        <v>489</v>
      </c>
    </row>
    <row r="34" spans="2:12" x14ac:dyDescent="0.2">
      <c r="B34" s="183" t="s">
        <v>66</v>
      </c>
      <c r="C34" s="181">
        <f>SUM(C27:C33)</f>
        <v>4413</v>
      </c>
      <c r="D34" s="181">
        <f>SUM(D27:D33)</f>
        <v>2243</v>
      </c>
      <c r="E34" s="183">
        <f t="shared" ref="E34" si="15">C34+D34</f>
        <v>6656</v>
      </c>
      <c r="F34" s="184">
        <f t="shared" ref="F34" si="16">E34/$E$18</f>
        <v>0.74971840504618159</v>
      </c>
      <c r="G34" s="181">
        <f>SUM(G27:G33)</f>
        <v>13122</v>
      </c>
      <c r="H34" s="181">
        <f>SUM(H27:H33)</f>
        <v>1099</v>
      </c>
      <c r="I34" s="183">
        <f t="shared" ref="I34" si="17">G34+H34</f>
        <v>14221</v>
      </c>
      <c r="J34" s="185">
        <f t="shared" ref="J34" si="18">I34/$I$18</f>
        <v>0.78821638399290539</v>
      </c>
      <c r="K34" s="183">
        <f>SUM(K27:K33)</f>
        <v>20877</v>
      </c>
    </row>
    <row r="35" spans="2:12" ht="24" x14ac:dyDescent="0.2">
      <c r="B35" s="195" t="s">
        <v>84</v>
      </c>
      <c r="C35" s="220">
        <f>+C34/$K$34</f>
        <v>0.21138094553815204</v>
      </c>
      <c r="D35" s="220">
        <f>+D34/$K$34</f>
        <v>0.10743880825789145</v>
      </c>
      <c r="E35" s="221">
        <f>C35+D35</f>
        <v>0.31881975379604349</v>
      </c>
      <c r="F35" s="221"/>
      <c r="G35" s="220">
        <f>+G34/$K$34</f>
        <v>0.62853858312976008</v>
      </c>
      <c r="H35" s="220">
        <f>+H34/$K$34</f>
        <v>5.2641663074196487E-2</v>
      </c>
      <c r="I35" s="221">
        <f>G35+H35</f>
        <v>0.68118024620395656</v>
      </c>
      <c r="J35" s="221"/>
      <c r="K35" s="221">
        <f>E35+I35</f>
        <v>1</v>
      </c>
    </row>
    <row r="36" spans="2:12" x14ac:dyDescent="0.2">
      <c r="B36" s="188" t="s">
        <v>149</v>
      </c>
      <c r="L36" s="190"/>
    </row>
    <row r="37" spans="2:12" x14ac:dyDescent="0.2">
      <c r="B37" s="188" t="s">
        <v>150</v>
      </c>
      <c r="C37" s="241"/>
      <c r="D37" s="241"/>
      <c r="E37" s="241"/>
      <c r="F37" s="241"/>
      <c r="G37" s="241"/>
      <c r="H37" s="241"/>
      <c r="I37" s="241"/>
      <c r="J37" s="241"/>
      <c r="K37" s="241"/>
    </row>
    <row r="38" spans="2:12" x14ac:dyDescent="0.2">
      <c r="C38" s="242"/>
      <c r="D38" s="241"/>
      <c r="E38" s="241"/>
      <c r="F38" s="241"/>
      <c r="G38" s="241"/>
      <c r="H38" s="241"/>
      <c r="I38" s="241"/>
      <c r="J38" s="241"/>
      <c r="K38" s="241"/>
      <c r="L38" s="243"/>
    </row>
    <row r="39" spans="2:12" ht="15.75" customHeight="1" x14ac:dyDescent="0.2">
      <c r="D39" s="244"/>
      <c r="E39" s="244"/>
      <c r="F39" s="244"/>
      <c r="G39" s="244"/>
      <c r="H39" s="244"/>
      <c r="I39" s="244"/>
      <c r="J39" s="244"/>
      <c r="K39" s="244"/>
      <c r="L39" s="243"/>
    </row>
    <row r="40" spans="2:12" ht="15.75" customHeight="1" x14ac:dyDescent="0.2">
      <c r="C40" s="245"/>
      <c r="D40" s="245"/>
      <c r="E40" s="245"/>
      <c r="F40" s="245"/>
      <c r="G40" s="245"/>
      <c r="H40" s="245"/>
      <c r="I40" s="245"/>
      <c r="J40" s="245"/>
      <c r="K40" s="245"/>
      <c r="L40" s="244"/>
    </row>
    <row r="41" spans="2:12" x14ac:dyDescent="0.2">
      <c r="L41" s="190"/>
    </row>
  </sheetData>
  <mergeCells count="10">
    <mergeCell ref="B6:K6"/>
    <mergeCell ref="B5:K5"/>
    <mergeCell ref="B21:K21"/>
    <mergeCell ref="B22:K22"/>
    <mergeCell ref="B25:B26"/>
    <mergeCell ref="C25:K25"/>
    <mergeCell ref="B8:K8"/>
    <mergeCell ref="B9:B10"/>
    <mergeCell ref="C9:K9"/>
    <mergeCell ref="B24:K24"/>
  </mergeCells>
  <hyperlinks>
    <hyperlink ref="M5" location="'Índice Pensiones Solidarias'!A1" display="Volver Sistema de Pensiones Solidadias"/>
  </hyperlinks>
  <pageMargins left="0.74803149606299213" right="0.74803149606299213" top="0.98425196850393704" bottom="0.98425196850393704" header="0" footer="0"/>
  <pageSetup scale="84" orientation="portrait" r:id="rId1"/>
  <headerFooter alignWithMargins="0"/>
  <ignoredErrors>
    <ignoredError sqref="K18 K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14</vt:i4>
      </vt:variant>
    </vt:vector>
  </HeadingPairs>
  <TitlesOfParts>
    <vt:vector size="46" baseType="lpstr">
      <vt:lpstr>datos</vt:lpstr>
      <vt:lpstr>Índice</vt:lpstr>
      <vt:lpstr>Índice Pensiones Solidarias</vt:lpstr>
      <vt:lpstr>Solicitudes Nacional</vt:lpstr>
      <vt:lpstr>Concesiones Nacional</vt:lpstr>
      <vt:lpstr>Solicitudes Regiones</vt:lpstr>
      <vt:lpstr>Concesiones Regiones</vt:lpstr>
      <vt:lpstr>XV</vt:lpstr>
      <vt:lpstr>I</vt:lpstr>
      <vt:lpstr>II</vt:lpstr>
      <vt:lpstr>III</vt:lpstr>
      <vt:lpstr>IV</vt:lpstr>
      <vt:lpstr>V</vt:lpstr>
      <vt:lpstr>VI</vt:lpstr>
      <vt:lpstr>VII</vt:lpstr>
      <vt:lpstr>VIII</vt:lpstr>
      <vt:lpstr>IX</vt:lpstr>
      <vt:lpstr>XIV</vt:lpstr>
      <vt:lpstr>X</vt:lpstr>
      <vt:lpstr>XI</vt:lpstr>
      <vt:lpstr>XII</vt:lpstr>
      <vt:lpstr>XIII</vt:lpstr>
      <vt:lpstr>Índice BxH</vt:lpstr>
      <vt:lpstr>Concesiones Mensuales BxH</vt:lpstr>
      <vt:lpstr>Solicitudes y Rechazos BxH</vt:lpstr>
      <vt:lpstr>Concesiones Mensuales Regional</vt:lpstr>
      <vt:lpstr>Índice STJ</vt:lpstr>
      <vt:lpstr>Contratación Solicitudes</vt:lpstr>
      <vt:lpstr>Contratación Trámite</vt:lpstr>
      <vt:lpstr>Cotización Solicitudes</vt:lpstr>
      <vt:lpstr>Cotización Trámite</vt:lpstr>
      <vt:lpstr>Subsidios Pagados</vt:lpstr>
      <vt:lpstr>I!Área_de_impresión</vt:lpstr>
      <vt:lpstr>II!Área_de_impresión</vt:lpstr>
      <vt:lpstr>III!Área_de_impresión</vt:lpstr>
      <vt:lpstr>IV!Área_de_impresión</vt:lpstr>
      <vt:lpstr>IX!Área_de_impresión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XIII!Área_de_impresión</vt:lpstr>
      <vt:lpstr>XIV!Área_de_impresión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Margarita Martinez Becerra</dc:creator>
  <cp:lastModifiedBy>Amanda Margarita Martinez Becerra</cp:lastModifiedBy>
  <dcterms:created xsi:type="dcterms:W3CDTF">2018-05-04T15:44:38Z</dcterms:created>
  <dcterms:modified xsi:type="dcterms:W3CDTF">2018-10-03T19:43:37Z</dcterms:modified>
</cp:coreProperties>
</file>